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A89BDC76-B94B-4D24-B100-C67733C2CC42}"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AB8" i="4" a="1"/>
  <c r="AD9" i="4" s="1"/>
  <c r="AF9" i="4"/>
  <c r="AD11" i="4"/>
  <c r="AB13" i="4"/>
  <c r="AE14" i="4"/>
  <c r="AC16" i="4"/>
  <c r="AF17" i="4"/>
  <c r="AD19" i="4"/>
  <c r="AB21" i="4"/>
  <c r="AE22" i="4"/>
  <c r="AC24" i="4"/>
  <c r="AF25" i="4"/>
  <c r="AD27" i="4"/>
  <c r="AB29" i="4"/>
  <c r="AE30" i="4"/>
  <c r="AC32" i="4"/>
  <c r="AF33" i="4"/>
  <c r="AD35" i="4"/>
  <c r="AB37" i="4"/>
  <c r="AE38" i="4"/>
  <c r="AC40" i="4"/>
  <c r="AF41" i="4"/>
  <c r="AD43" i="4"/>
  <c r="AB45" i="4"/>
  <c r="AE46" i="4"/>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P44" i="1"/>
  <c r="BR44" i="1" s="1"/>
  <c r="BI44" i="1"/>
  <c r="BQ44" i="1"/>
  <c r="BP43" i="1"/>
  <c r="BJ43" i="1"/>
  <c r="BI43" i="1"/>
  <c r="BJ42" i="1"/>
  <c r="BK42" i="1" s="1"/>
  <c r="BL42" i="1" s="1"/>
  <c r="BQ42" i="1"/>
  <c r="BP42" i="1"/>
  <c r="BI42" i="1"/>
  <c r="BQ41" i="1"/>
  <c r="BP41" i="1"/>
  <c r="BR41" i="1" s="1"/>
  <c r="BI41" i="1"/>
  <c r="BP40" i="1"/>
  <c r="BI40" i="1"/>
  <c r="BJ40" i="1"/>
  <c r="BK40" i="1" s="1"/>
  <c r="BL40" i="1" s="1"/>
  <c r="BP39" i="1"/>
  <c r="BJ39" i="1"/>
  <c r="BK39" i="1" s="1"/>
  <c r="BL39" i="1" s="1"/>
  <c r="BI39" i="1"/>
  <c r="BQ39" i="1"/>
  <c r="BJ38" i="1"/>
  <c r="BK38" i="1" s="1"/>
  <c r="BL38" i="1" s="1"/>
  <c r="BP38" i="1"/>
  <c r="BI38" i="1"/>
  <c r="BJ37" i="1"/>
  <c r="BQ37" i="1"/>
  <c r="BP37" i="1"/>
  <c r="BR37" i="1" s="1"/>
  <c r="BI37" i="1"/>
  <c r="BK37" i="1" s="1"/>
  <c r="BL37" i="1" s="1"/>
  <c r="BP36" i="1"/>
  <c r="BI36" i="1"/>
  <c r="BQ36" i="1"/>
  <c r="BR36" i="1" s="1"/>
  <c r="BP35" i="1"/>
  <c r="BI35" i="1"/>
  <c r="BJ35" i="1"/>
  <c r="BK35" i="1" s="1"/>
  <c r="BL35" i="1" s="1"/>
  <c r="BJ34" i="1"/>
  <c r="BQ34" i="1"/>
  <c r="BP34" i="1"/>
  <c r="BR34" i="1" s="1"/>
  <c r="BI34" i="1"/>
  <c r="BQ33" i="1"/>
  <c r="BP33" i="1"/>
  <c r="BI33" i="1"/>
  <c r="BP32" i="1"/>
  <c r="BJ32" i="1"/>
  <c r="BK32" i="1" s="1"/>
  <c r="BL32" i="1" s="1"/>
  <c r="BI32" i="1"/>
  <c r="BP31" i="1"/>
  <c r="BJ31" i="1"/>
  <c r="BK31" i="1" s="1"/>
  <c r="BL31" i="1" s="1"/>
  <c r="BI31" i="1"/>
  <c r="BQ31" i="1"/>
  <c r="BP30" i="1"/>
  <c r="BQ30" i="1"/>
  <c r="BR30" i="1" s="1"/>
  <c r="BI30" i="1"/>
  <c r="BJ29" i="1"/>
  <c r="BQ29" i="1"/>
  <c r="BP29" i="1"/>
  <c r="BI29" i="1"/>
  <c r="BK29" i="1" s="1"/>
  <c r="BL29" i="1" s="1"/>
  <c r="BP28" i="1"/>
  <c r="BI28" i="1"/>
  <c r="BQ28" i="1"/>
  <c r="BR28" i="1" s="1"/>
  <c r="BP27" i="1"/>
  <c r="BJ27" i="1"/>
  <c r="BK27" i="1" s="1"/>
  <c r="BL27" i="1" s="1"/>
  <c r="BI27" i="1"/>
  <c r="BJ26" i="1"/>
  <c r="BQ26" i="1"/>
  <c r="BP26" i="1"/>
  <c r="BI26" i="1"/>
  <c r="BQ25" i="1"/>
  <c r="BP25" i="1"/>
  <c r="BR25" i="1" s="1"/>
  <c r="BI25" i="1"/>
  <c r="BP24" i="1"/>
  <c r="BR24" i="1" s="1"/>
  <c r="BJ24" i="1"/>
  <c r="BQ24" i="1"/>
  <c r="BI24" i="1"/>
  <c r="BP23" i="1"/>
  <c r="BJ23" i="1"/>
  <c r="BK23" i="1" s="1"/>
  <c r="BL23" i="1" s="1"/>
  <c r="BI23" i="1"/>
  <c r="BQ23" i="1"/>
  <c r="BR23" i="1" s="1"/>
  <c r="BQ22" i="1"/>
  <c r="BJ22" i="1"/>
  <c r="BP22" i="1"/>
  <c r="BR22" i="1" s="1"/>
  <c r="BI22" i="1"/>
  <c r="BK21" i="1"/>
  <c r="BL21" i="1" s="1"/>
  <c r="BJ21" i="1"/>
  <c r="BI21" i="1"/>
  <c r="BQ21" i="1"/>
  <c r="BP21" i="1"/>
  <c r="BR21" i="1" s="1"/>
  <c r="BI20" i="1"/>
  <c r="BQ20" i="1"/>
  <c r="BP20" i="1"/>
  <c r="BR20" i="1" s="1"/>
  <c r="BP19" i="1"/>
  <c r="BI19" i="1"/>
  <c r="BJ19" i="1"/>
  <c r="BK19" i="1" s="1"/>
  <c r="BL19" i="1" s="1"/>
  <c r="BJ18" i="1"/>
  <c r="BK18" i="1" s="1"/>
  <c r="BL18" i="1" s="1"/>
  <c r="BQ18" i="1"/>
  <c r="BP18" i="1"/>
  <c r="BR18" i="1" s="1"/>
  <c r="BI18" i="1"/>
  <c r="BQ17" i="1"/>
  <c r="BP17" i="1"/>
  <c r="BI17" i="1"/>
  <c r="BJ16" i="1"/>
  <c r="BK16" i="1" s="1"/>
  <c r="BL16" i="1" s="1"/>
  <c r="BP16" i="1"/>
  <c r="BI16" i="1"/>
  <c r="BI15" i="1"/>
  <c r="BQ15" i="1"/>
  <c r="BP15" i="1"/>
  <c r="BQ14" i="1"/>
  <c r="BJ14" i="1"/>
  <c r="BP14" i="1"/>
  <c r="BR14" i="1" s="1"/>
  <c r="BI14" i="1"/>
  <c r="BJ13" i="1"/>
  <c r="BP13" i="1"/>
  <c r="BI13" i="1"/>
  <c r="BJ12" i="1"/>
  <c r="BQ12" i="1"/>
  <c r="BP12" i="1"/>
  <c r="BI12" i="1"/>
  <c r="BP11" i="1"/>
  <c r="BJ11" i="1"/>
  <c r="BK11" i="1" s="1"/>
  <c r="BL11" i="1" s="1"/>
  <c r="BI11" i="1"/>
  <c r="BJ10" i="1"/>
  <c r="BK10" i="1" s="1"/>
  <c r="BL10" i="1" s="1"/>
  <c r="BQ10" i="1"/>
  <c r="BP10" i="1"/>
  <c r="BI10" i="1"/>
  <c r="BQ9" i="1"/>
  <c r="BP9" i="1"/>
  <c r="BI9" i="1"/>
  <c r="BJ8" i="1"/>
  <c r="BP8" i="1"/>
  <c r="BI8" i="1"/>
  <c r="BI7" i="1"/>
  <c r="BQ7" i="1"/>
  <c r="BP7" i="1"/>
  <c r="BR7" i="1" s="1"/>
  <c r="BJ6" i="1"/>
  <c r="BK6" i="1" s="1"/>
  <c r="BL6" i="1" s="1"/>
  <c r="BP6" i="1"/>
  <c r="BI6" i="1"/>
  <c r="BJ5" i="1"/>
  <c r="BK5" i="1" s="1"/>
  <c r="BL5" i="1" s="1"/>
  <c r="BP5" i="1"/>
  <c r="BI5" i="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E34" i="4"/>
  <c r="AF45" i="4"/>
  <c r="AE42" i="4"/>
  <c r="AD39" i="4"/>
  <c r="AC36" i="4"/>
  <c r="AD31" i="4"/>
  <c r="AE26" i="4"/>
  <c r="AD23" i="4"/>
  <c r="AC20" i="4"/>
  <c r="AB17" i="4"/>
  <c r="AF13" i="4"/>
  <c r="AC12" i="4"/>
  <c r="AE10" i="4"/>
  <c r="AD42" i="4"/>
  <c r="AB47" i="4"/>
  <c r="AD47" i="4"/>
  <c r="AC44" i="4"/>
  <c r="AB41" i="4"/>
  <c r="AF37" i="4"/>
  <c r="AB33" i="4"/>
  <c r="AF29" i="4"/>
  <c r="AC28" i="4"/>
  <c r="AB25" i="4"/>
  <c r="AF21" i="4"/>
  <c r="AE18" i="4"/>
  <c r="AD15" i="4"/>
  <c r="AB9" i="4"/>
  <c r="AC47" i="4"/>
  <c r="AE45" i="4"/>
  <c r="AB44" i="4"/>
  <c r="AF40" i="4"/>
  <c r="AC39" i="4"/>
  <c r="AE37" i="4"/>
  <c r="AB36" i="4"/>
  <c r="AD34" i="4"/>
  <c r="AF32" i="4"/>
  <c r="AC31" i="4"/>
  <c r="AE29" i="4"/>
  <c r="AB28" i="4"/>
  <c r="AD26" i="4"/>
  <c r="AF24" i="4"/>
  <c r="AC23" i="4"/>
  <c r="AE21" i="4"/>
  <c r="AB20" i="4"/>
  <c r="AD18" i="4"/>
  <c r="AF16" i="4"/>
  <c r="AC15" i="4"/>
  <c r="AE13" i="4"/>
  <c r="AB12" i="4"/>
  <c r="AD10" i="4"/>
  <c r="AF8" i="4"/>
  <c r="AD45" i="4"/>
  <c r="AF43" i="4"/>
  <c r="AC42" i="4"/>
  <c r="AE40" i="4"/>
  <c r="AB39" i="4"/>
  <c r="AD37" i="4"/>
  <c r="AF35" i="4"/>
  <c r="AC34" i="4"/>
  <c r="AE32" i="4"/>
  <c r="AB31" i="4"/>
  <c r="AD29" i="4"/>
  <c r="AF27" i="4"/>
  <c r="AC26" i="4"/>
  <c r="AE24" i="4"/>
  <c r="AB23" i="4"/>
  <c r="AD21" i="4"/>
  <c r="AF19" i="4"/>
  <c r="AC18" i="4"/>
  <c r="AE16" i="4"/>
  <c r="AB15" i="4"/>
  <c r="AD13" i="4"/>
  <c r="AF11" i="4"/>
  <c r="AC10" i="4"/>
  <c r="AE8" i="4"/>
  <c r="AF46" i="4"/>
  <c r="AC45" i="4"/>
  <c r="AE43" i="4"/>
  <c r="AB42" i="4"/>
  <c r="AD40" i="4"/>
  <c r="AF38" i="4"/>
  <c r="AC37" i="4"/>
  <c r="AE35" i="4"/>
  <c r="AB34" i="4"/>
  <c r="AD32" i="4"/>
  <c r="AF30" i="4"/>
  <c r="AC29" i="4"/>
  <c r="AE27" i="4"/>
  <c r="AB26" i="4"/>
  <c r="AD24" i="4"/>
  <c r="AF22" i="4"/>
  <c r="AC21" i="4"/>
  <c r="AE19" i="4"/>
  <c r="AB18" i="4"/>
  <c r="AD16" i="4"/>
  <c r="AF14" i="4"/>
  <c r="AC13" i="4"/>
  <c r="AE11" i="4"/>
  <c r="AB10" i="4"/>
  <c r="AD8" i="4"/>
  <c r="AC8" i="4"/>
  <c r="AD46" i="4"/>
  <c r="AF44" i="4"/>
  <c r="AC43" i="4"/>
  <c r="AE41" i="4"/>
  <c r="AB40" i="4"/>
  <c r="AD38" i="4"/>
  <c r="AF36" i="4"/>
  <c r="AC35" i="4"/>
  <c r="AE33" i="4"/>
  <c r="AB32" i="4"/>
  <c r="AD30" i="4"/>
  <c r="AF28" i="4"/>
  <c r="AC27" i="4"/>
  <c r="AE25" i="4"/>
  <c r="AB24" i="4"/>
  <c r="AD22" i="4"/>
  <c r="AF20" i="4"/>
  <c r="AC19" i="4"/>
  <c r="AE17" i="4"/>
  <c r="AB16" i="4"/>
  <c r="AD14" i="4"/>
  <c r="AF12" i="4"/>
  <c r="AC11" i="4"/>
  <c r="AE9" i="4"/>
  <c r="AB8" i="4"/>
  <c r="AF47" i="4"/>
  <c r="AC46" i="4"/>
  <c r="AE44" i="4"/>
  <c r="AB43" i="4"/>
  <c r="AD41" i="4"/>
  <c r="AF39" i="4"/>
  <c r="AC38" i="4"/>
  <c r="AE36" i="4"/>
  <c r="AB35" i="4"/>
  <c r="AD33" i="4"/>
  <c r="AF31" i="4"/>
  <c r="AC30" i="4"/>
  <c r="AE28" i="4"/>
  <c r="AB27" i="4"/>
  <c r="AD25" i="4"/>
  <c r="AF23" i="4"/>
  <c r="AC22" i="4"/>
  <c r="AE20" i="4"/>
  <c r="AB19" i="4"/>
  <c r="AD17" i="4"/>
  <c r="AF15" i="4"/>
  <c r="AC14" i="4"/>
  <c r="AE12" i="4"/>
  <c r="AB11" i="4"/>
  <c r="BR13" i="1"/>
  <c r="BR32" i="1"/>
  <c r="BR12" i="1"/>
  <c r="BK14" i="1"/>
  <c r="BL14" i="1" s="1"/>
  <c r="BR31" i="1"/>
  <c r="BR33" i="1"/>
  <c r="BK8" i="1"/>
  <c r="BL8" i="1" s="1"/>
  <c r="BR17" i="1"/>
  <c r="BK22" i="1"/>
  <c r="BL22" i="1" s="1"/>
  <c r="BR42" i="1"/>
  <c r="BR10" i="1"/>
  <c r="BK13" i="1"/>
  <c r="BL13" i="1" s="1"/>
  <c r="BK26" i="1"/>
  <c r="BL26" i="1" s="1"/>
  <c r="BR29" i="1"/>
  <c r="BR39" i="1"/>
  <c r="BR40" i="1"/>
  <c r="BR16" i="1"/>
  <c r="BK43" i="1"/>
  <c r="BL43" i="1" s="1"/>
  <c r="BR9" i="1"/>
  <c r="BR15" i="1"/>
  <c r="BK24" i="1"/>
  <c r="BL24" i="1" s="1"/>
  <c r="BR26" i="1"/>
  <c r="BK34" i="1"/>
  <c r="BL34" i="1" s="1"/>
  <c r="BK12" i="1"/>
  <c r="BL12" i="1" s="1"/>
  <c r="BQ38" i="1"/>
  <c r="BR38" i="1" s="1"/>
  <c r="BJ7" i="1"/>
  <c r="BK7" i="1" s="1"/>
  <c r="BL7" i="1" s="1"/>
  <c r="BQ11" i="1"/>
  <c r="BR11" i="1" s="1"/>
  <c r="BJ15" i="1"/>
  <c r="BK15" i="1" s="1"/>
  <c r="BL15" i="1" s="1"/>
  <c r="BQ19" i="1"/>
  <c r="BR19" i="1" s="1"/>
  <c r="BQ27" i="1"/>
  <c r="BR27" i="1" s="1"/>
  <c r="BQ35" i="1"/>
  <c r="BR35" i="1" s="1"/>
  <c r="BQ43" i="1"/>
  <c r="BR43" i="1" s="1"/>
  <c r="BQ6" i="1"/>
  <c r="BR6" i="1" s="1"/>
  <c r="BQ8" i="1"/>
  <c r="BR8" i="1" s="1"/>
  <c r="BQ16" i="1"/>
  <c r="BJ20" i="1"/>
  <c r="BK20" i="1" s="1"/>
  <c r="BL20" i="1" s="1"/>
  <c r="BJ28" i="1"/>
  <c r="BK28" i="1" s="1"/>
  <c r="BL28" i="1" s="1"/>
  <c r="BQ32" i="1"/>
  <c r="BJ36" i="1"/>
  <c r="BK36" i="1" s="1"/>
  <c r="BL36" i="1" s="1"/>
  <c r="BQ40" i="1"/>
  <c r="BJ44" i="1"/>
  <c r="BK44" i="1" s="1"/>
  <c r="BL44" i="1" s="1"/>
  <c r="BQ5" i="1"/>
  <c r="BR5" i="1" s="1"/>
  <c r="BJ9" i="1"/>
  <c r="BK9" i="1" s="1"/>
  <c r="BL9" i="1" s="1"/>
  <c r="BQ13" i="1"/>
  <c r="BJ17" i="1"/>
  <c r="BK17" i="1" s="1"/>
  <c r="BL17" i="1" s="1"/>
  <c r="BJ25" i="1"/>
  <c r="BK25" i="1" s="1"/>
  <c r="BL25" i="1" s="1"/>
  <c r="BJ33" i="1"/>
  <c r="BK33" i="1" s="1"/>
  <c r="BL33" i="1" s="1"/>
  <c r="BJ41" i="1"/>
  <c r="BK41" i="1" s="1"/>
  <c r="BL41" i="1" s="1"/>
  <c r="BJ30" i="1"/>
  <c r="BK30" i="1" s="1"/>
  <c r="BL30"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E10" i="49" s="1"/>
  <c r="D11" i="49"/>
  <c r="D12" i="49"/>
  <c r="D13" i="49"/>
  <c r="D14" i="49"/>
  <c r="D15" i="49"/>
  <c r="D16" i="49"/>
  <c r="D17" i="49"/>
  <c r="D18" i="49"/>
  <c r="E18" i="49" s="1"/>
  <c r="D19" i="49"/>
  <c r="D20" i="49"/>
  <c r="D21" i="49"/>
  <c r="D22" i="49"/>
  <c r="D23" i="49"/>
  <c r="D24" i="49"/>
  <c r="D25" i="49"/>
  <c r="D26" i="49"/>
  <c r="E26" i="49" s="1"/>
  <c r="D27" i="49"/>
  <c r="D28" i="49"/>
  <c r="D29" i="49"/>
  <c r="D30" i="49"/>
  <c r="D31" i="49"/>
  <c r="D32" i="49"/>
  <c r="D33" i="49"/>
  <c r="D34" i="49"/>
  <c r="D35" i="49"/>
  <c r="D36" i="49"/>
  <c r="D37" i="49"/>
  <c r="D38" i="49"/>
  <c r="D39" i="49"/>
  <c r="D40" i="49"/>
  <c r="D41" i="49"/>
  <c r="D42" i="49"/>
  <c r="E42" i="49" s="1"/>
  <c r="D43" i="49"/>
  <c r="D44" i="49"/>
  <c r="D5" i="49"/>
  <c r="C42" i="49"/>
  <c r="C44" i="49" s="1"/>
  <c r="C43" i="48"/>
  <c r="C44" i="48" s="1"/>
  <c r="D44" i="30"/>
  <c r="D41" i="30"/>
  <c r="D42" i="30"/>
  <c r="E42" i="30" s="1"/>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M24" i="4"/>
  <c r="AM25" i="4"/>
  <c r="AM26" i="4"/>
  <c r="AM27" i="4"/>
  <c r="AN27" i="4" s="1"/>
  <c r="H27" i="4" s="1"/>
  <c r="AM28" i="4"/>
  <c r="AM29" i="4"/>
  <c r="AM30" i="4"/>
  <c r="AM31" i="4"/>
  <c r="AM32" i="4"/>
  <c r="AM33" i="4"/>
  <c r="AM34" i="4"/>
  <c r="AM35" i="4"/>
  <c r="AM36" i="4"/>
  <c r="AM37" i="4"/>
  <c r="AM38" i="4"/>
  <c r="AM39" i="4"/>
  <c r="AM40" i="4"/>
  <c r="AM41" i="4"/>
  <c r="AM42" i="4"/>
  <c r="AM43" i="4"/>
  <c r="AN43" i="4" s="1"/>
  <c r="H43" i="4" s="1"/>
  <c r="AM44" i="4"/>
  <c r="AM45" i="4"/>
  <c r="AM46" i="4"/>
  <c r="AM47" i="4"/>
  <c r="AM8" i="4"/>
  <c r="W9" i="4"/>
  <c r="X9" i="4"/>
  <c r="E9" i="4" s="1"/>
  <c r="E10" i="4"/>
  <c r="W11" i="4"/>
  <c r="X11" i="4"/>
  <c r="E11" i="4" s="1"/>
  <c r="W12" i="4"/>
  <c r="X12" i="4"/>
  <c r="E12" i="4" s="1"/>
  <c r="X9" i="37" s="1"/>
  <c r="W13" i="4"/>
  <c r="X13" i="4"/>
  <c r="E13" i="4" s="1"/>
  <c r="W14" i="4"/>
  <c r="X14" i="4"/>
  <c r="E14" i="4" s="1"/>
  <c r="X11" i="32" s="1"/>
  <c r="W15" i="4"/>
  <c r="D15" i="4" s="1"/>
  <c r="X15" i="4"/>
  <c r="E15" i="4" s="1"/>
  <c r="W16" i="4"/>
  <c r="D16" i="4" s="1"/>
  <c r="X16" i="4"/>
  <c r="E16" i="4" s="1"/>
  <c r="X13" i="14" s="1"/>
  <c r="W17" i="4"/>
  <c r="X17" i="4"/>
  <c r="W18" i="4"/>
  <c r="X18" i="4"/>
  <c r="E18" i="4" s="1"/>
  <c r="W19" i="4"/>
  <c r="D19" i="4" s="1"/>
  <c r="X19" i="4"/>
  <c r="W20" i="4"/>
  <c r="D20" i="4" s="1"/>
  <c r="X20" i="4"/>
  <c r="E20" i="4" s="1"/>
  <c r="W21" i="4"/>
  <c r="D21" i="4" s="1"/>
  <c r="X21" i="4"/>
  <c r="E21" i="4" s="1"/>
  <c r="W22" i="4"/>
  <c r="X22" i="4"/>
  <c r="E22" i="4" s="1"/>
  <c r="X19" i="20" s="1"/>
  <c r="W23" i="4"/>
  <c r="X23" i="4"/>
  <c r="W24" i="4"/>
  <c r="D24" i="4" s="1"/>
  <c r="X24" i="4"/>
  <c r="E24" i="4" s="1"/>
  <c r="X21" i="23" s="1"/>
  <c r="W25" i="4"/>
  <c r="X25" i="4"/>
  <c r="W26" i="4"/>
  <c r="X26" i="4"/>
  <c r="E26" i="4" s="1"/>
  <c r="X23" i="52" s="1"/>
  <c r="W27" i="4"/>
  <c r="D27" i="4" s="1"/>
  <c r="X27" i="4"/>
  <c r="W28" i="4"/>
  <c r="D28" i="4" s="1"/>
  <c r="X28" i="4"/>
  <c r="E28" i="4" s="1"/>
  <c r="X25" i="12" s="1"/>
  <c r="W29" i="4"/>
  <c r="D29" i="4" s="1"/>
  <c r="X29" i="4"/>
  <c r="E29" i="4" s="1"/>
  <c r="W30" i="4"/>
  <c r="D30" i="4" s="1"/>
  <c r="V27" i="28" s="1"/>
  <c r="X30" i="4"/>
  <c r="E30" i="4" s="1"/>
  <c r="X27" i="22" s="1"/>
  <c r="W31" i="4"/>
  <c r="D31" i="4" s="1"/>
  <c r="X31" i="4"/>
  <c r="E31" i="4" s="1"/>
  <c r="W32" i="4"/>
  <c r="X32" i="4"/>
  <c r="E32" i="4" s="1"/>
  <c r="X29" i="50" s="1"/>
  <c r="W33" i="4"/>
  <c r="X33" i="4"/>
  <c r="E33" i="4" s="1"/>
  <c r="W34" i="4"/>
  <c r="D34" i="4" s="1"/>
  <c r="X34" i="4"/>
  <c r="E34" i="4" s="1"/>
  <c r="W35" i="4"/>
  <c r="D35" i="4" s="1"/>
  <c r="X35" i="4"/>
  <c r="E35" i="4" s="1"/>
  <c r="W36" i="4"/>
  <c r="X36" i="4"/>
  <c r="E36" i="4" s="1"/>
  <c r="X33" i="29" s="1"/>
  <c r="W37" i="4"/>
  <c r="X37" i="4"/>
  <c r="E37" i="4" s="1"/>
  <c r="W38" i="4"/>
  <c r="X38" i="4"/>
  <c r="E38" i="4" s="1"/>
  <c r="W39" i="4"/>
  <c r="X39" i="4"/>
  <c r="E39" i="4" s="1"/>
  <c r="W40" i="4"/>
  <c r="X40" i="4"/>
  <c r="E40" i="4" s="1"/>
  <c r="X37" i="34" s="1"/>
  <c r="W41" i="4"/>
  <c r="D41" i="4" s="1"/>
  <c r="X41" i="4"/>
  <c r="W42" i="4"/>
  <c r="X42" i="4"/>
  <c r="E42" i="4" s="1"/>
  <c r="W43" i="4"/>
  <c r="D43" i="4" s="1"/>
  <c r="X43" i="4"/>
  <c r="W44" i="4"/>
  <c r="D44" i="4" s="1"/>
  <c r="V41" i="30" s="1"/>
  <c r="X44" i="4"/>
  <c r="E44" i="4" s="1"/>
  <c r="X41" i="21" s="1"/>
  <c r="W45" i="4"/>
  <c r="D45" i="4" s="1"/>
  <c r="V42" i="30" s="1"/>
  <c r="X45" i="4"/>
  <c r="W46" i="4"/>
  <c r="D46" i="4" s="1"/>
  <c r="V43" i="30" s="1"/>
  <c r="X46" i="4"/>
  <c r="E46" i="4" s="1"/>
  <c r="X47" i="4"/>
  <c r="E47" i="4" s="1"/>
  <c r="X8" i="4"/>
  <c r="E8" i="4" s="1"/>
  <c r="W8" i="4"/>
  <c r="D8" i="4" s="1"/>
  <c r="D6" i="50"/>
  <c r="D7" i="50"/>
  <c r="D8" i="50"/>
  <c r="D9" i="50"/>
  <c r="D10" i="50"/>
  <c r="D11" i="50"/>
  <c r="D12" i="50"/>
  <c r="D13" i="50"/>
  <c r="D14" i="50"/>
  <c r="D15" i="50"/>
  <c r="D16" i="50"/>
  <c r="D17" i="50"/>
  <c r="D18" i="50"/>
  <c r="D19" i="50"/>
  <c r="D20" i="50"/>
  <c r="E20" i="50" s="1"/>
  <c r="D21" i="50"/>
  <c r="D22" i="50"/>
  <c r="D23" i="50"/>
  <c r="D24" i="50"/>
  <c r="D25" i="50"/>
  <c r="D26" i="50"/>
  <c r="D27" i="50"/>
  <c r="D28" i="50"/>
  <c r="D29" i="50"/>
  <c r="D30" i="50"/>
  <c r="D31" i="50"/>
  <c r="D32" i="50"/>
  <c r="D33" i="50"/>
  <c r="D34" i="50"/>
  <c r="D35" i="50"/>
  <c r="D36" i="50"/>
  <c r="E36" i="50" s="1"/>
  <c r="D37" i="50"/>
  <c r="D38" i="50"/>
  <c r="D39" i="50"/>
  <c r="D40" i="50"/>
  <c r="D41" i="50"/>
  <c r="D42" i="50"/>
  <c r="D43" i="50"/>
  <c r="D44" i="50"/>
  <c r="D5" i="50"/>
  <c r="C41" i="50"/>
  <c r="C44" i="50" s="1"/>
  <c r="G45" i="4"/>
  <c r="J42" i="19" s="1"/>
  <c r="D41" i="8"/>
  <c r="D42" i="8"/>
  <c r="D43" i="8"/>
  <c r="D44" i="8"/>
  <c r="D33" i="13"/>
  <c r="E33" i="13" s="1"/>
  <c r="D34" i="13"/>
  <c r="D35" i="13"/>
  <c r="D36" i="13"/>
  <c r="D37" i="13"/>
  <c r="D38" i="13"/>
  <c r="D39" i="13"/>
  <c r="D40" i="13"/>
  <c r="D41" i="13"/>
  <c r="D42" i="13"/>
  <c r="D43" i="13"/>
  <c r="D44" i="13"/>
  <c r="D41" i="12"/>
  <c r="D42" i="12"/>
  <c r="D43" i="12"/>
  <c r="D44" i="12"/>
  <c r="D41" i="14"/>
  <c r="E41" i="14" s="1"/>
  <c r="D42" i="14"/>
  <c r="D43" i="14"/>
  <c r="D44" i="14"/>
  <c r="D41" i="15"/>
  <c r="D42" i="15"/>
  <c r="D43" i="15"/>
  <c r="D44" i="15"/>
  <c r="D41" i="16"/>
  <c r="E41" i="16" s="1"/>
  <c r="D42" i="16"/>
  <c r="D43" i="16"/>
  <c r="D44" i="16"/>
  <c r="D41" i="17"/>
  <c r="D42" i="17"/>
  <c r="D43" i="17"/>
  <c r="D44" i="17"/>
  <c r="D41" i="18"/>
  <c r="E41" i="18" s="1"/>
  <c r="D42" i="18"/>
  <c r="D43" i="18"/>
  <c r="D44" i="18"/>
  <c r="D41" i="19"/>
  <c r="D42" i="19"/>
  <c r="D43" i="19"/>
  <c r="D44" i="19"/>
  <c r="D41" i="20"/>
  <c r="E41" i="20" s="1"/>
  <c r="D42" i="20"/>
  <c r="D43" i="20"/>
  <c r="D44" i="20"/>
  <c r="D41" i="21"/>
  <c r="D42" i="21"/>
  <c r="D43" i="21"/>
  <c r="D44" i="21"/>
  <c r="D41" i="22"/>
  <c r="D42" i="22"/>
  <c r="D43" i="22"/>
  <c r="D44" i="22"/>
  <c r="D41" i="23"/>
  <c r="D42" i="23"/>
  <c r="D43" i="23"/>
  <c r="D44" i="23"/>
  <c r="D41" i="24"/>
  <c r="E41" i="24" s="1"/>
  <c r="D42" i="24"/>
  <c r="D43" i="24"/>
  <c r="D44" i="24"/>
  <c r="D41" i="25"/>
  <c r="D42" i="25"/>
  <c r="D43" i="25"/>
  <c r="D44" i="25"/>
  <c r="D41" i="26"/>
  <c r="E41" i="26" s="1"/>
  <c r="D42" i="26"/>
  <c r="D43" i="26"/>
  <c r="D44" i="26"/>
  <c r="D41" i="27"/>
  <c r="D42" i="27"/>
  <c r="D43" i="27"/>
  <c r="D44" i="27"/>
  <c r="D41" i="28"/>
  <c r="E41" i="28" s="1"/>
  <c r="D42" i="28"/>
  <c r="D43" i="28"/>
  <c r="D44" i="28"/>
  <c r="D41" i="29"/>
  <c r="D42" i="29"/>
  <c r="D43" i="29"/>
  <c r="D44" i="29"/>
  <c r="D41" i="31"/>
  <c r="E41" i="31" s="1"/>
  <c r="D42" i="31"/>
  <c r="D43" i="31"/>
  <c r="D44" i="31"/>
  <c r="D41" i="32"/>
  <c r="D42" i="32"/>
  <c r="D43" i="32"/>
  <c r="D44" i="32"/>
  <c r="D41" i="33"/>
  <c r="E41" i="33" s="1"/>
  <c r="D42" i="33"/>
  <c r="D43" i="33"/>
  <c r="D44" i="33"/>
  <c r="D41" i="34"/>
  <c r="D42" i="34"/>
  <c r="D43" i="34"/>
  <c r="D44" i="34"/>
  <c r="D41" i="35"/>
  <c r="E41" i="35" s="1"/>
  <c r="D42" i="35"/>
  <c r="D43" i="35"/>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E36" i="52" s="1"/>
  <c r="D37" i="52"/>
  <c r="D38" i="52"/>
  <c r="D39" i="52"/>
  <c r="D40" i="52"/>
  <c r="D41" i="52"/>
  <c r="D42" i="52"/>
  <c r="D43" i="52"/>
  <c r="D44" i="52"/>
  <c r="D44" i="51"/>
  <c r="D6" i="51"/>
  <c r="D7" i="51"/>
  <c r="D8" i="51"/>
  <c r="D9" i="51"/>
  <c r="D10" i="51"/>
  <c r="D11" i="51"/>
  <c r="D12" i="51"/>
  <c r="E12" i="51" s="1"/>
  <c r="D13" i="51"/>
  <c r="D14" i="51"/>
  <c r="D15" i="51"/>
  <c r="D16" i="51"/>
  <c r="D17" i="51"/>
  <c r="D18" i="51"/>
  <c r="D19" i="51"/>
  <c r="D20" i="51"/>
  <c r="E20" i="51" s="1"/>
  <c r="D21" i="51"/>
  <c r="D22" i="51"/>
  <c r="D23" i="51"/>
  <c r="D24" i="51"/>
  <c r="D25" i="51"/>
  <c r="D26" i="51"/>
  <c r="D27" i="51"/>
  <c r="D28" i="51"/>
  <c r="E28" i="51" s="1"/>
  <c r="D29" i="51"/>
  <c r="D30" i="51"/>
  <c r="D31" i="51"/>
  <c r="D32" i="51"/>
  <c r="D33" i="51"/>
  <c r="D34" i="51"/>
  <c r="D35" i="51"/>
  <c r="D36" i="51"/>
  <c r="E36" i="51" s="1"/>
  <c r="D37" i="51"/>
  <c r="D38" i="51"/>
  <c r="D39" i="51"/>
  <c r="D40" i="51"/>
  <c r="D41" i="51"/>
  <c r="D42" i="51"/>
  <c r="D43" i="51"/>
  <c r="D5" i="51"/>
  <c r="E5" i="51" s="1"/>
  <c r="D6" i="52"/>
  <c r="D7" i="52"/>
  <c r="D8" i="52"/>
  <c r="D9" i="52"/>
  <c r="D10" i="52"/>
  <c r="D11" i="52"/>
  <c r="D12" i="52"/>
  <c r="D13" i="52"/>
  <c r="E13" i="52" s="1"/>
  <c r="D14" i="52"/>
  <c r="D15" i="52"/>
  <c r="D16" i="52"/>
  <c r="D17" i="52"/>
  <c r="D18" i="52"/>
  <c r="D19" i="52"/>
  <c r="D20" i="52"/>
  <c r="D21" i="52"/>
  <c r="E21" i="52" s="1"/>
  <c r="D22" i="52"/>
  <c r="D23" i="52"/>
  <c r="D24" i="52"/>
  <c r="D25" i="52"/>
  <c r="D26" i="52"/>
  <c r="D27" i="52"/>
  <c r="D28" i="52"/>
  <c r="D29" i="52"/>
  <c r="E29" i="52" s="1"/>
  <c r="D30" i="52"/>
  <c r="D5" i="52"/>
  <c r="D41" i="43"/>
  <c r="D42" i="43"/>
  <c r="D43" i="43"/>
  <c r="C40" i="51"/>
  <c r="C44" i="51" s="1"/>
  <c r="C39" i="52"/>
  <c r="C44" i="52" s="1"/>
  <c r="D42" i="4"/>
  <c r="D38" i="4"/>
  <c r="D32" i="4"/>
  <c r="V29" i="12" s="1"/>
  <c r="D26" i="4"/>
  <c r="D18" i="4"/>
  <c r="V15" i="22" s="1"/>
  <c r="F45" i="4"/>
  <c r="T42" i="30" s="1"/>
  <c r="C45" i="7"/>
  <c r="L44" i="52"/>
  <c r="C5" i="8"/>
  <c r="C44" i="8" s="1"/>
  <c r="D5" i="8"/>
  <c r="D6" i="8"/>
  <c r="D7" i="8"/>
  <c r="O10" i="4"/>
  <c r="P10" i="4" s="1"/>
  <c r="C10" i="4" s="1"/>
  <c r="D8" i="8"/>
  <c r="O11" i="4"/>
  <c r="P11" i="4" s="1"/>
  <c r="C11" i="4" s="1"/>
  <c r="F8" i="13" s="1"/>
  <c r="AN11" i="4"/>
  <c r="H11" i="4" s="1"/>
  <c r="D9" i="8"/>
  <c r="E9" i="8" s="1"/>
  <c r="D10" i="8"/>
  <c r="O13" i="4"/>
  <c r="P13" i="4" s="1"/>
  <c r="C13" i="4" s="1"/>
  <c r="F10" i="49" s="1"/>
  <c r="AN13" i="4"/>
  <c r="H13" i="4" s="1"/>
  <c r="D11" i="8"/>
  <c r="D12" i="8"/>
  <c r="D13" i="8"/>
  <c r="D14" i="8"/>
  <c r="O17" i="4"/>
  <c r="P17" i="4" s="1"/>
  <c r="C17" i="4" s="1"/>
  <c r="P14" i="43" s="1"/>
  <c r="D15" i="8"/>
  <c r="O18" i="4"/>
  <c r="P18" i="4" s="1"/>
  <c r="C18" i="4" s="1"/>
  <c r="P15" i="37" s="1"/>
  <c r="D16" i="8"/>
  <c r="D17" i="8"/>
  <c r="D18" i="8"/>
  <c r="E18" i="8" s="1"/>
  <c r="AN21" i="4"/>
  <c r="H21" i="4" s="1"/>
  <c r="D19" i="8"/>
  <c r="E19" i="8" s="1"/>
  <c r="D20" i="8"/>
  <c r="E20" i="8" s="1"/>
  <c r="AN23" i="4"/>
  <c r="H23" i="4" s="1"/>
  <c r="D21" i="8"/>
  <c r="D22" i="8"/>
  <c r="D23" i="8"/>
  <c r="D24" i="8"/>
  <c r="D25" i="8"/>
  <c r="D26" i="8"/>
  <c r="AN29" i="4"/>
  <c r="H29" i="4" s="1"/>
  <c r="N26" i="15" s="1"/>
  <c r="D27" i="8"/>
  <c r="D28" i="8"/>
  <c r="O31" i="4"/>
  <c r="P31" i="4" s="1"/>
  <c r="C31" i="4" s="1"/>
  <c r="F28" i="17" s="1"/>
  <c r="AN31" i="4"/>
  <c r="H31" i="4" s="1"/>
  <c r="D29" i="8"/>
  <c r="D30" i="8"/>
  <c r="AN33" i="4"/>
  <c r="H33" i="4" s="1"/>
  <c r="D31" i="8"/>
  <c r="E31" i="8" s="1"/>
  <c r="D32" i="8"/>
  <c r="D33" i="8"/>
  <c r="E33" i="8" s="1"/>
  <c r="O36" i="4"/>
  <c r="P36" i="4" s="1"/>
  <c r="C36" i="4" s="1"/>
  <c r="D34" i="8"/>
  <c r="AN37" i="4"/>
  <c r="H37" i="4" s="1"/>
  <c r="N34" i="12" s="1"/>
  <c r="D35" i="8"/>
  <c r="AN38" i="4"/>
  <c r="H38" i="4" s="1"/>
  <c r="N35" i="33" s="1"/>
  <c r="D36" i="8"/>
  <c r="E36" i="8" s="1"/>
  <c r="AN39" i="4"/>
  <c r="H39" i="4" s="1"/>
  <c r="D37" i="8"/>
  <c r="D38" i="8"/>
  <c r="D39" i="8"/>
  <c r="E39" i="8" s="1"/>
  <c r="D40" i="8"/>
  <c r="O43" i="4"/>
  <c r="P43" i="4" s="1"/>
  <c r="C43" i="4" s="1"/>
  <c r="L44" i="8"/>
  <c r="AN47" i="4"/>
  <c r="H47" i="4" s="1"/>
  <c r="D5" i="13"/>
  <c r="C6" i="13"/>
  <c r="C44" i="13" s="1"/>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L44" i="13"/>
  <c r="D5" i="12"/>
  <c r="C7" i="12"/>
  <c r="C44" i="12" s="1"/>
  <c r="D6" i="12"/>
  <c r="D7" i="12"/>
  <c r="D8" i="12"/>
  <c r="D9" i="12"/>
  <c r="D10" i="12"/>
  <c r="D11" i="12"/>
  <c r="D12" i="12"/>
  <c r="D13" i="12"/>
  <c r="E13" i="12" s="1"/>
  <c r="D14" i="12"/>
  <c r="D15" i="12"/>
  <c r="D16" i="12"/>
  <c r="D17" i="12"/>
  <c r="D18" i="12"/>
  <c r="D19" i="12"/>
  <c r="D20" i="12"/>
  <c r="D21" i="12"/>
  <c r="E21" i="12" s="1"/>
  <c r="D22" i="12"/>
  <c r="D23" i="12"/>
  <c r="D24" i="12"/>
  <c r="D25" i="12"/>
  <c r="D26" i="12"/>
  <c r="D27" i="12"/>
  <c r="D28" i="12"/>
  <c r="D29" i="12"/>
  <c r="E29" i="12" s="1"/>
  <c r="D30" i="12"/>
  <c r="D31" i="12"/>
  <c r="D32" i="12"/>
  <c r="D33" i="12"/>
  <c r="D34" i="12"/>
  <c r="D35" i="12"/>
  <c r="E35" i="12" s="1"/>
  <c r="D36" i="12"/>
  <c r="D37" i="12"/>
  <c r="E37" i="12" s="1"/>
  <c r="D38" i="12"/>
  <c r="D39" i="12"/>
  <c r="D40" i="12"/>
  <c r="D5" i="14"/>
  <c r="C8" i="14"/>
  <c r="C44" i="14" s="1"/>
  <c r="D6" i="14"/>
  <c r="D7" i="14"/>
  <c r="D8" i="14"/>
  <c r="D9" i="14"/>
  <c r="D10" i="14"/>
  <c r="D11" i="14"/>
  <c r="D12" i="14"/>
  <c r="D13" i="14"/>
  <c r="D14" i="14"/>
  <c r="D15" i="14"/>
  <c r="E15" i="14" s="1"/>
  <c r="D16" i="14"/>
  <c r="E16" i="14" s="1"/>
  <c r="D17" i="14"/>
  <c r="D18" i="14"/>
  <c r="D19" i="14"/>
  <c r="E19" i="14" s="1"/>
  <c r="D20" i="14"/>
  <c r="D21" i="14"/>
  <c r="D22" i="14"/>
  <c r="D23" i="14"/>
  <c r="D24" i="14"/>
  <c r="D25" i="14"/>
  <c r="D26" i="14"/>
  <c r="D27" i="14"/>
  <c r="D28" i="14"/>
  <c r="E28" i="14" s="1"/>
  <c r="D29" i="14"/>
  <c r="D30" i="14"/>
  <c r="D31" i="14"/>
  <c r="E31" i="14" s="1"/>
  <c r="D32" i="14"/>
  <c r="D33" i="14"/>
  <c r="D34" i="14"/>
  <c r="D35" i="14"/>
  <c r="E35" i="14" s="1"/>
  <c r="D36" i="14"/>
  <c r="D37" i="14"/>
  <c r="D38" i="14"/>
  <c r="D39" i="14"/>
  <c r="D40" i="14"/>
  <c r="L44" i="14"/>
  <c r="D5" i="15"/>
  <c r="C9" i="15"/>
  <c r="C44" i="15" s="1"/>
  <c r="D6" i="15"/>
  <c r="D7" i="15"/>
  <c r="D8" i="15"/>
  <c r="D9" i="15"/>
  <c r="D10" i="15"/>
  <c r="E10" i="15" s="1"/>
  <c r="D11" i="15"/>
  <c r="D12" i="15"/>
  <c r="D13" i="15"/>
  <c r="E13" i="15" s="1"/>
  <c r="D14" i="15"/>
  <c r="D15" i="15"/>
  <c r="D16" i="15"/>
  <c r="D17" i="15"/>
  <c r="D18" i="15"/>
  <c r="E18" i="15" s="1"/>
  <c r="D19" i="15"/>
  <c r="D20" i="15"/>
  <c r="D21" i="15"/>
  <c r="D22" i="15"/>
  <c r="D23" i="15"/>
  <c r="D24" i="15"/>
  <c r="D25" i="15"/>
  <c r="D26" i="15"/>
  <c r="E26" i="15" s="1"/>
  <c r="D27" i="15"/>
  <c r="D28" i="15"/>
  <c r="E28" i="15" s="1"/>
  <c r="D29" i="15"/>
  <c r="D30" i="15"/>
  <c r="D31" i="15"/>
  <c r="D32" i="15"/>
  <c r="D33" i="15"/>
  <c r="D34" i="15"/>
  <c r="E34" i="15" s="1"/>
  <c r="D35" i="15"/>
  <c r="D36" i="15"/>
  <c r="D37" i="15"/>
  <c r="D38" i="15"/>
  <c r="D39" i="15"/>
  <c r="D40" i="15"/>
  <c r="L44" i="15"/>
  <c r="D5" i="16"/>
  <c r="C10" i="16"/>
  <c r="C44" i="16" s="1"/>
  <c r="D6" i="16"/>
  <c r="D7" i="16"/>
  <c r="D8" i="16"/>
  <c r="D9" i="16"/>
  <c r="D10" i="16"/>
  <c r="D11" i="16"/>
  <c r="D12" i="16"/>
  <c r="E12" i="16" s="1"/>
  <c r="D13" i="16"/>
  <c r="D14" i="16"/>
  <c r="D15" i="16"/>
  <c r="D16" i="16"/>
  <c r="D17" i="16"/>
  <c r="D18" i="16"/>
  <c r="D19" i="16"/>
  <c r="D20" i="16"/>
  <c r="E20" i="16" s="1"/>
  <c r="D21" i="16"/>
  <c r="D22" i="16"/>
  <c r="D23" i="16"/>
  <c r="D24" i="16"/>
  <c r="D25" i="16"/>
  <c r="D26" i="16"/>
  <c r="D27" i="16"/>
  <c r="D28" i="16"/>
  <c r="E28" i="16" s="1"/>
  <c r="D29" i="16"/>
  <c r="D30" i="16"/>
  <c r="D31" i="16"/>
  <c r="D32" i="16"/>
  <c r="D33" i="16"/>
  <c r="D34" i="16"/>
  <c r="E34" i="16" s="1"/>
  <c r="D35" i="16"/>
  <c r="D36" i="16"/>
  <c r="D37" i="16"/>
  <c r="D38" i="16"/>
  <c r="D39" i="16"/>
  <c r="D40" i="16"/>
  <c r="L44" i="16"/>
  <c r="D5" i="17"/>
  <c r="E5" i="17" s="1"/>
  <c r="C11" i="17"/>
  <c r="C44" i="17" s="1"/>
  <c r="D6" i="17"/>
  <c r="E6" i="17" s="1"/>
  <c r="D7" i="17"/>
  <c r="D8" i="17"/>
  <c r="D9" i="17"/>
  <c r="D10" i="17"/>
  <c r="D11" i="17"/>
  <c r="D12" i="17"/>
  <c r="D13" i="17"/>
  <c r="D14" i="17"/>
  <c r="E14" i="17" s="1"/>
  <c r="D15" i="17"/>
  <c r="D16" i="17"/>
  <c r="E16" i="17" s="1"/>
  <c r="D17" i="17"/>
  <c r="D18" i="17"/>
  <c r="D19" i="17"/>
  <c r="D20" i="17"/>
  <c r="E20" i="17" s="1"/>
  <c r="D21" i="17"/>
  <c r="D22" i="17"/>
  <c r="E22" i="17" s="1"/>
  <c r="D23" i="17"/>
  <c r="D24" i="17"/>
  <c r="D25" i="17"/>
  <c r="D26" i="17"/>
  <c r="D27" i="17"/>
  <c r="D28" i="17"/>
  <c r="D29" i="17"/>
  <c r="D30" i="17"/>
  <c r="E30" i="17" s="1"/>
  <c r="D31" i="17"/>
  <c r="D32" i="17"/>
  <c r="E32" i="17" s="1"/>
  <c r="D33" i="17"/>
  <c r="D34" i="17"/>
  <c r="D35" i="17"/>
  <c r="D36" i="17"/>
  <c r="E36" i="17" s="1"/>
  <c r="D37" i="17"/>
  <c r="D38" i="17"/>
  <c r="E38" i="17" s="1"/>
  <c r="D39" i="17"/>
  <c r="D40" i="17"/>
  <c r="L44" i="17"/>
  <c r="D5" i="18"/>
  <c r="C12" i="18"/>
  <c r="C44" i="18" s="1"/>
  <c r="D6" i="18"/>
  <c r="D7" i="18"/>
  <c r="D8" i="18"/>
  <c r="D9" i="18"/>
  <c r="D10" i="18"/>
  <c r="E10" i="18" s="1"/>
  <c r="D11" i="18"/>
  <c r="D12" i="18"/>
  <c r="D13" i="18"/>
  <c r="D14" i="18"/>
  <c r="D15" i="18"/>
  <c r="D16" i="18"/>
  <c r="E16" i="18" s="1"/>
  <c r="D17" i="18"/>
  <c r="D18" i="18"/>
  <c r="D19" i="18"/>
  <c r="D20" i="18"/>
  <c r="D21" i="18"/>
  <c r="D22" i="18"/>
  <c r="D23" i="18"/>
  <c r="D24" i="18"/>
  <c r="E24" i="18" s="1"/>
  <c r="D25" i="18"/>
  <c r="D26" i="18"/>
  <c r="E26" i="18" s="1"/>
  <c r="D27" i="18"/>
  <c r="D28" i="18"/>
  <c r="D29" i="18"/>
  <c r="D30" i="18"/>
  <c r="D31" i="18"/>
  <c r="D32" i="18"/>
  <c r="D33" i="18"/>
  <c r="D34" i="18"/>
  <c r="D35" i="18"/>
  <c r="D36" i="18"/>
  <c r="D37" i="18"/>
  <c r="E37" i="18" s="1"/>
  <c r="D38" i="18"/>
  <c r="D39" i="18"/>
  <c r="D40" i="18"/>
  <c r="E40" i="18" s="1"/>
  <c r="L44" i="18"/>
  <c r="D5" i="19"/>
  <c r="C13"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E34" i="19" s="1"/>
  <c r="D35" i="19"/>
  <c r="D36" i="19"/>
  <c r="D37" i="19"/>
  <c r="D38" i="19"/>
  <c r="D39" i="19"/>
  <c r="D40" i="19"/>
  <c r="L44" i="19"/>
  <c r="D5" i="20"/>
  <c r="E5" i="20" s="1"/>
  <c r="C14" i="20"/>
  <c r="D6" i="20"/>
  <c r="D7" i="20"/>
  <c r="D8" i="20"/>
  <c r="D9" i="20"/>
  <c r="E9" i="20" s="1"/>
  <c r="D10" i="20"/>
  <c r="D11" i="20"/>
  <c r="D12" i="20"/>
  <c r="E12" i="20" s="1"/>
  <c r="D13" i="20"/>
  <c r="E13" i="20" s="1"/>
  <c r="D14" i="20"/>
  <c r="D15" i="20"/>
  <c r="D16" i="20"/>
  <c r="D17" i="20"/>
  <c r="D18" i="20"/>
  <c r="D19" i="20"/>
  <c r="D20" i="20"/>
  <c r="E20" i="20" s="1"/>
  <c r="D21" i="20"/>
  <c r="E21" i="20" s="1"/>
  <c r="D22" i="20"/>
  <c r="D23" i="20"/>
  <c r="D24" i="20"/>
  <c r="D25" i="20"/>
  <c r="E25" i="20" s="1"/>
  <c r="D26" i="20"/>
  <c r="D27" i="20"/>
  <c r="D28" i="20"/>
  <c r="E28" i="20" s="1"/>
  <c r="D29" i="20"/>
  <c r="E29" i="20" s="1"/>
  <c r="D30" i="20"/>
  <c r="D31" i="20"/>
  <c r="D32" i="20"/>
  <c r="D33" i="20"/>
  <c r="D34" i="20"/>
  <c r="D35" i="20"/>
  <c r="D36" i="20"/>
  <c r="D37" i="20"/>
  <c r="E37" i="20" s="1"/>
  <c r="D38" i="20"/>
  <c r="D39" i="20"/>
  <c r="D40" i="20"/>
  <c r="L44" i="20"/>
  <c r="D5" i="21"/>
  <c r="C15" i="21"/>
  <c r="C44" i="21" s="1"/>
  <c r="D6" i="21"/>
  <c r="E6" i="21" s="1"/>
  <c r="D7" i="21"/>
  <c r="D8" i="21"/>
  <c r="D9" i="21"/>
  <c r="D10" i="21"/>
  <c r="D11" i="21"/>
  <c r="D12" i="21"/>
  <c r="D13" i="21"/>
  <c r="D14" i="21"/>
  <c r="E14" i="21" s="1"/>
  <c r="D15" i="21"/>
  <c r="D16" i="21"/>
  <c r="D17" i="21"/>
  <c r="D18" i="21"/>
  <c r="D19" i="21"/>
  <c r="D20" i="21"/>
  <c r="D21" i="21"/>
  <c r="D22" i="21"/>
  <c r="E22" i="21" s="1"/>
  <c r="D23" i="21"/>
  <c r="D24" i="21"/>
  <c r="D25" i="21"/>
  <c r="D26" i="21"/>
  <c r="D27" i="21"/>
  <c r="D28" i="21"/>
  <c r="D29" i="21"/>
  <c r="D30" i="21"/>
  <c r="E30" i="21" s="1"/>
  <c r="D31" i="21"/>
  <c r="D32" i="21"/>
  <c r="D33" i="21"/>
  <c r="D34" i="21"/>
  <c r="D35" i="21"/>
  <c r="D36" i="21"/>
  <c r="D37" i="21"/>
  <c r="D38" i="21"/>
  <c r="D39" i="21"/>
  <c r="D40" i="21"/>
  <c r="L44" i="21"/>
  <c r="D5" i="22"/>
  <c r="C16" i="22"/>
  <c r="D6" i="22"/>
  <c r="D7" i="22"/>
  <c r="D8" i="22"/>
  <c r="E8" i="22" s="1"/>
  <c r="D9" i="22"/>
  <c r="D10" i="22"/>
  <c r="D11" i="22"/>
  <c r="D12" i="22"/>
  <c r="D13" i="22"/>
  <c r="D14" i="22"/>
  <c r="D15" i="22"/>
  <c r="D16" i="22"/>
  <c r="E16" i="22" s="1"/>
  <c r="D17" i="22"/>
  <c r="D18" i="22"/>
  <c r="D19" i="22"/>
  <c r="D20" i="22"/>
  <c r="D21" i="22"/>
  <c r="E21" i="22" s="1"/>
  <c r="D22" i="22"/>
  <c r="D23" i="22"/>
  <c r="D24" i="22"/>
  <c r="E24" i="22" s="1"/>
  <c r="D25" i="22"/>
  <c r="D26" i="22"/>
  <c r="D27" i="22"/>
  <c r="D28" i="22"/>
  <c r="D29" i="22"/>
  <c r="D30" i="22"/>
  <c r="D31" i="22"/>
  <c r="D32" i="22"/>
  <c r="E32" i="22" s="1"/>
  <c r="D33" i="22"/>
  <c r="D34" i="22"/>
  <c r="D35" i="22"/>
  <c r="D36" i="22"/>
  <c r="D37" i="22"/>
  <c r="E37" i="22" s="1"/>
  <c r="D38" i="22"/>
  <c r="D39" i="22"/>
  <c r="D40" i="22"/>
  <c r="L44" i="22"/>
  <c r="D5" i="23"/>
  <c r="C17" i="23"/>
  <c r="C44" i="23" s="1"/>
  <c r="D6" i="23"/>
  <c r="D7" i="23"/>
  <c r="D8" i="23"/>
  <c r="E8" i="23" s="1"/>
  <c r="D9" i="23"/>
  <c r="D10" i="23"/>
  <c r="E10" i="23" s="1"/>
  <c r="D11" i="23"/>
  <c r="D12" i="23"/>
  <c r="D13" i="23"/>
  <c r="D14" i="23"/>
  <c r="D15" i="23"/>
  <c r="D16" i="23"/>
  <c r="D17" i="23"/>
  <c r="D18" i="23"/>
  <c r="D19" i="23"/>
  <c r="D20" i="23"/>
  <c r="D21" i="23"/>
  <c r="D22" i="23"/>
  <c r="D23" i="23"/>
  <c r="D24" i="23"/>
  <c r="D25" i="23"/>
  <c r="D26" i="23"/>
  <c r="E26" i="23" s="1"/>
  <c r="D27" i="23"/>
  <c r="D28" i="23"/>
  <c r="D29" i="23"/>
  <c r="E29" i="23" s="1"/>
  <c r="D30" i="23"/>
  <c r="D31" i="23"/>
  <c r="D32" i="23"/>
  <c r="D33" i="23"/>
  <c r="D34" i="23"/>
  <c r="E34" i="23" s="1"/>
  <c r="D35" i="23"/>
  <c r="D36" i="23"/>
  <c r="D37" i="23"/>
  <c r="D38" i="23"/>
  <c r="D39" i="23"/>
  <c r="D40" i="23"/>
  <c r="L44" i="23"/>
  <c r="D5" i="24"/>
  <c r="C18" i="24"/>
  <c r="D6" i="24"/>
  <c r="D7" i="24"/>
  <c r="D8" i="24"/>
  <c r="D9" i="24"/>
  <c r="D10" i="24"/>
  <c r="D11" i="24"/>
  <c r="D12" i="24"/>
  <c r="E12" i="24" s="1"/>
  <c r="D13" i="24"/>
  <c r="D14" i="24"/>
  <c r="D15" i="24"/>
  <c r="D16" i="24"/>
  <c r="D17" i="24"/>
  <c r="D18" i="24"/>
  <c r="D19" i="24"/>
  <c r="D20" i="24"/>
  <c r="E20" i="24" s="1"/>
  <c r="D21" i="24"/>
  <c r="E21" i="24" s="1"/>
  <c r="D22" i="24"/>
  <c r="D23" i="24"/>
  <c r="D24" i="24"/>
  <c r="D25" i="24"/>
  <c r="D26" i="24"/>
  <c r="D27" i="24"/>
  <c r="D28" i="24"/>
  <c r="E28" i="24" s="1"/>
  <c r="D29" i="24"/>
  <c r="D30" i="24"/>
  <c r="D31" i="24"/>
  <c r="D32" i="24"/>
  <c r="D33" i="24"/>
  <c r="D34" i="24"/>
  <c r="D35" i="24"/>
  <c r="D36" i="24"/>
  <c r="D37" i="24"/>
  <c r="E37" i="24" s="1"/>
  <c r="D38" i="24"/>
  <c r="D39" i="24"/>
  <c r="D40" i="24"/>
  <c r="L44" i="24"/>
  <c r="D5" i="25"/>
  <c r="C19" i="25"/>
  <c r="C44" i="25" s="1"/>
  <c r="D6" i="25"/>
  <c r="E6" i="25" s="1"/>
  <c r="D7" i="25"/>
  <c r="D8" i="25"/>
  <c r="D9" i="25"/>
  <c r="D10" i="25"/>
  <c r="D11" i="25"/>
  <c r="D12" i="25"/>
  <c r="D13" i="25"/>
  <c r="D14" i="25"/>
  <c r="E14" i="25" s="1"/>
  <c r="D15" i="25"/>
  <c r="D16" i="25"/>
  <c r="E16" i="25" s="1"/>
  <c r="D17" i="25"/>
  <c r="D18" i="25"/>
  <c r="D19" i="25"/>
  <c r="D20" i="25"/>
  <c r="D21" i="25"/>
  <c r="D22" i="25"/>
  <c r="D23" i="25"/>
  <c r="D24" i="25"/>
  <c r="D25" i="25"/>
  <c r="D26" i="25"/>
  <c r="D27" i="25"/>
  <c r="D28" i="25"/>
  <c r="D29" i="25"/>
  <c r="D30" i="25"/>
  <c r="D31" i="25"/>
  <c r="E31" i="25" s="1"/>
  <c r="D32" i="25"/>
  <c r="D33" i="25"/>
  <c r="D34" i="25"/>
  <c r="D35" i="25"/>
  <c r="D36" i="25"/>
  <c r="D37" i="25"/>
  <c r="D38" i="25"/>
  <c r="E38" i="25" s="1"/>
  <c r="D39" i="25"/>
  <c r="D40" i="25"/>
  <c r="L44" i="25"/>
  <c r="D5" i="26"/>
  <c r="C20" i="26"/>
  <c r="C44" i="26" s="1"/>
  <c r="D6" i="26"/>
  <c r="D7" i="26"/>
  <c r="D8" i="26"/>
  <c r="D9" i="26"/>
  <c r="E9" i="26" s="1"/>
  <c r="D10" i="26"/>
  <c r="D11" i="26"/>
  <c r="D12" i="26"/>
  <c r="D13" i="26"/>
  <c r="D14" i="26"/>
  <c r="D15" i="26"/>
  <c r="D16" i="26"/>
  <c r="D17" i="26"/>
  <c r="D18" i="26"/>
  <c r="D19" i="26"/>
  <c r="D20" i="26"/>
  <c r="D21" i="26"/>
  <c r="D22" i="26"/>
  <c r="D23" i="26"/>
  <c r="D24" i="26"/>
  <c r="D25" i="26"/>
  <c r="E25" i="26" s="1"/>
  <c r="D26" i="26"/>
  <c r="D27" i="26"/>
  <c r="D28" i="26"/>
  <c r="D29" i="26"/>
  <c r="D30" i="26"/>
  <c r="D31" i="26"/>
  <c r="D32" i="26"/>
  <c r="D33" i="26"/>
  <c r="D34" i="26"/>
  <c r="D35" i="26"/>
  <c r="D36" i="26"/>
  <c r="D37" i="26"/>
  <c r="D38" i="26"/>
  <c r="D39" i="26"/>
  <c r="D40" i="26"/>
  <c r="L44" i="26"/>
  <c r="D5" i="27"/>
  <c r="C21" i="27"/>
  <c r="D6" i="27"/>
  <c r="D7" i="27"/>
  <c r="D8" i="27"/>
  <c r="D9" i="27"/>
  <c r="D10" i="27"/>
  <c r="D11" i="27"/>
  <c r="D12" i="27"/>
  <c r="D13" i="27"/>
  <c r="D14" i="27"/>
  <c r="D15" i="27"/>
  <c r="D16" i="27"/>
  <c r="D17" i="27"/>
  <c r="D18" i="27"/>
  <c r="D19" i="27"/>
  <c r="D20" i="27"/>
  <c r="D21" i="27"/>
  <c r="D22" i="27"/>
  <c r="D23" i="27"/>
  <c r="D24" i="27"/>
  <c r="D25" i="27"/>
  <c r="D26" i="27"/>
  <c r="D27" i="27"/>
  <c r="D28" i="27"/>
  <c r="D29" i="27"/>
  <c r="D30" i="27"/>
  <c r="D31" i="27"/>
  <c r="D32" i="27"/>
  <c r="D33" i="27"/>
  <c r="D34" i="27"/>
  <c r="D35" i="27"/>
  <c r="D36" i="27"/>
  <c r="D37" i="27"/>
  <c r="D38" i="27"/>
  <c r="D39" i="27"/>
  <c r="D40" i="27"/>
  <c r="L44" i="27"/>
  <c r="D5" i="28"/>
  <c r="C22" i="28"/>
  <c r="D6" i="28"/>
  <c r="D7" i="28"/>
  <c r="D8" i="28"/>
  <c r="D9" i="28"/>
  <c r="D10" i="28"/>
  <c r="D11" i="28"/>
  <c r="D12" i="28"/>
  <c r="D13" i="28"/>
  <c r="D14" i="28"/>
  <c r="D15" i="28"/>
  <c r="D16" i="28"/>
  <c r="D17" i="28"/>
  <c r="D18" i="28"/>
  <c r="D19" i="28"/>
  <c r="D20" i="28"/>
  <c r="D21" i="28"/>
  <c r="D22" i="28"/>
  <c r="D23" i="28"/>
  <c r="D24" i="28"/>
  <c r="E24" i="28" s="1"/>
  <c r="D25" i="28"/>
  <c r="D26" i="28"/>
  <c r="D27" i="28"/>
  <c r="D28" i="28"/>
  <c r="D29" i="28"/>
  <c r="D30" i="28"/>
  <c r="D31" i="28"/>
  <c r="D32" i="28"/>
  <c r="D33" i="28"/>
  <c r="D34" i="28"/>
  <c r="D35" i="28"/>
  <c r="D36" i="28"/>
  <c r="D37" i="28"/>
  <c r="D38" i="28"/>
  <c r="D39" i="28"/>
  <c r="D40" i="28"/>
  <c r="E40" i="28" s="1"/>
  <c r="L44" i="28"/>
  <c r="D5" i="29"/>
  <c r="C23" i="29"/>
  <c r="C44" i="29" s="1"/>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L44" i="29"/>
  <c r="D5" i="31"/>
  <c r="C25" i="31"/>
  <c r="D6" i="31"/>
  <c r="D7" i="31"/>
  <c r="D8" i="31"/>
  <c r="D9" i="31"/>
  <c r="D10" i="31"/>
  <c r="D11" i="31"/>
  <c r="D12" i="31"/>
  <c r="D13" i="31"/>
  <c r="D14" i="31"/>
  <c r="D15" i="31"/>
  <c r="D16" i="31"/>
  <c r="D17" i="31"/>
  <c r="D18" i="31"/>
  <c r="D19" i="31"/>
  <c r="D20" i="31"/>
  <c r="D21" i="31"/>
  <c r="D22" i="31"/>
  <c r="D23" i="31"/>
  <c r="D24" i="31"/>
  <c r="D25" i="31"/>
  <c r="D26" i="31"/>
  <c r="D27" i="31"/>
  <c r="D28" i="31"/>
  <c r="D29" i="31"/>
  <c r="D30" i="31"/>
  <c r="D31" i="31"/>
  <c r="D32" i="31"/>
  <c r="D33" i="31"/>
  <c r="D34" i="31"/>
  <c r="D35" i="31"/>
  <c r="D36" i="31"/>
  <c r="D37" i="31"/>
  <c r="D38" i="31"/>
  <c r="D39" i="31"/>
  <c r="D40" i="31"/>
  <c r="L44" i="31"/>
  <c r="D5" i="30"/>
  <c r="C24" i="30"/>
  <c r="C44" i="30" s="1"/>
  <c r="D6" i="30"/>
  <c r="D7" i="30"/>
  <c r="D8" i="30"/>
  <c r="D9" i="30"/>
  <c r="D10" i="30"/>
  <c r="D11" i="30"/>
  <c r="D12" i="30"/>
  <c r="D13" i="30"/>
  <c r="E13" i="30" s="1"/>
  <c r="D14" i="30"/>
  <c r="D15" i="30"/>
  <c r="D16" i="30"/>
  <c r="D17" i="30"/>
  <c r="D18" i="30"/>
  <c r="E18" i="30" s="1"/>
  <c r="D19" i="30"/>
  <c r="D20" i="30"/>
  <c r="D21" i="30"/>
  <c r="D22" i="30"/>
  <c r="D23" i="30"/>
  <c r="D24" i="30"/>
  <c r="D25" i="30"/>
  <c r="D26" i="30"/>
  <c r="D27" i="30"/>
  <c r="D28" i="30"/>
  <c r="D29" i="30"/>
  <c r="D30" i="30"/>
  <c r="D31" i="30"/>
  <c r="D32" i="30"/>
  <c r="D33" i="30"/>
  <c r="D34" i="30"/>
  <c r="E34" i="30" s="1"/>
  <c r="D35" i="30"/>
  <c r="D36" i="30"/>
  <c r="D37" i="30"/>
  <c r="D38" i="30"/>
  <c r="D39" i="30"/>
  <c r="E39" i="30" s="1"/>
  <c r="D40" i="30"/>
  <c r="L44" i="30"/>
  <c r="D5" i="32"/>
  <c r="C26" i="32"/>
  <c r="C44" i="32" s="1"/>
  <c r="D6" i="32"/>
  <c r="D7" i="32"/>
  <c r="D8" i="32"/>
  <c r="D9" i="32"/>
  <c r="D10" i="32"/>
  <c r="D11" i="32"/>
  <c r="D12" i="32"/>
  <c r="D13" i="32"/>
  <c r="D14" i="32"/>
  <c r="D15" i="32"/>
  <c r="D16" i="32"/>
  <c r="D17" i="32"/>
  <c r="D18" i="32"/>
  <c r="D19" i="32"/>
  <c r="D20" i="32"/>
  <c r="D21" i="32"/>
  <c r="D22" i="32"/>
  <c r="D23" i="32"/>
  <c r="D24" i="32"/>
  <c r="D25" i="32"/>
  <c r="D26" i="32"/>
  <c r="D27" i="32"/>
  <c r="D28" i="32"/>
  <c r="E28" i="32" s="1"/>
  <c r="D29" i="32"/>
  <c r="D30" i="32"/>
  <c r="D31" i="32"/>
  <c r="D32" i="32"/>
  <c r="D33" i="32"/>
  <c r="D34" i="32"/>
  <c r="D35" i="32"/>
  <c r="D36" i="32"/>
  <c r="D37" i="32"/>
  <c r="D38" i="32"/>
  <c r="D39" i="32"/>
  <c r="D40" i="32"/>
  <c r="L44" i="32"/>
  <c r="D5" i="33"/>
  <c r="C27" i="33"/>
  <c r="C44" i="33" s="1"/>
  <c r="D6" i="33"/>
  <c r="D7" i="33"/>
  <c r="D8" i="33"/>
  <c r="D9" i="33"/>
  <c r="D10" i="33"/>
  <c r="D11" i="33"/>
  <c r="D12" i="33"/>
  <c r="D13" i="33"/>
  <c r="D14" i="33"/>
  <c r="D15" i="33"/>
  <c r="D16" i="33"/>
  <c r="D17" i="33"/>
  <c r="D18" i="33"/>
  <c r="D19" i="33"/>
  <c r="D20" i="33"/>
  <c r="D21" i="33"/>
  <c r="D22" i="33"/>
  <c r="D23" i="33"/>
  <c r="D24" i="33"/>
  <c r="D25" i="33"/>
  <c r="D26" i="33"/>
  <c r="D27" i="33"/>
  <c r="D28" i="33"/>
  <c r="D29" i="33"/>
  <c r="D30" i="33"/>
  <c r="E30" i="33" s="1"/>
  <c r="D31" i="33"/>
  <c r="D32" i="33"/>
  <c r="E32" i="33" s="1"/>
  <c r="D33" i="33"/>
  <c r="D34" i="33"/>
  <c r="D35" i="33"/>
  <c r="D36" i="33"/>
  <c r="D37" i="33"/>
  <c r="D38" i="33"/>
  <c r="D39" i="33"/>
  <c r="D40" i="33"/>
  <c r="L44" i="33"/>
  <c r="D5" i="34"/>
  <c r="C28"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L44" i="34"/>
  <c r="D5" i="35"/>
  <c r="C29" i="35"/>
  <c r="C44" i="35" s="1"/>
  <c r="D6" i="35"/>
  <c r="D7" i="35"/>
  <c r="D8" i="35"/>
  <c r="D9" i="35"/>
  <c r="D10" i="35"/>
  <c r="D11" i="35"/>
  <c r="D12" i="35"/>
  <c r="D13" i="35"/>
  <c r="D14" i="35"/>
  <c r="D15" i="35"/>
  <c r="D16" i="35"/>
  <c r="D17" i="35"/>
  <c r="D18" i="35"/>
  <c r="D19" i="35"/>
  <c r="D20" i="35"/>
  <c r="D21" i="35"/>
  <c r="D22" i="35"/>
  <c r="D23" i="35"/>
  <c r="D24" i="35"/>
  <c r="D25" i="35"/>
  <c r="D26" i="35"/>
  <c r="D27" i="35"/>
  <c r="D28" i="35"/>
  <c r="D29" i="35"/>
  <c r="D30" i="35"/>
  <c r="D31" i="35"/>
  <c r="D32" i="35"/>
  <c r="D33" i="35"/>
  <c r="D34" i="35"/>
  <c r="D35" i="35"/>
  <c r="D36" i="35"/>
  <c r="D37" i="35"/>
  <c r="D38" i="35"/>
  <c r="D39" i="35"/>
  <c r="D40" i="35"/>
  <c r="L44" i="35"/>
  <c r="D5" i="36"/>
  <c r="E5" i="36" s="1"/>
  <c r="C30" i="36"/>
  <c r="C44" i="36" s="1"/>
  <c r="D6" i="36"/>
  <c r="D7" i="36"/>
  <c r="D8" i="36"/>
  <c r="D9" i="36"/>
  <c r="D10" i="36"/>
  <c r="D11" i="36"/>
  <c r="D12" i="36"/>
  <c r="D13" i="36"/>
  <c r="E13" i="36" s="1"/>
  <c r="D14" i="36"/>
  <c r="D15" i="36"/>
  <c r="D16" i="36"/>
  <c r="D17" i="36"/>
  <c r="D18" i="36"/>
  <c r="D19" i="36"/>
  <c r="D20" i="36"/>
  <c r="E20" i="36" s="1"/>
  <c r="D21" i="36"/>
  <c r="D22" i="36"/>
  <c r="D23" i="36"/>
  <c r="D24" i="36"/>
  <c r="D25" i="36"/>
  <c r="D26" i="36"/>
  <c r="D27" i="36"/>
  <c r="D28" i="36"/>
  <c r="D29" i="36"/>
  <c r="D30" i="36"/>
  <c r="D31" i="36"/>
  <c r="D32" i="36"/>
  <c r="D33" i="36"/>
  <c r="D34" i="36"/>
  <c r="D35" i="36"/>
  <c r="D36" i="36"/>
  <c r="D37" i="36"/>
  <c r="D38" i="36"/>
  <c r="D39" i="36"/>
  <c r="D40" i="36"/>
  <c r="L44" i="36"/>
  <c r="D5" i="37"/>
  <c r="C31" i="37"/>
  <c r="C44" i="37" s="1"/>
  <c r="D6" i="37"/>
  <c r="D7" i="37"/>
  <c r="D8" i="37"/>
  <c r="D9" i="37"/>
  <c r="D10" i="37"/>
  <c r="D11" i="37"/>
  <c r="D12" i="37"/>
  <c r="D13" i="37"/>
  <c r="D14" i="37"/>
  <c r="D15" i="37"/>
  <c r="D16" i="37"/>
  <c r="D17" i="37"/>
  <c r="D18" i="37"/>
  <c r="D19" i="37"/>
  <c r="D20" i="37"/>
  <c r="D21" i="37"/>
  <c r="D22" i="37"/>
  <c r="D23" i="37"/>
  <c r="D24" i="37"/>
  <c r="D25" i="37"/>
  <c r="D26" i="37"/>
  <c r="D27" i="37"/>
  <c r="D28" i="37"/>
  <c r="D29" i="37"/>
  <c r="D30" i="37"/>
  <c r="D31" i="37"/>
  <c r="D32" i="37"/>
  <c r="D33" i="37"/>
  <c r="L44" i="37"/>
  <c r="D5" i="38"/>
  <c r="C32" i="38"/>
  <c r="C44" i="38" s="1"/>
  <c r="D6" i="38"/>
  <c r="D7" i="38"/>
  <c r="D8" i="38"/>
  <c r="D9" i="38"/>
  <c r="D10" i="38"/>
  <c r="D11" i="38"/>
  <c r="D12" i="38"/>
  <c r="D13" i="38"/>
  <c r="D14" i="38"/>
  <c r="D15" i="38"/>
  <c r="E15" i="38" s="1"/>
  <c r="D16" i="38"/>
  <c r="D17" i="38"/>
  <c r="D18" i="38"/>
  <c r="D19" i="38"/>
  <c r="D20" i="38"/>
  <c r="D21" i="38"/>
  <c r="D22" i="38"/>
  <c r="D23" i="38"/>
  <c r="D24" i="38"/>
  <c r="D25" i="38"/>
  <c r="D26" i="38"/>
  <c r="D27" i="38"/>
  <c r="D28" i="38"/>
  <c r="D29" i="38"/>
  <c r="D30" i="38"/>
  <c r="D31" i="38"/>
  <c r="E31" i="38" s="1"/>
  <c r="D32" i="38"/>
  <c r="D33" i="38"/>
  <c r="D34" i="38"/>
  <c r="D35" i="38"/>
  <c r="D36" i="38"/>
  <c r="D37" i="38"/>
  <c r="D38" i="38"/>
  <c r="D39" i="38"/>
  <c r="D40" i="38"/>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E11" i="40" s="1"/>
  <c r="D12" i="40"/>
  <c r="D13" i="40"/>
  <c r="D14" i="40"/>
  <c r="D15" i="40"/>
  <c r="D16" i="40"/>
  <c r="D17" i="40"/>
  <c r="D18" i="40"/>
  <c r="D19" i="40"/>
  <c r="D20" i="40"/>
  <c r="D21" i="40"/>
  <c r="E21" i="40" s="1"/>
  <c r="D22" i="40"/>
  <c r="D23" i="40"/>
  <c r="D24" i="40"/>
  <c r="D25" i="40"/>
  <c r="D26" i="40"/>
  <c r="E26" i="40" s="1"/>
  <c r="D27" i="40"/>
  <c r="E27" i="40" s="1"/>
  <c r="D28" i="40"/>
  <c r="D29" i="40"/>
  <c r="D30" i="40"/>
  <c r="D31" i="40"/>
  <c r="D32" i="40"/>
  <c r="D33" i="40"/>
  <c r="D34" i="40"/>
  <c r="D35" i="40"/>
  <c r="D36" i="40"/>
  <c r="D37" i="40"/>
  <c r="E37" i="40" s="1"/>
  <c r="D38" i="40"/>
  <c r="D39" i="40"/>
  <c r="D40" i="40"/>
  <c r="L44" i="40"/>
  <c r="D5" i="41"/>
  <c r="C35" i="41"/>
  <c r="C44" i="41" s="1"/>
  <c r="D6" i="41"/>
  <c r="D7" i="41"/>
  <c r="D8" i="41"/>
  <c r="D9" i="41"/>
  <c r="D10" i="41"/>
  <c r="D11" i="41"/>
  <c r="D12" i="41"/>
  <c r="E12" i="41" s="1"/>
  <c r="D13" i="41"/>
  <c r="E13" i="41" s="1"/>
  <c r="D14" i="41"/>
  <c r="D15" i="41"/>
  <c r="D16" i="41"/>
  <c r="D17" i="41"/>
  <c r="D18" i="41"/>
  <c r="D19" i="41"/>
  <c r="D20" i="41"/>
  <c r="D21" i="41"/>
  <c r="E21" i="41" s="1"/>
  <c r="D22" i="41"/>
  <c r="D23" i="41"/>
  <c r="D24" i="41"/>
  <c r="D25" i="41"/>
  <c r="D26" i="41"/>
  <c r="D27" i="41"/>
  <c r="D28" i="41"/>
  <c r="D29" i="41"/>
  <c r="E29" i="41" s="1"/>
  <c r="D30" i="41"/>
  <c r="D31" i="41"/>
  <c r="D32" i="41"/>
  <c r="D33" i="41"/>
  <c r="D34" i="41"/>
  <c r="D35" i="41"/>
  <c r="D36" i="41"/>
  <c r="D37" i="41"/>
  <c r="E37" i="41" s="1"/>
  <c r="D38" i="41"/>
  <c r="D39" i="41"/>
  <c r="D40" i="41"/>
  <c r="L44" i="41"/>
  <c r="D5" i="42"/>
  <c r="C36" i="42"/>
  <c r="D6" i="42"/>
  <c r="D7" i="42"/>
  <c r="E7" i="42" s="1"/>
  <c r="D8" i="42"/>
  <c r="D9" i="42"/>
  <c r="D10" i="42"/>
  <c r="D11" i="42"/>
  <c r="D12" i="42"/>
  <c r="D13" i="42"/>
  <c r="D14" i="42"/>
  <c r="D15" i="42"/>
  <c r="E15" i="42" s="1"/>
  <c r="D16" i="42"/>
  <c r="D17" i="42"/>
  <c r="D18" i="42"/>
  <c r="D19" i="42"/>
  <c r="D20" i="42"/>
  <c r="D21" i="42"/>
  <c r="E21" i="42" s="1"/>
  <c r="D22" i="42"/>
  <c r="D23" i="42"/>
  <c r="E23" i="42" s="1"/>
  <c r="D24" i="42"/>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D19" i="44"/>
  <c r="D20" i="44"/>
  <c r="D21" i="44"/>
  <c r="D22" i="44"/>
  <c r="D23" i="44"/>
  <c r="V23" i="44"/>
  <c r="D24" i="44"/>
  <c r="E24" i="44" s="1"/>
  <c r="D25" i="44"/>
  <c r="D26" i="44"/>
  <c r="D27" i="44"/>
  <c r="D28" i="44"/>
  <c r="D29" i="44"/>
  <c r="D30" i="44"/>
  <c r="D31" i="44"/>
  <c r="D32" i="44"/>
  <c r="E32" i="44" s="1"/>
  <c r="D33" i="44"/>
  <c r="D34" i="44"/>
  <c r="D35" i="44"/>
  <c r="D36" i="44"/>
  <c r="D37" i="44"/>
  <c r="D38" i="44"/>
  <c r="D39" i="44"/>
  <c r="D40" i="44"/>
  <c r="L44" i="44"/>
  <c r="D5" i="43"/>
  <c r="C38" i="43"/>
  <c r="C44" i="43" s="1"/>
  <c r="D6" i="43"/>
  <c r="D7" i="43"/>
  <c r="D8" i="43"/>
  <c r="D9" i="43"/>
  <c r="D10" i="43"/>
  <c r="E10" i="43" s="1"/>
  <c r="D11" i="43"/>
  <c r="D12" i="43"/>
  <c r="D13" i="43"/>
  <c r="D14" i="43"/>
  <c r="D15" i="43"/>
  <c r="D16" i="43"/>
  <c r="D17" i="43"/>
  <c r="D18" i="43"/>
  <c r="D19" i="43"/>
  <c r="D20" i="43"/>
  <c r="D21" i="43"/>
  <c r="D22" i="43"/>
  <c r="D23" i="43"/>
  <c r="D24" i="43"/>
  <c r="D25" i="43"/>
  <c r="D26" i="43"/>
  <c r="E26" i="43" s="1"/>
  <c r="D27" i="43"/>
  <c r="D28" i="43"/>
  <c r="D29" i="43"/>
  <c r="D30" i="43"/>
  <c r="D31" i="43"/>
  <c r="D32" i="43"/>
  <c r="D33" i="43"/>
  <c r="D34" i="43"/>
  <c r="E34" i="43" s="1"/>
  <c r="D35" i="43"/>
  <c r="D36" i="43"/>
  <c r="D37" i="43"/>
  <c r="D38" i="43"/>
  <c r="D39" i="43"/>
  <c r="D40" i="43"/>
  <c r="D44" i="43"/>
  <c r="L44" i="43"/>
  <c r="O28" i="4"/>
  <c r="P28" i="4" s="1"/>
  <c r="C28" i="4" s="1"/>
  <c r="P25" i="24" s="1"/>
  <c r="O8" i="4"/>
  <c r="P8" i="4" s="1"/>
  <c r="C8" i="4" s="1"/>
  <c r="F5" i="32" s="1"/>
  <c r="O30" i="4"/>
  <c r="P30" i="4" s="1"/>
  <c r="C30" i="4" s="1"/>
  <c r="O14" i="4"/>
  <c r="P14" i="4" s="1"/>
  <c r="C14" i="4" s="1"/>
  <c r="F11" i="33" s="1"/>
  <c r="O15" i="4"/>
  <c r="P15" i="4" s="1"/>
  <c r="C15" i="4" s="1"/>
  <c r="F12" i="14" s="1"/>
  <c r="X34" i="15"/>
  <c r="X34" i="32"/>
  <c r="V26" i="51"/>
  <c r="V26" i="18"/>
  <c r="V26" i="22"/>
  <c r="V26" i="30"/>
  <c r="V26" i="37"/>
  <c r="V26" i="43"/>
  <c r="V26" i="17"/>
  <c r="V26" i="27"/>
  <c r="V26" i="31"/>
  <c r="V26" i="40"/>
  <c r="X34" i="49"/>
  <c r="V24" i="50"/>
  <c r="V23" i="49"/>
  <c r="V23" i="8"/>
  <c r="E6" i="44"/>
  <c r="E26" i="34"/>
  <c r="E31" i="34"/>
  <c r="E18" i="28"/>
  <c r="E6" i="26"/>
  <c r="E33" i="26"/>
  <c r="E37" i="26"/>
  <c r="E34" i="26"/>
  <c r="E18" i="26"/>
  <c r="E10" i="26"/>
  <c r="E17" i="26"/>
  <c r="E22" i="26"/>
  <c r="E19" i="25"/>
  <c r="E35" i="25"/>
  <c r="E39" i="25"/>
  <c r="E40" i="25"/>
  <c r="E36" i="25"/>
  <c r="E8" i="25"/>
  <c r="E17" i="23"/>
  <c r="E16" i="23"/>
  <c r="E13" i="23"/>
  <c r="E22" i="23"/>
  <c r="E6" i="23"/>
  <c r="E33" i="23"/>
  <c r="E9" i="23"/>
  <c r="E17" i="19"/>
  <c r="E29" i="18"/>
  <c r="E13" i="18"/>
  <c r="E27" i="18"/>
  <c r="E31" i="18"/>
  <c r="E36" i="18"/>
  <c r="E20" i="18"/>
  <c r="E27" i="17"/>
  <c r="E39" i="17"/>
  <c r="E7" i="17"/>
  <c r="E13" i="16"/>
  <c r="E8" i="16"/>
  <c r="E21" i="16"/>
  <c r="E39" i="15"/>
  <c r="E5" i="15"/>
  <c r="E35" i="15"/>
  <c r="E6" i="15"/>
  <c r="E5" i="12"/>
  <c r="E7" i="12"/>
  <c r="E12" i="12"/>
  <c r="E16" i="12"/>
  <c r="E8" i="12"/>
  <c r="E40" i="12"/>
  <c r="E14" i="12"/>
  <c r="E37" i="13"/>
  <c r="E14" i="13"/>
  <c r="E24" i="13"/>
  <c r="E18" i="13"/>
  <c r="E9" i="13"/>
  <c r="E28" i="13"/>
  <c r="E17" i="13"/>
  <c r="E6" i="13"/>
  <c r="E29" i="8"/>
  <c r="E28" i="8"/>
  <c r="E16" i="8"/>
  <c r="E6" i="8"/>
  <c r="E40" i="8"/>
  <c r="E32" i="8"/>
  <c r="E30" i="8"/>
  <c r="E21" i="8"/>
  <c r="E15" i="8"/>
  <c r="D36" i="4"/>
  <c r="V33" i="42" s="1"/>
  <c r="F25" i="29"/>
  <c r="F25" i="21"/>
  <c r="P25" i="42"/>
  <c r="F25" i="44"/>
  <c r="F25" i="30"/>
  <c r="P25" i="38"/>
  <c r="F25" i="28"/>
  <c r="P25" i="27"/>
  <c r="F25" i="19"/>
  <c r="P25" i="30"/>
  <c r="F25" i="14"/>
  <c r="P25" i="36"/>
  <c r="E12" i="30"/>
  <c r="E20" i="30"/>
  <c r="E24" i="30"/>
  <c r="E33" i="30"/>
  <c r="E32" i="30"/>
  <c r="X34" i="8"/>
  <c r="X34" i="31"/>
  <c r="X34" i="44"/>
  <c r="X34" i="23"/>
  <c r="X34" i="38"/>
  <c r="F12" i="21"/>
  <c r="F12" i="30"/>
  <c r="F12" i="35"/>
  <c r="F12" i="41"/>
  <c r="F12" i="15"/>
  <c r="F12" i="25"/>
  <c r="F12" i="34"/>
  <c r="F12" i="39"/>
  <c r="P12" i="42"/>
  <c r="F12" i="18"/>
  <c r="P12" i="21"/>
  <c r="P12" i="31"/>
  <c r="P12" i="37"/>
  <c r="F12" i="44"/>
  <c r="E40" i="40"/>
  <c r="E28" i="40"/>
  <c r="E16" i="40"/>
  <c r="E23" i="40"/>
  <c r="E19" i="22"/>
  <c r="X12" i="8"/>
  <c r="X12" i="15"/>
  <c r="X12" i="19"/>
  <c r="X12" i="34"/>
  <c r="X12" i="33"/>
  <c r="E35" i="44"/>
  <c r="E8" i="44"/>
  <c r="E14" i="44"/>
  <c r="E16" i="44"/>
  <c r="E18" i="44"/>
  <c r="E21" i="44"/>
  <c r="E22" i="44"/>
  <c r="E25" i="44"/>
  <c r="E28" i="44"/>
  <c r="E31" i="44"/>
  <c r="E36" i="44"/>
  <c r="E40" i="44"/>
  <c r="E33" i="44"/>
  <c r="E18" i="34"/>
  <c r="E14" i="34"/>
  <c r="E12" i="33"/>
  <c r="G12" i="33" s="1"/>
  <c r="E15" i="33"/>
  <c r="E16" i="33"/>
  <c r="E21" i="33"/>
  <c r="E25" i="33"/>
  <c r="E33" i="33"/>
  <c r="E18" i="24"/>
  <c r="E31" i="16"/>
  <c r="E39" i="16"/>
  <c r="E33" i="16"/>
  <c r="E35" i="16"/>
  <c r="E32" i="16"/>
  <c r="E40" i="16"/>
  <c r="E37" i="16"/>
  <c r="E24" i="16"/>
  <c r="E16" i="16"/>
  <c r="E23" i="16"/>
  <c r="E19" i="16"/>
  <c r="E15" i="16"/>
  <c r="E28" i="29"/>
  <c r="N8" i="14"/>
  <c r="N8" i="15"/>
  <c r="N8" i="17"/>
  <c r="N8" i="20"/>
  <c r="N8" i="19"/>
  <c r="N8" i="21"/>
  <c r="N8" i="23"/>
  <c r="N8" i="25"/>
  <c r="N8" i="35"/>
  <c r="N8" i="41"/>
  <c r="N8" i="44"/>
  <c r="N8" i="18"/>
  <c r="N8" i="27"/>
  <c r="N8" i="30"/>
  <c r="N8" i="33"/>
  <c r="N8" i="38"/>
  <c r="N8" i="12"/>
  <c r="N8" i="31"/>
  <c r="N8" i="39"/>
  <c r="N8" i="43"/>
  <c r="E30" i="36"/>
  <c r="E31" i="36"/>
  <c r="N28" i="12"/>
  <c r="N28" i="24"/>
  <c r="N28" i="16"/>
  <c r="V23" i="13"/>
  <c r="V23" i="19"/>
  <c r="V23" i="31"/>
  <c r="V23" i="38"/>
  <c r="E38" i="15"/>
  <c r="V24" i="14"/>
  <c r="V24" i="15"/>
  <c r="V24" i="21"/>
  <c r="V24" i="24"/>
  <c r="E30" i="15"/>
  <c r="E12" i="15"/>
  <c r="G12" i="15" s="1"/>
  <c r="E15" i="15"/>
  <c r="E19" i="15"/>
  <c r="E23" i="15"/>
  <c r="E25" i="15"/>
  <c r="E27" i="15"/>
  <c r="E31" i="15"/>
  <c r="N18" i="16"/>
  <c r="E15" i="17"/>
  <c r="E17" i="17"/>
  <c r="E18" i="17"/>
  <c r="E23" i="17"/>
  <c r="L44" i="50"/>
  <c r="L44" i="12"/>
  <c r="E22" i="12"/>
  <c r="X36" i="39"/>
  <c r="X36" i="49"/>
  <c r="X36" i="51"/>
  <c r="N28" i="31"/>
  <c r="N28" i="37"/>
  <c r="N28" i="44"/>
  <c r="N28" i="13"/>
  <c r="N20" i="29"/>
  <c r="N20" i="16"/>
  <c r="N20" i="22"/>
  <c r="N20" i="25"/>
  <c r="N20" i="31"/>
  <c r="N20" i="14"/>
  <c r="N20" i="20"/>
  <c r="N20" i="26"/>
  <c r="N20" i="27"/>
  <c r="N20" i="33"/>
  <c r="N20" i="37"/>
  <c r="N20" i="44"/>
  <c r="N20" i="43"/>
  <c r="N20" i="15"/>
  <c r="N20" i="18"/>
  <c r="N20" i="34"/>
  <c r="N20" i="40"/>
  <c r="N20" i="42"/>
  <c r="N20" i="21"/>
  <c r="N20" i="23"/>
  <c r="N20" i="24"/>
  <c r="N20" i="32"/>
  <c r="N20" i="38"/>
  <c r="N20" i="39"/>
  <c r="N20" i="8"/>
  <c r="N20" i="28"/>
  <c r="N20" i="30"/>
  <c r="N20" i="36"/>
  <c r="N20" i="12"/>
  <c r="N20" i="50"/>
  <c r="N20" i="52"/>
  <c r="N30" i="23"/>
  <c r="N30" i="30"/>
  <c r="N30" i="20"/>
  <c r="N30" i="42"/>
  <c r="N30" i="19"/>
  <c r="N8" i="24"/>
  <c r="N8" i="28"/>
  <c r="N8" i="29"/>
  <c r="N8" i="32"/>
  <c r="N18" i="24"/>
  <c r="N18" i="32"/>
  <c r="N18" i="30"/>
  <c r="X32" i="8"/>
  <c r="X32" i="43"/>
  <c r="X32" i="37"/>
  <c r="X8" i="13"/>
  <c r="X8" i="21"/>
  <c r="X8" i="23"/>
  <c r="X8" i="37"/>
  <c r="X8" i="42"/>
  <c r="X8" i="17"/>
  <c r="X8" i="25"/>
  <c r="X8" i="44"/>
  <c r="X8" i="16"/>
  <c r="X8" i="33"/>
  <c r="X8" i="39"/>
  <c r="X8" i="49"/>
  <c r="X28" i="8"/>
  <c r="X28" i="15"/>
  <c r="X28" i="19"/>
  <c r="X28" i="26"/>
  <c r="X28" i="31"/>
  <c r="X28" i="34"/>
  <c r="X28" i="35"/>
  <c r="X28" i="39"/>
  <c r="X28" i="44"/>
  <c r="X28" i="12"/>
  <c r="X28" i="17"/>
  <c r="X28" i="22"/>
  <c r="X28" i="28"/>
  <c r="X28" i="32"/>
  <c r="X28" i="23"/>
  <c r="X28" i="37"/>
  <c r="X28" i="41"/>
  <c r="X28" i="18"/>
  <c r="X28" i="29"/>
  <c r="X28" i="24"/>
  <c r="X28" i="42"/>
  <c r="X28" i="50"/>
  <c r="X28" i="14"/>
  <c r="X28" i="25"/>
  <c r="X28" i="33"/>
  <c r="X28" i="38"/>
  <c r="X28" i="48"/>
  <c r="X28" i="52"/>
  <c r="X36" i="48"/>
  <c r="X36" i="12"/>
  <c r="X36" i="22"/>
  <c r="X36" i="50"/>
  <c r="X36" i="17"/>
  <c r="X36" i="26"/>
  <c r="X36" i="41"/>
  <c r="X36" i="21"/>
  <c r="X36" i="36"/>
  <c r="X36" i="20"/>
  <c r="V33" i="31"/>
  <c r="X8" i="50"/>
  <c r="X32" i="30"/>
  <c r="X8" i="40"/>
  <c r="X8" i="24"/>
  <c r="X28" i="21"/>
  <c r="X28" i="16"/>
  <c r="X8" i="36"/>
  <c r="X8" i="18"/>
  <c r="X28" i="43"/>
  <c r="X28" i="30"/>
  <c r="X28" i="13"/>
  <c r="X7" i="37"/>
  <c r="V13" i="16"/>
  <c r="V13" i="20"/>
  <c r="V13" i="26"/>
  <c r="V13" i="35"/>
  <c r="V13" i="37"/>
  <c r="V13" i="42"/>
  <c r="V13" i="17"/>
  <c r="V13" i="24"/>
  <c r="V13" i="30"/>
  <c r="V13" i="27"/>
  <c r="V13" i="38"/>
  <c r="V13" i="43"/>
  <c r="V13" i="49"/>
  <c r="V13" i="33"/>
  <c r="V13" i="48"/>
  <c r="X36" i="27"/>
  <c r="X36" i="29"/>
  <c r="X36" i="37"/>
  <c r="X36" i="40"/>
  <c r="X36" i="43"/>
  <c r="X36" i="25"/>
  <c r="X36" i="13"/>
  <c r="X36" i="30"/>
  <c r="V33" i="37"/>
  <c r="V16" i="21"/>
  <c r="V13" i="50"/>
  <c r="X28" i="49"/>
  <c r="X32" i="19"/>
  <c r="X8" i="41"/>
  <c r="X8" i="12"/>
  <c r="X28" i="40"/>
  <c r="X28" i="27"/>
  <c r="X12" i="14"/>
  <c r="X12" i="24"/>
  <c r="X12" i="21"/>
  <c r="X12" i="31"/>
  <c r="X12" i="40"/>
  <c r="X12" i="35"/>
  <c r="X12" i="18"/>
  <c r="X12" i="16"/>
  <c r="X12" i="23"/>
  <c r="X12" i="36"/>
  <c r="X12" i="29"/>
  <c r="X12" i="39"/>
  <c r="V27" i="31"/>
  <c r="V12" i="20"/>
  <c r="V12" i="26"/>
  <c r="V12" i="28"/>
  <c r="V12" i="35"/>
  <c r="V12" i="36"/>
  <c r="V12" i="37"/>
  <c r="V12" i="41"/>
  <c r="V12" i="42"/>
  <c r="V28" i="25"/>
  <c r="V28" i="27"/>
  <c r="V28" i="28"/>
  <c r="V28" i="29"/>
  <c r="V23" i="29"/>
  <c r="V18" i="24"/>
  <c r="V18" i="29"/>
  <c r="E41" i="4"/>
  <c r="X38" i="14" s="1"/>
  <c r="N30" i="33"/>
  <c r="N28" i="35"/>
  <c r="N20" i="17"/>
  <c r="N20" i="19"/>
  <c r="N20" i="35"/>
  <c r="N18" i="20"/>
  <c r="N18" i="35"/>
  <c r="N18" i="34"/>
  <c r="N8" i="22"/>
  <c r="N8" i="26"/>
  <c r="N8" i="34"/>
  <c r="N8" i="16"/>
  <c r="N8" i="36"/>
  <c r="N8" i="37"/>
  <c r="D10" i="4"/>
  <c r="V7" i="38" s="1"/>
  <c r="D11" i="4"/>
  <c r="D12" i="4"/>
  <c r="D13" i="4"/>
  <c r="V10" i="30" s="1"/>
  <c r="D14" i="4"/>
  <c r="E19" i="4"/>
  <c r="X16" i="44" s="1"/>
  <c r="E27" i="4"/>
  <c r="X24" i="37" s="1"/>
  <c r="D37" i="4"/>
  <c r="D39" i="4"/>
  <c r="V36" i="23" s="1"/>
  <c r="X36" i="14"/>
  <c r="X36" i="8"/>
  <c r="X36" i="44"/>
  <c r="X36" i="38"/>
  <c r="X36" i="28"/>
  <c r="X36" i="32"/>
  <c r="X36" i="19"/>
  <c r="X36" i="16"/>
  <c r="X36" i="18"/>
  <c r="X36" i="42"/>
  <c r="X36" i="24"/>
  <c r="X36" i="23"/>
  <c r="X36" i="15"/>
  <c r="X36" i="31"/>
  <c r="X36" i="35"/>
  <c r="X36" i="34"/>
  <c r="X36" i="33"/>
  <c r="X8" i="35"/>
  <c r="X8" i="30"/>
  <c r="X8" i="15"/>
  <c r="X28" i="20"/>
  <c r="X28" i="36"/>
  <c r="X28" i="51"/>
  <c r="X36" i="52"/>
  <c r="V33" i="15"/>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8" i="18"/>
  <c r="E9" i="18"/>
  <c r="E39" i="18"/>
  <c r="E17" i="18"/>
  <c r="E19" i="18"/>
  <c r="E38" i="18"/>
  <c r="E35" i="18"/>
  <c r="E30" i="14"/>
  <c r="E17" i="14"/>
  <c r="E43" i="4"/>
  <c r="X40" i="30" s="1"/>
  <c r="V39" i="23"/>
  <c r="V39" i="38"/>
  <c r="V39" i="34"/>
  <c r="V39" i="42"/>
  <c r="V39" i="35"/>
  <c r="V38" i="8"/>
  <c r="V38" i="49"/>
  <c r="V38" i="12"/>
  <c r="V38" i="21"/>
  <c r="V38" i="31"/>
  <c r="V38" i="38"/>
  <c r="V38" i="43"/>
  <c r="V38" i="19"/>
  <c r="V38" i="25"/>
  <c r="V38" i="33"/>
  <c r="V38" i="40"/>
  <c r="V38" i="50"/>
  <c r="V38" i="16"/>
  <c r="V38" i="28"/>
  <c r="V38" i="41"/>
  <c r="V38" i="14"/>
  <c r="V38" i="23"/>
  <c r="V38" i="36"/>
  <c r="V38" i="52"/>
  <c r="V38" i="24"/>
  <c r="V38" i="34"/>
  <c r="V38" i="44"/>
  <c r="V38" i="20"/>
  <c r="V38" i="29"/>
  <c r="V38" i="39"/>
  <c r="D40" i="4"/>
  <c r="X16" i="16"/>
  <c r="X16" i="13"/>
  <c r="F10" i="52"/>
  <c r="X16" i="52"/>
  <c r="N8" i="8"/>
  <c r="N8" i="42"/>
  <c r="N8" i="40"/>
  <c r="F25" i="38"/>
  <c r="V9" i="26"/>
  <c r="V9" i="39"/>
  <c r="P27" i="8"/>
  <c r="F27" i="8"/>
  <c r="E9" i="33"/>
  <c r="N30" i="15"/>
  <c r="E25" i="4"/>
  <c r="X22" i="13" s="1"/>
  <c r="D25" i="4"/>
  <c r="V22" i="34" s="1"/>
  <c r="E38" i="34"/>
  <c r="E19" i="29"/>
  <c r="E39" i="28"/>
  <c r="E20" i="19"/>
  <c r="O35" i="4"/>
  <c r="P35" i="4" s="1"/>
  <c r="C35" i="4" s="1"/>
  <c r="F32" i="42" s="1"/>
  <c r="V28" i="18"/>
  <c r="V28" i="24"/>
  <c r="V28" i="31"/>
  <c r="V28" i="35"/>
  <c r="V28" i="20"/>
  <c r="V28" i="21"/>
  <c r="V28" i="34"/>
  <c r="V28" i="36"/>
  <c r="V28" i="30"/>
  <c r="V28" i="33"/>
  <c r="V28" i="42"/>
  <c r="V28" i="43"/>
  <c r="V28" i="13"/>
  <c r="V23" i="18"/>
  <c r="V23" i="27"/>
  <c r="V23" i="17"/>
  <c r="V23" i="24"/>
  <c r="V23" i="30"/>
  <c r="V23" i="35"/>
  <c r="V18" i="21"/>
  <c r="V18" i="25"/>
  <c r="V18" i="32"/>
  <c r="V18" i="37"/>
  <c r="V18" i="31"/>
  <c r="V18" i="35"/>
  <c r="V18" i="15"/>
  <c r="V18" i="30"/>
  <c r="V18" i="33"/>
  <c r="V13" i="51"/>
  <c r="V12" i="23"/>
  <c r="V12" i="31"/>
  <c r="V12" i="38"/>
  <c r="V12" i="13"/>
  <c r="E40" i="38"/>
  <c r="E26" i="26"/>
  <c r="E9" i="17"/>
  <c r="E6" i="36"/>
  <c r="E29" i="36"/>
  <c r="E20" i="25"/>
  <c r="E11" i="25"/>
  <c r="E8" i="15"/>
  <c r="E45" i="4"/>
  <c r="X42" i="30" s="1"/>
  <c r="E12" i="35"/>
  <c r="E24" i="35"/>
  <c r="E27" i="16"/>
  <c r="L44" i="49"/>
  <c r="V37" i="21"/>
  <c r="V37" i="36"/>
  <c r="V37" i="42"/>
  <c r="V37" i="37"/>
  <c r="V37" i="43"/>
  <c r="V37" i="30"/>
  <c r="V37" i="8"/>
  <c r="V37" i="52"/>
  <c r="V37" i="14"/>
  <c r="V37" i="22"/>
  <c r="V17" i="27"/>
  <c r="V17" i="37"/>
  <c r="V17" i="26"/>
  <c r="V17" i="22"/>
  <c r="V22" i="22"/>
  <c r="V22" i="24"/>
  <c r="V40" i="13"/>
  <c r="V40" i="24"/>
  <c r="V40" i="37"/>
  <c r="X40" i="12"/>
  <c r="X40" i="18"/>
  <c r="X40" i="19"/>
  <c r="X40" i="29"/>
  <c r="X40" i="51"/>
  <c r="X40" i="16"/>
  <c r="X40" i="24"/>
  <c r="X40" i="52"/>
  <c r="X40" i="20"/>
  <c r="X40" i="17"/>
  <c r="X40" i="48"/>
  <c r="X40" i="28"/>
  <c r="E22" i="42"/>
  <c r="E38" i="42"/>
  <c r="E8" i="42"/>
  <c r="E27" i="42"/>
  <c r="E42" i="42"/>
  <c r="E6" i="42"/>
  <c r="E10" i="42"/>
  <c r="E24" i="42"/>
  <c r="E11" i="42"/>
  <c r="E12" i="42"/>
  <c r="E43" i="42"/>
  <c r="E19" i="42"/>
  <c r="E5" i="42"/>
  <c r="E14" i="42"/>
  <c r="E18" i="42"/>
  <c r="E17" i="42"/>
  <c r="E20" i="42"/>
  <c r="E28" i="42"/>
  <c r="E13" i="42"/>
  <c r="E30" i="41"/>
  <c r="E31" i="41"/>
  <c r="E43" i="41"/>
  <c r="E40" i="41"/>
  <c r="E22" i="41"/>
  <c r="E28" i="41"/>
  <c r="E6" i="41"/>
  <c r="E16" i="41"/>
  <c r="E33" i="41"/>
  <c r="E10" i="41"/>
  <c r="E17" i="41"/>
  <c r="E20" i="41"/>
  <c r="E22" i="40"/>
  <c r="E7" i="40"/>
  <c r="E39" i="40"/>
  <c r="E24" i="40"/>
  <c r="E36" i="40"/>
  <c r="E32" i="39"/>
  <c r="E43" i="38"/>
  <c r="E20" i="38"/>
  <c r="E42" i="38"/>
  <c r="E21" i="38"/>
  <c r="E25" i="38"/>
  <c r="E35" i="38"/>
  <c r="E24" i="38"/>
  <c r="E9" i="37"/>
  <c r="E31" i="37"/>
  <c r="E13" i="37"/>
  <c r="E43" i="37"/>
  <c r="E5" i="37"/>
  <c r="E24" i="37"/>
  <c r="E32" i="37"/>
  <c r="E12" i="37"/>
  <c r="E39" i="37"/>
  <c r="E8" i="37"/>
  <c r="E15" i="36"/>
  <c r="E35" i="36"/>
  <c r="E27" i="36"/>
  <c r="E23" i="36"/>
  <c r="E25" i="36"/>
  <c r="E17" i="36"/>
  <c r="E17" i="35"/>
  <c r="E16" i="35"/>
  <c r="E39" i="35"/>
  <c r="E33" i="35"/>
  <c r="E23" i="35"/>
  <c r="E31" i="35"/>
  <c r="E36" i="35"/>
  <c r="E19" i="35"/>
  <c r="E21" i="35"/>
  <c r="E34" i="35"/>
  <c r="E37" i="35"/>
  <c r="E13" i="35"/>
  <c r="E8" i="35"/>
  <c r="E42" i="35"/>
  <c r="E9" i="35"/>
  <c r="E15" i="35"/>
  <c r="E29" i="35"/>
  <c r="E32" i="35"/>
  <c r="E28" i="35"/>
  <c r="E35" i="35"/>
  <c r="E5" i="35"/>
  <c r="E40" i="35"/>
  <c r="E25" i="35"/>
  <c r="E43" i="35"/>
  <c r="E42" i="34"/>
  <c r="E25" i="34"/>
  <c r="E39" i="34"/>
  <c r="E19" i="34"/>
  <c r="E23" i="34"/>
  <c r="E39" i="33"/>
  <c r="E24" i="33"/>
  <c r="E29" i="33"/>
  <c r="E8" i="33"/>
  <c r="E43" i="33"/>
  <c r="E7" i="33"/>
  <c r="E31" i="33"/>
  <c r="E23" i="33"/>
  <c r="E20" i="33"/>
  <c r="E17" i="33"/>
  <c r="E13" i="33"/>
  <c r="E11" i="33"/>
  <c r="E27" i="33"/>
  <c r="E43" i="32"/>
  <c r="E23" i="32"/>
  <c r="E31" i="32"/>
  <c r="E37" i="32"/>
  <c r="E29" i="32"/>
  <c r="E21" i="32"/>
  <c r="E27" i="32"/>
  <c r="E9" i="32"/>
  <c r="E32" i="32"/>
  <c r="E17" i="32"/>
  <c r="E11" i="32"/>
  <c r="E41" i="32"/>
  <c r="E35" i="32"/>
  <c r="E39" i="32"/>
  <c r="E25" i="32"/>
  <c r="E7" i="32"/>
  <c r="E19" i="32"/>
  <c r="E33" i="32"/>
  <c r="E13" i="32"/>
  <c r="E34" i="32"/>
  <c r="E14" i="32"/>
  <c r="E15" i="32"/>
  <c r="E42" i="32"/>
  <c r="E38" i="31"/>
  <c r="E30" i="31"/>
  <c r="E11" i="31"/>
  <c r="E9" i="31"/>
  <c r="E33" i="31"/>
  <c r="E14" i="31"/>
  <c r="E34" i="31"/>
  <c r="E27" i="31"/>
  <c r="G27" i="31" s="1"/>
  <c r="E35" i="31"/>
  <c r="E17" i="31"/>
  <c r="E6" i="31"/>
  <c r="E26" i="31"/>
  <c r="E13" i="31"/>
  <c r="E7" i="31"/>
  <c r="E43" i="31"/>
  <c r="E23" i="31"/>
  <c r="E42" i="31"/>
  <c r="E15" i="31"/>
  <c r="E39" i="31"/>
  <c r="E31" i="31"/>
  <c r="E37" i="31"/>
  <c r="E29" i="31"/>
  <c r="E22" i="31"/>
  <c r="E19" i="31"/>
  <c r="E10" i="31"/>
  <c r="E41" i="30"/>
  <c r="E5" i="30"/>
  <c r="E40" i="30"/>
  <c r="E31" i="30"/>
  <c r="E23" i="30"/>
  <c r="E16" i="30"/>
  <c r="E27" i="30"/>
  <c r="E8" i="30"/>
  <c r="E6" i="30"/>
  <c r="E36" i="30"/>
  <c r="E19" i="30"/>
  <c r="E11" i="30"/>
  <c r="E28" i="30"/>
  <c r="E35" i="30"/>
  <c r="E37" i="30"/>
  <c r="E7" i="30"/>
  <c r="E25" i="30"/>
  <c r="E21" i="30"/>
  <c r="E15" i="30"/>
  <c r="E29" i="30"/>
  <c r="E43" i="29"/>
  <c r="E11" i="29"/>
  <c r="E8" i="29"/>
  <c r="E35" i="29"/>
  <c r="E40" i="29"/>
  <c r="E43" i="28"/>
  <c r="E9" i="28"/>
  <c r="E19" i="28"/>
  <c r="E30" i="28"/>
  <c r="E23" i="28"/>
  <c r="E10" i="28"/>
  <c r="E29" i="28"/>
  <c r="E14" i="28"/>
  <c r="E13" i="28"/>
  <c r="E27" i="28"/>
  <c r="E7" i="28"/>
  <c r="E37" i="28"/>
  <c r="E11" i="28"/>
  <c r="E15" i="28"/>
  <c r="E34" i="28"/>
  <c r="E35" i="28"/>
  <c r="E21" i="28"/>
  <c r="E25" i="28"/>
  <c r="E22" i="28"/>
  <c r="E42" i="28"/>
  <c r="E27" i="27"/>
  <c r="E27" i="25"/>
  <c r="E5" i="25"/>
  <c r="E43" i="25"/>
  <c r="E43" i="24"/>
  <c r="E24" i="24"/>
  <c r="E31" i="24"/>
  <c r="E15" i="24"/>
  <c r="E23" i="24"/>
  <c r="E14" i="24"/>
  <c r="E35" i="24"/>
  <c r="E27" i="24"/>
  <c r="E16" i="24"/>
  <c r="E38" i="24"/>
  <c r="E26" i="24"/>
  <c r="E10" i="24"/>
  <c r="E7" i="24"/>
  <c r="E40" i="24"/>
  <c r="E39" i="24"/>
  <c r="E32" i="24"/>
  <c r="E5" i="24"/>
  <c r="E34" i="24"/>
  <c r="E22" i="24"/>
  <c r="E6" i="24"/>
  <c r="E30" i="24"/>
  <c r="E8" i="24"/>
  <c r="E11" i="24"/>
  <c r="E42" i="24"/>
  <c r="E42" i="23"/>
  <c r="E30" i="23"/>
  <c r="E32" i="23"/>
  <c r="E24" i="23"/>
  <c r="E37" i="23"/>
  <c r="E28" i="23"/>
  <c r="E36" i="23"/>
  <c r="E18" i="23"/>
  <c r="E20" i="23"/>
  <c r="E41" i="23"/>
  <c r="E5" i="23"/>
  <c r="E12" i="23"/>
  <c r="E25" i="23"/>
  <c r="E21" i="23"/>
  <c r="E41" i="22"/>
  <c r="E14" i="22"/>
  <c r="E22" i="22"/>
  <c r="E35" i="22"/>
  <c r="E11" i="22"/>
  <c r="E18" i="22"/>
  <c r="E42" i="22"/>
  <c r="E10" i="22"/>
  <c r="E28" i="22"/>
  <c r="E12" i="22"/>
  <c r="E27" i="22"/>
  <c r="E34" i="22"/>
  <c r="E38" i="22"/>
  <c r="E43" i="22"/>
  <c r="E7" i="22"/>
  <c r="E23" i="22"/>
  <c r="E6" i="22"/>
  <c r="E39" i="22"/>
  <c r="E5" i="22"/>
  <c r="E26" i="22"/>
  <c r="E20" i="22"/>
  <c r="E40" i="22"/>
  <c r="E36" i="22"/>
  <c r="E31" i="22"/>
  <c r="E30" i="22"/>
  <c r="E42" i="21"/>
  <c r="E18" i="21"/>
  <c r="E10" i="21"/>
  <c r="E20" i="21"/>
  <c r="E32" i="21"/>
  <c r="E17" i="21"/>
  <c r="E16" i="21"/>
  <c r="E34" i="21"/>
  <c r="E43" i="21"/>
  <c r="E12" i="21"/>
  <c r="E36" i="21"/>
  <c r="E13" i="21"/>
  <c r="E38" i="21"/>
  <c r="E9" i="21"/>
  <c r="E21" i="21"/>
  <c r="E41" i="21"/>
  <c r="E28" i="21"/>
  <c r="E33" i="21"/>
  <c r="E29" i="21"/>
  <c r="E8" i="21"/>
  <c r="E43" i="20"/>
  <c r="E39" i="20"/>
  <c r="E27" i="20"/>
  <c r="E15" i="20"/>
  <c r="E30" i="20"/>
  <c r="E18" i="20"/>
  <c r="E6" i="20"/>
  <c r="E32" i="20"/>
  <c r="E35" i="20"/>
  <c r="E14" i="20"/>
  <c r="E16" i="20"/>
  <c r="E11" i="20"/>
  <c r="E40" i="20"/>
  <c r="E8" i="20"/>
  <c r="E31" i="20"/>
  <c r="E23" i="20"/>
  <c r="E7" i="20"/>
  <c r="E26" i="20"/>
  <c r="E10" i="20"/>
  <c r="E42" i="20"/>
  <c r="E25" i="19"/>
  <c r="E29" i="19"/>
  <c r="E37" i="19"/>
  <c r="E11" i="19"/>
  <c r="E21" i="19"/>
  <c r="E14" i="19"/>
  <c r="E38" i="19"/>
  <c r="E41" i="19"/>
  <c r="E32" i="19"/>
  <c r="E40" i="19"/>
  <c r="E16" i="19"/>
  <c r="E9" i="19"/>
  <c r="E6" i="19"/>
  <c r="E12" i="19"/>
  <c r="E24" i="19"/>
  <c r="E42" i="19"/>
  <c r="E22" i="19"/>
  <c r="E13" i="19"/>
  <c r="E5" i="19"/>
  <c r="E30" i="19"/>
  <c r="E36" i="19"/>
  <c r="E43" i="19"/>
  <c r="E42" i="18"/>
  <c r="E11" i="18"/>
  <c r="E15" i="18"/>
  <c r="E23" i="18"/>
  <c r="E25" i="17"/>
  <c r="E11" i="17"/>
  <c r="E31" i="17"/>
  <c r="E34" i="17"/>
  <c r="E29" i="17"/>
  <c r="E43" i="17"/>
  <c r="E21" i="17"/>
  <c r="E19" i="17"/>
  <c r="E13" i="17"/>
  <c r="E35" i="17"/>
  <c r="E33" i="17"/>
  <c r="E37" i="17"/>
  <c r="E40" i="15"/>
  <c r="E22" i="15"/>
  <c r="E14" i="15"/>
  <c r="E11" i="15"/>
  <c r="E37" i="15"/>
  <c r="E41" i="15"/>
  <c r="E43" i="14"/>
  <c r="E18" i="14"/>
  <c r="E6" i="14"/>
  <c r="E10" i="14"/>
  <c r="E27" i="14"/>
  <c r="E22" i="14"/>
  <c r="E13" i="14"/>
  <c r="E23" i="14"/>
  <c r="E26" i="14"/>
  <c r="E7" i="14"/>
  <c r="E38" i="14"/>
  <c r="E25" i="14"/>
  <c r="G25" i="14" s="1"/>
  <c r="E29" i="14"/>
  <c r="E36" i="14"/>
  <c r="E9" i="14"/>
  <c r="E14" i="14"/>
  <c r="E21" i="14"/>
  <c r="E37" i="14"/>
  <c r="E34" i="14"/>
  <c r="E41" i="12"/>
  <c r="E18" i="12"/>
  <c r="E32" i="12"/>
  <c r="E39" i="12"/>
  <c r="E20" i="12"/>
  <c r="E30" i="12"/>
  <c r="E19" i="12"/>
  <c r="E6" i="12"/>
  <c r="E22" i="13"/>
  <c r="E21" i="13"/>
  <c r="E30" i="13"/>
  <c r="E10" i="13"/>
  <c r="E39" i="13"/>
  <c r="E42" i="8"/>
  <c r="E22" i="8"/>
  <c r="E14" i="8"/>
  <c r="E24" i="8"/>
  <c r="E8" i="8"/>
  <c r="E41" i="8"/>
  <c r="E10" i="8"/>
  <c r="E37" i="8"/>
  <c r="E7" i="8"/>
  <c r="E17" i="8"/>
  <c r="E25" i="8"/>
  <c r="L44" i="51"/>
  <c r="L44" i="48"/>
  <c r="E18" i="36"/>
  <c r="E9" i="16"/>
  <c r="E9" i="36"/>
  <c r="E43" i="36"/>
  <c r="E43" i="40"/>
  <c r="E28" i="17"/>
  <c r="E43" i="16"/>
  <c r="E10" i="12"/>
  <c r="E28" i="12"/>
  <c r="E6" i="52"/>
  <c r="E11" i="52"/>
  <c r="E14" i="52"/>
  <c r="E17" i="52"/>
  <c r="E18" i="52"/>
  <c r="E23" i="52"/>
  <c r="E27" i="52"/>
  <c r="E30" i="52"/>
  <c r="E32" i="52"/>
  <c r="E41" i="52"/>
  <c r="E7" i="52"/>
  <c r="E9" i="52"/>
  <c r="E10" i="52"/>
  <c r="E15" i="52"/>
  <c r="E19" i="52"/>
  <c r="E22" i="52"/>
  <c r="E25" i="52"/>
  <c r="E26" i="52"/>
  <c r="E33" i="52"/>
  <c r="E34" i="52"/>
  <c r="E37" i="52"/>
  <c r="E38" i="52"/>
  <c r="E40" i="52"/>
  <c r="E42" i="52"/>
  <c r="E5" i="52"/>
  <c r="E8" i="51"/>
  <c r="E14" i="51"/>
  <c r="E24" i="51"/>
  <c r="E25" i="51"/>
  <c r="E26" i="51"/>
  <c r="E29" i="51"/>
  <c r="E30" i="51"/>
  <c r="E33" i="51"/>
  <c r="E37" i="51"/>
  <c r="E38" i="51"/>
  <c r="E40" i="51"/>
  <c r="E41" i="51"/>
  <c r="E42" i="51"/>
  <c r="E6" i="51"/>
  <c r="E9" i="51"/>
  <c r="E17" i="51"/>
  <c r="E22" i="51"/>
  <c r="E32" i="51"/>
  <c r="E7" i="51"/>
  <c r="E10" i="51"/>
  <c r="E13" i="51"/>
  <c r="E16" i="51"/>
  <c r="E18" i="51"/>
  <c r="E21" i="51"/>
  <c r="E34" i="51"/>
  <c r="E38" i="13"/>
  <c r="E43" i="13"/>
  <c r="E42" i="13"/>
  <c r="E43" i="18"/>
  <c r="E43" i="26"/>
  <c r="E43" i="34"/>
  <c r="E42" i="36"/>
  <c r="E42" i="40"/>
  <c r="E42" i="33"/>
  <c r="E42" i="29"/>
  <c r="E30" i="26"/>
  <c r="E9" i="25"/>
  <c r="E42" i="25"/>
  <c r="E43" i="12"/>
  <c r="E42" i="12"/>
  <c r="E43" i="15"/>
  <c r="E42" i="16"/>
  <c r="E41" i="17"/>
  <c r="E41" i="25"/>
  <c r="E42" i="26"/>
  <c r="E41" i="29"/>
  <c r="E43" i="44"/>
  <c r="X42" i="48"/>
  <c r="X42" i="50"/>
  <c r="X42" i="43"/>
  <c r="X42" i="42"/>
  <c r="X42" i="49"/>
  <c r="X42" i="51"/>
  <c r="X42" i="52"/>
  <c r="X42" i="44"/>
  <c r="X42" i="41"/>
  <c r="X42" i="39"/>
  <c r="X42" i="37"/>
  <c r="X42" i="33"/>
  <c r="X42" i="31"/>
  <c r="X42" i="29"/>
  <c r="X42" i="27"/>
  <c r="X42" i="25"/>
  <c r="X42" i="40"/>
  <c r="X42" i="38"/>
  <c r="X42" i="36"/>
  <c r="X42" i="35"/>
  <c r="X42" i="34"/>
  <c r="X42" i="32"/>
  <c r="X42" i="28"/>
  <c r="X42" i="2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X42" i="8"/>
  <c r="V42" i="13"/>
  <c r="V43" i="12"/>
  <c r="X42" i="12"/>
  <c r="V42" i="14"/>
  <c r="V42" i="15"/>
  <c r="V43" i="16"/>
  <c r="X42" i="16"/>
  <c r="V43" i="17"/>
  <c r="V43" i="18"/>
  <c r="X42" i="18"/>
  <c r="V42" i="19"/>
  <c r="V43" i="20"/>
  <c r="X42" i="20"/>
  <c r="V42" i="21"/>
  <c r="V43" i="22"/>
  <c r="X42" i="22"/>
  <c r="V42" i="23"/>
  <c r="V42" i="24"/>
  <c r="X42" i="24"/>
  <c r="V43" i="8"/>
  <c r="V43" i="13"/>
  <c r="X42" i="13"/>
  <c r="V42" i="12"/>
  <c r="V43" i="14"/>
  <c r="X42" i="14"/>
  <c r="V43" i="15"/>
  <c r="X42" i="15"/>
  <c r="V42" i="16"/>
  <c r="V42" i="17"/>
  <c r="X42" i="17"/>
  <c r="V42" i="18"/>
  <c r="V43" i="19"/>
  <c r="X42" i="19"/>
  <c r="V42" i="20"/>
  <c r="V43" i="21"/>
  <c r="X42" i="21"/>
  <c r="V42" i="22"/>
  <c r="V43" i="23"/>
  <c r="X42" i="23"/>
  <c r="V43" i="24"/>
  <c r="V36" i="38"/>
  <c r="V36" i="22"/>
  <c r="V36" i="48"/>
  <c r="V36" i="43"/>
  <c r="X18" i="26"/>
  <c r="X18" i="35"/>
  <c r="X18" i="14"/>
  <c r="X18" i="27"/>
  <c r="X16" i="48"/>
  <c r="X16" i="38"/>
  <c r="X16" i="50"/>
  <c r="X16" i="24"/>
  <c r="X16" i="25"/>
  <c r="X16" i="42"/>
  <c r="X16" i="41"/>
  <c r="X16" i="20"/>
  <c r="X16" i="31"/>
  <c r="X16" i="35"/>
  <c r="X16" i="26"/>
  <c r="X16" i="32"/>
  <c r="X16" i="37"/>
  <c r="X16" i="15"/>
  <c r="X16" i="19"/>
  <c r="X16" i="34"/>
  <c r="X16" i="33"/>
  <c r="X16" i="14"/>
  <c r="X16" i="21"/>
  <c r="X16" i="40"/>
  <c r="X16" i="12"/>
  <c r="X16" i="22"/>
  <c r="X16" i="43"/>
  <c r="V10" i="28"/>
  <c r="V10" i="51"/>
  <c r="V10" i="18"/>
  <c r="V10" i="22"/>
  <c r="V10" i="37"/>
  <c r="V10" i="43"/>
  <c r="V10" i="40"/>
  <c r="V10" i="29"/>
  <c r="V10" i="32"/>
  <c r="V10" i="23"/>
  <c r="V10" i="24"/>
  <c r="V10" i="38"/>
  <c r="V10" i="16"/>
  <c r="V10" i="33"/>
  <c r="V10" i="44"/>
  <c r="V10" i="50"/>
  <c r="V10" i="39"/>
  <c r="V8" i="13"/>
  <c r="V8" i="18"/>
  <c r="X38" i="20"/>
  <c r="X38" i="36"/>
  <c r="X38" i="31"/>
  <c r="X38" i="44"/>
  <c r="V9" i="31"/>
  <c r="V11" i="38"/>
  <c r="X18" i="43"/>
  <c r="X18" i="52"/>
  <c r="X18" i="21"/>
  <c r="X18" i="41"/>
  <c r="X18" i="25"/>
  <c r="X18" i="44"/>
  <c r="X18" i="28"/>
  <c r="X16" i="51"/>
  <c r="X16" i="30"/>
  <c r="X16" i="8"/>
  <c r="X16" i="27"/>
  <c r="X16" i="36"/>
  <c r="X16" i="29"/>
  <c r="X16" i="17"/>
  <c r="X38" i="12"/>
  <c r="V36" i="25"/>
  <c r="V7" i="25"/>
  <c r="X38" i="34"/>
  <c r="X38" i="24"/>
  <c r="X38" i="48"/>
  <c r="X38" i="16"/>
  <c r="X38" i="40"/>
  <c r="X38" i="51"/>
  <c r="V34" i="27"/>
  <c r="V34" i="14"/>
  <c r="E23" i="4"/>
  <c r="X20" i="14" s="1"/>
  <c r="V11" i="33"/>
  <c r="V11" i="8"/>
  <c r="V11" i="16"/>
  <c r="V9" i="51"/>
  <c r="V9" i="50"/>
  <c r="V9" i="44"/>
  <c r="V9" i="21"/>
  <c r="V9" i="27"/>
  <c r="V11" i="36"/>
  <c r="V11" i="40"/>
  <c r="V10" i="36"/>
  <c r="X18" i="50"/>
  <c r="X18" i="30"/>
  <c r="X18" i="48"/>
  <c r="X18" i="37"/>
  <c r="X18" i="22"/>
  <c r="X18" i="32"/>
  <c r="X18" i="18"/>
  <c r="X18" i="12"/>
  <c r="X18" i="38"/>
  <c r="X18" i="36"/>
  <c r="X18" i="20"/>
  <c r="X16" i="18"/>
  <c r="X16" i="49"/>
  <c r="X16" i="39"/>
  <c r="X16" i="28"/>
  <c r="X16" i="23"/>
  <c r="X38" i="22"/>
  <c r="V10" i="48"/>
  <c r="V8" i="50"/>
  <c r="V7" i="27"/>
  <c r="X38" i="28"/>
  <c r="X38" i="17"/>
  <c r="X38" i="52"/>
  <c r="X38" i="41"/>
  <c r="X38" i="25"/>
  <c r="X38" i="21"/>
  <c r="X38" i="35"/>
  <c r="V36" i="42"/>
  <c r="V12" i="32"/>
  <c r="V12" i="39"/>
  <c r="V12" i="40"/>
  <c r="V12" i="34"/>
  <c r="V24" i="20"/>
  <c r="V24" i="32"/>
  <c r="V18" i="22"/>
  <c r="V18" i="23"/>
  <c r="V18" i="34"/>
  <c r="V18" i="38"/>
  <c r="V18" i="40"/>
  <c r="V18" i="17"/>
  <c r="V18" i="27"/>
  <c r="V18" i="36"/>
  <c r="V18" i="39"/>
  <c r="V18" i="41"/>
  <c r="V23" i="23"/>
  <c r="V23" i="39"/>
  <c r="V27" i="21"/>
  <c r="V28" i="14"/>
  <c r="V28" i="19"/>
  <c r="V28" i="32"/>
  <c r="V28" i="38"/>
  <c r="V28" i="39"/>
  <c r="V28" i="40"/>
  <c r="V28" i="22"/>
  <c r="V28" i="26"/>
  <c r="V28" i="37"/>
  <c r="D9" i="4"/>
  <c r="V6" i="24" s="1"/>
  <c r="D17" i="4"/>
  <c r="V14" i="15" s="1"/>
  <c r="D23" i="4"/>
  <c r="D33" i="4"/>
  <c r="V30" i="52" s="1"/>
  <c r="E17" i="4"/>
  <c r="D22" i="4"/>
  <c r="V30" i="29"/>
  <c r="V30" i="8"/>
  <c r="V30" i="49"/>
  <c r="V30" i="24"/>
  <c r="V30" i="39"/>
  <c r="V30" i="30"/>
  <c r="V30" i="41"/>
  <c r="V6" i="27"/>
  <c r="V6" i="41"/>
  <c r="V6" i="12"/>
  <c r="V6" i="15"/>
  <c r="V6" i="16"/>
  <c r="V6" i="31"/>
  <c r="V6" i="49"/>
  <c r="V6" i="8"/>
  <c r="V6" i="51"/>
  <c r="V6" i="14"/>
  <c r="V6" i="21"/>
  <c r="V6" i="22"/>
  <c r="V6" i="33"/>
  <c r="V6" i="20"/>
  <c r="V6" i="40"/>
  <c r="V6" i="43"/>
  <c r="V6" i="38"/>
  <c r="V6" i="42"/>
  <c r="V6" i="35"/>
  <c r="V6" i="29"/>
  <c r="V6" i="23"/>
  <c r="X20" i="33"/>
  <c r="X20" i="12"/>
  <c r="X20" i="51"/>
  <c r="X20" i="41"/>
  <c r="X20" i="28"/>
  <c r="X20" i="29"/>
  <c r="X20" i="50"/>
  <c r="V20" i="41"/>
  <c r="V20" i="49"/>
  <c r="V20" i="15"/>
  <c r="V20" i="21"/>
  <c r="V20" i="27"/>
  <c r="V20" i="44"/>
  <c r="X19" i="52"/>
  <c r="X19" i="43"/>
  <c r="X18" i="42"/>
  <c r="X18" i="24"/>
  <c r="V13" i="13"/>
  <c r="V13" i="52"/>
  <c r="V13" i="14"/>
  <c r="V27" i="8"/>
  <c r="V27" i="17"/>
  <c r="V35" i="36"/>
  <c r="V39" i="15"/>
  <c r="V39" i="22"/>
  <c r="V39" i="25"/>
  <c r="V39" i="30"/>
  <c r="V39" i="37"/>
  <c r="V39" i="16"/>
  <c r="V39" i="29"/>
  <c r="V39" i="32"/>
  <c r="V39" i="43"/>
  <c r="V39" i="27"/>
  <c r="V39" i="44"/>
  <c r="V39" i="12"/>
  <c r="V39" i="49"/>
  <c r="V39" i="48"/>
  <c r="V39" i="8"/>
  <c r="V39" i="17"/>
  <c r="V39" i="24"/>
  <c r="V39" i="20"/>
  <c r="V39" i="33"/>
  <c r="V39" i="39"/>
  <c r="V39" i="19"/>
  <c r="V39" i="31"/>
  <c r="V39" i="40"/>
  <c r="V39" i="13"/>
  <c r="V39" i="28"/>
  <c r="V39" i="36"/>
  <c r="V39" i="50"/>
  <c r="V39" i="51"/>
  <c r="V39" i="52"/>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50"/>
  <c r="V25" i="48"/>
  <c r="V25" i="24"/>
  <c r="V25" i="27"/>
  <c r="V25" i="15"/>
  <c r="V25" i="18"/>
  <c r="V25" i="29"/>
  <c r="V25" i="26"/>
  <c r="V25" i="34"/>
  <c r="V25" i="40"/>
  <c r="V25" i="44"/>
  <c r="V25" i="30"/>
  <c r="V25" i="12"/>
  <c r="V25" i="17"/>
  <c r="V25" i="8"/>
  <c r="V25" i="20"/>
  <c r="V25" i="25"/>
  <c r="V25" i="14"/>
  <c r="V25" i="16"/>
  <c r="V25" i="19"/>
  <c r="V25" i="36"/>
  <c r="V25" i="32"/>
  <c r="V25" i="37"/>
  <c r="V25" i="41"/>
  <c r="V25" i="21"/>
  <c r="V25" i="43"/>
  <c r="V38" i="51"/>
  <c r="V38" i="17"/>
  <c r="V38" i="32"/>
  <c r="V38" i="42"/>
  <c r="V38" i="18"/>
  <c r="V38" i="27"/>
  <c r="V38" i="37"/>
  <c r="V38" i="48"/>
  <c r="V38" i="15"/>
  <c r="V38" i="26"/>
  <c r="V38" i="35"/>
  <c r="V38" i="13"/>
  <c r="V38" i="22"/>
  <c r="V38" i="30"/>
  <c r="E10" i="40"/>
  <c r="E31" i="28"/>
  <c r="E43" i="23"/>
  <c r="E34" i="20"/>
  <c r="E42" i="17"/>
  <c r="E42" i="15"/>
  <c r="E42" i="14"/>
  <c r="E23" i="12"/>
  <c r="E11" i="12"/>
  <c r="J7" i="46"/>
  <c r="E11" i="27"/>
  <c r="E16" i="13"/>
  <c r="E35" i="13"/>
  <c r="E8" i="38"/>
  <c r="E38" i="23"/>
  <c r="E20" i="13"/>
  <c r="V31" i="21"/>
  <c r="V31" i="28"/>
  <c r="V31" i="39"/>
  <c r="V31" i="14"/>
  <c r="V31" i="38"/>
  <c r="V31" i="36"/>
  <c r="V31" i="35"/>
  <c r="V31" i="26"/>
  <c r="V31" i="32"/>
  <c r="V31" i="43"/>
  <c r="V21" i="16"/>
  <c r="V21" i="20"/>
  <c r="V21" i="12"/>
  <c r="V21" i="17"/>
  <c r="V21" i="24"/>
  <c r="V21" i="26"/>
  <c r="V21" i="30"/>
  <c r="V21" i="38"/>
  <c r="V21" i="21"/>
  <c r="V21" i="31"/>
  <c r="V21" i="39"/>
  <c r="V21" i="42"/>
  <c r="V21" i="27"/>
  <c r="V21" i="35"/>
  <c r="V21" i="44"/>
  <c r="V21" i="34"/>
  <c r="V21" i="48"/>
  <c r="V21" i="49"/>
  <c r="V21" i="51"/>
  <c r="V21" i="50"/>
  <c r="V21" i="13"/>
  <c r="V21" i="19"/>
  <c r="V21" i="18"/>
  <c r="V21" i="14"/>
  <c r="V21" i="22"/>
  <c r="V21" i="25"/>
  <c r="V21" i="28"/>
  <c r="V21" i="33"/>
  <c r="V21" i="15"/>
  <c r="V21" i="29"/>
  <c r="V21" i="36"/>
  <c r="V21" i="41"/>
  <c r="V21" i="43"/>
  <c r="V21" i="32"/>
  <c r="V21" i="40"/>
  <c r="V21" i="23"/>
  <c r="V21" i="37"/>
  <c r="V21" i="52"/>
  <c r="V21" i="8"/>
  <c r="N44" i="39"/>
  <c r="N44" i="15"/>
  <c r="N28" i="43"/>
  <c r="P5" i="39"/>
  <c r="F5" i="42"/>
  <c r="G5" i="42" s="1"/>
  <c r="P5" i="27"/>
  <c r="N30" i="12"/>
  <c r="N30" i="14"/>
  <c r="N18"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50"/>
  <c r="V41" i="43"/>
  <c r="V41" i="49"/>
  <c r="V41" i="44"/>
  <c r="V41" i="39"/>
  <c r="V41" i="35"/>
  <c r="V41" i="31"/>
  <c r="V41" i="27"/>
  <c r="V41" i="40"/>
  <c r="V41" i="36"/>
  <c r="V41" i="32"/>
  <c r="V41" i="28"/>
  <c r="V41" i="12"/>
  <c r="V41" i="16"/>
  <c r="V41" i="17"/>
  <c r="V41" i="18"/>
  <c r="V41" i="22"/>
  <c r="V41" i="8"/>
  <c r="V41" i="13"/>
  <c r="V41" i="19"/>
  <c r="V41" i="23"/>
  <c r="V41" i="24"/>
  <c r="V41" i="48"/>
  <c r="V41" i="52"/>
  <c r="V41" i="42"/>
  <c r="V41" i="51"/>
  <c r="V41" i="41"/>
  <c r="V41" i="37"/>
  <c r="V41" i="33"/>
  <c r="V41" i="29"/>
  <c r="V41" i="25"/>
  <c r="V41" i="38"/>
  <c r="V41" i="34"/>
  <c r="V41" i="26"/>
  <c r="V41" i="20"/>
  <c r="V41" i="14"/>
  <c r="V41" i="15"/>
  <c r="V41" i="21"/>
  <c r="X31" i="29"/>
  <c r="X31" i="15"/>
  <c r="X31" i="23"/>
  <c r="X31" i="36"/>
  <c r="X31" i="25"/>
  <c r="N18" i="51"/>
  <c r="F27" i="31"/>
  <c r="F27" i="30"/>
  <c r="F27" i="32"/>
  <c r="F27" i="33"/>
  <c r="F27" i="34"/>
  <c r="F27" i="35"/>
  <c r="F27" i="36"/>
  <c r="G27" i="36" s="1"/>
  <c r="F27" i="37"/>
  <c r="F27" i="38"/>
  <c r="F27" i="39"/>
  <c r="F27" i="40"/>
  <c r="F27" i="41"/>
  <c r="F27" i="42"/>
  <c r="F27" i="44"/>
  <c r="F27" i="43"/>
  <c r="P27" i="31"/>
  <c r="P27" i="30"/>
  <c r="P27" i="32"/>
  <c r="P27" i="33"/>
  <c r="P27" i="34"/>
  <c r="P27" i="35"/>
  <c r="P27" i="36"/>
  <c r="P27" i="37"/>
  <c r="P27" i="38"/>
  <c r="P27" i="39"/>
  <c r="P27" i="40"/>
  <c r="P27" i="41"/>
  <c r="P27" i="42"/>
  <c r="P27" i="44"/>
  <c r="P27" i="43"/>
  <c r="F27" i="48"/>
  <c r="F27" i="49"/>
  <c r="P27" i="49"/>
  <c r="P27" i="51"/>
  <c r="F27" i="51"/>
  <c r="F27" i="13"/>
  <c r="N28" i="52"/>
  <c r="O42" i="4"/>
  <c r="P42" i="4" s="1"/>
  <c r="C42" i="4" s="1"/>
  <c r="F39" i="39" s="1"/>
  <c r="O37" i="4"/>
  <c r="P37" i="4" s="1"/>
  <c r="C37" i="4" s="1"/>
  <c r="F34" i="13" s="1"/>
  <c r="O22" i="4"/>
  <c r="P22" i="4" s="1"/>
  <c r="C22" i="4" s="1"/>
  <c r="P19" i="41" s="1"/>
  <c r="O16" i="4"/>
  <c r="P16" i="4" s="1"/>
  <c r="C16" i="4" s="1"/>
  <c r="F13" i="36" s="1"/>
  <c r="P10" i="15"/>
  <c r="F10" i="43"/>
  <c r="F10" i="41"/>
  <c r="G10" i="41" s="1"/>
  <c r="F28" i="28"/>
  <c r="P28" i="21"/>
  <c r="O39" i="4"/>
  <c r="P39" i="4" s="1"/>
  <c r="C39" i="4" s="1"/>
  <c r="F36" i="19" s="1"/>
  <c r="G36" i="19"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G27" i="15" s="1"/>
  <c r="F27" i="16"/>
  <c r="P27" i="17"/>
  <c r="P27" i="21"/>
  <c r="P27" i="22"/>
  <c r="F27" i="18"/>
  <c r="G27" i="18" s="1"/>
  <c r="F27" i="19"/>
  <c r="F27" i="20"/>
  <c r="F27" i="23"/>
  <c r="F27" i="24"/>
  <c r="G27" i="24" s="1"/>
  <c r="F27" i="25"/>
  <c r="G27" i="25" s="1"/>
  <c r="F27" i="26"/>
  <c r="F27" i="27"/>
  <c r="G27" i="27" s="1"/>
  <c r="F27" i="28"/>
  <c r="G27" i="28" s="1"/>
  <c r="F27" i="29"/>
  <c r="F11" i="43"/>
  <c r="AN46" i="4"/>
  <c r="H46" i="4" s="1"/>
  <c r="F34" i="17"/>
  <c r="P36" i="44"/>
  <c r="P36" i="28"/>
  <c r="F36" i="35"/>
  <c r="F36" i="41"/>
  <c r="O38" i="4"/>
  <c r="P38" i="4" s="1"/>
  <c r="C38" i="4" s="1"/>
  <c r="O26" i="4"/>
  <c r="P26" i="4" s="1"/>
  <c r="C26" i="4" s="1"/>
  <c r="F33" i="28"/>
  <c r="F33" i="19"/>
  <c r="F33" i="26"/>
  <c r="G33" i="26" s="1"/>
  <c r="P33" i="16"/>
  <c r="F33" i="33"/>
  <c r="G33" i="33" s="1"/>
  <c r="F33" i="20"/>
  <c r="F33" i="34"/>
  <c r="F33" i="27"/>
  <c r="P33" i="32"/>
  <c r="F33" i="36"/>
  <c r="P33" i="49"/>
  <c r="P10" i="50"/>
  <c r="N40" i="50"/>
  <c r="N40" i="17"/>
  <c r="N40" i="29"/>
  <c r="N40" i="32"/>
  <c r="N40" i="36"/>
  <c r="N40" i="34"/>
  <c r="N40" i="42"/>
  <c r="N40" i="49"/>
  <c r="N40" i="18"/>
  <c r="N40" i="23"/>
  <c r="N40" i="27"/>
  <c r="N40" i="31"/>
  <c r="N40" i="21"/>
  <c r="N40" i="28"/>
  <c r="N40" i="37"/>
  <c r="N35" i="48"/>
  <c r="N35" i="50"/>
  <c r="N35" i="49"/>
  <c r="N35" i="51"/>
  <c r="O41" i="4"/>
  <c r="P41" i="4" s="1"/>
  <c r="C41" i="4" s="1"/>
  <c r="O46" i="4"/>
  <c r="P46" i="4" s="1"/>
  <c r="C46" i="4" s="1"/>
  <c r="P43" i="17" s="1"/>
  <c r="P19" i="15"/>
  <c r="P32" i="52"/>
  <c r="P32" i="48"/>
  <c r="P32" i="32"/>
  <c r="F32" i="4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G10" i="4"/>
  <c r="J7" i="50" s="1"/>
  <c r="F29" i="25"/>
  <c r="P29" i="49"/>
  <c r="P29" i="29"/>
  <c r="F29" i="39"/>
  <c r="F29" i="26"/>
  <c r="P29" i="52"/>
  <c r="P29" i="34"/>
  <c r="F29" i="17"/>
  <c r="G29" i="17" s="1"/>
  <c r="F29" i="23"/>
  <c r="G29" i="23" s="1"/>
  <c r="F29" i="27"/>
  <c r="F29" i="30"/>
  <c r="G29" i="30" s="1"/>
  <c r="F29" i="37"/>
  <c r="F29" i="41"/>
  <c r="P32" i="15"/>
  <c r="F32" i="27"/>
  <c r="F32" i="13"/>
  <c r="P32" i="39"/>
  <c r="F32" i="8"/>
  <c r="G32" i="8" s="1"/>
  <c r="F40" i="13"/>
  <c r="F40" i="14"/>
  <c r="P40" i="15"/>
  <c r="P40" i="16"/>
  <c r="P40" i="17"/>
  <c r="F40" i="19"/>
  <c r="F40" i="20"/>
  <c r="G40" i="20" s="1"/>
  <c r="P40" i="20"/>
  <c r="F40" i="22"/>
  <c r="P40" i="23"/>
  <c r="P40" i="31"/>
  <c r="P40" i="25"/>
  <c r="F40" i="27"/>
  <c r="P40" i="29"/>
  <c r="F40" i="32"/>
  <c r="P40" i="33"/>
  <c r="F40" i="36"/>
  <c r="P40" i="37"/>
  <c r="F40" i="39"/>
  <c r="P40" i="41"/>
  <c r="P40" i="34"/>
  <c r="P40" i="38"/>
  <c r="F40" i="44"/>
  <c r="F40" i="43"/>
  <c r="P40" i="49"/>
  <c r="F40" i="50"/>
  <c r="F40" i="51"/>
  <c r="P40" i="13"/>
  <c r="F40" i="15"/>
  <c r="G40" i="15" s="1"/>
  <c r="P40" i="14"/>
  <c r="P40" i="18"/>
  <c r="F40" i="18"/>
  <c r="P40" i="19"/>
  <c r="P40" i="21"/>
  <c r="F40" i="21"/>
  <c r="F40" i="23"/>
  <c r="F40" i="24"/>
  <c r="G40" i="24" s="1"/>
  <c r="F40" i="25"/>
  <c r="G40" i="25" s="1"/>
  <c r="F40" i="26"/>
  <c r="P40" i="27"/>
  <c r="F40" i="31"/>
  <c r="P40" i="30"/>
  <c r="F40" i="33"/>
  <c r="P40" i="35"/>
  <c r="F40" i="37"/>
  <c r="F40" i="38"/>
  <c r="F40" i="41"/>
  <c r="P40" i="32"/>
  <c r="P40" i="36"/>
  <c r="F40" i="42"/>
  <c r="P40" i="44"/>
  <c r="P40" i="43"/>
  <c r="P40" i="48"/>
  <c r="P40" i="50"/>
  <c r="P40" i="51"/>
  <c r="F25" i="13"/>
  <c r="F25" i="52"/>
  <c r="P25" i="51"/>
  <c r="P25" i="50"/>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7" i="13"/>
  <c r="J7" i="42"/>
  <c r="J23" i="23"/>
  <c r="J35" i="19"/>
  <c r="J35" i="27"/>
  <c r="J35" i="29"/>
  <c r="J35" i="41"/>
  <c r="J35" i="12"/>
  <c r="J35" i="15"/>
  <c r="J35" i="28"/>
  <c r="J35" i="36"/>
  <c r="J35" i="52"/>
  <c r="J35" i="31"/>
  <c r="J35" i="42"/>
  <c r="J35" i="40"/>
  <c r="J35" i="37"/>
  <c r="J35" i="38"/>
  <c r="AI34" i="4"/>
  <c r="G34" i="4" s="1"/>
  <c r="J31" i="16" s="1"/>
  <c r="J21" i="48"/>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J37" i="13" s="1"/>
  <c r="X14" i="37"/>
  <c r="X14" i="38"/>
  <c r="X14" i="49"/>
  <c r="X14" i="30"/>
  <c r="X14" i="18"/>
  <c r="X14" i="40"/>
  <c r="X14" i="43"/>
  <c r="X14" i="23"/>
  <c r="X14" i="12"/>
  <c r="X14" i="20"/>
  <c r="X14" i="19"/>
  <c r="X14" i="29"/>
  <c r="P23" i="8"/>
  <c r="F23" i="16"/>
  <c r="G23" i="16" s="1"/>
  <c r="P33" i="43"/>
  <c r="P33" i="42"/>
  <c r="F33" i="8"/>
  <c r="P33" i="24"/>
  <c r="F33" i="41"/>
  <c r="G33" i="41" s="1"/>
  <c r="P33" i="31"/>
  <c r="F39" i="17"/>
  <c r="G39" i="17" s="1"/>
  <c r="F39" i="48"/>
  <c r="P39" i="33"/>
  <c r="X22" i="22"/>
  <c r="X22" i="38"/>
  <c r="X22" i="40"/>
  <c r="X22" i="48"/>
  <c r="X22" i="21"/>
  <c r="X22" i="52"/>
  <c r="X22" i="31"/>
  <c r="X22" i="39"/>
  <c r="X22" i="34"/>
  <c r="X22" i="23"/>
  <c r="X22" i="44"/>
  <c r="X22" i="37"/>
  <c r="X22" i="29"/>
  <c r="X22" i="26"/>
  <c r="X22" i="36"/>
  <c r="X22" i="35"/>
  <c r="X22" i="19"/>
  <c r="X22" i="32"/>
  <c r="X22" i="30"/>
  <c r="X22" i="43"/>
  <c r="X22" i="27"/>
  <c r="X22" i="49"/>
  <c r="X22" i="12"/>
  <c r="X22" i="50"/>
  <c r="X22" i="14"/>
  <c r="X22" i="25"/>
  <c r="X22" i="51"/>
  <c r="X22" i="33"/>
  <c r="X22" i="20"/>
  <c r="X22" i="42"/>
  <c r="X22" i="41"/>
  <c r="X22" i="16"/>
  <c r="X22" i="15"/>
  <c r="X22" i="18"/>
  <c r="X22" i="8"/>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G33" i="16" s="1"/>
  <c r="P33" i="17"/>
  <c r="F33" i="51"/>
  <c r="G33" i="51" s="1"/>
  <c r="F33" i="50"/>
  <c r="F33" i="17"/>
  <c r="G33" i="17" s="1"/>
  <c r="P33" i="22"/>
  <c r="F33" i="44"/>
  <c r="G33" i="44"/>
  <c r="F33" i="40"/>
  <c r="P33" i="52"/>
  <c r="F33" i="42"/>
  <c r="P33" i="14"/>
  <c r="P33" i="20"/>
  <c r="F33" i="30"/>
  <c r="G33" i="30" s="1"/>
  <c r="P33" i="8"/>
  <c r="F33" i="24"/>
  <c r="P33" i="51"/>
  <c r="P33" i="12"/>
  <c r="P33" i="28"/>
  <c r="P33" i="50"/>
  <c r="F33" i="18"/>
  <c r="F33" i="31"/>
  <c r="G33" i="31" s="1"/>
  <c r="F33" i="43"/>
  <c r="P33" i="40"/>
  <c r="P33" i="13"/>
  <c r="F33" i="22"/>
  <c r="P33" i="26"/>
  <c r="F33" i="49"/>
  <c r="F33" i="14"/>
  <c r="P33" i="38"/>
  <c r="F33" i="25"/>
  <c r="P33" i="37"/>
  <c r="F33" i="48"/>
  <c r="F33" i="29"/>
  <c r="P33" i="41"/>
  <c r="F33" i="39"/>
  <c r="P33" i="35"/>
  <c r="P33" i="27"/>
  <c r="F33" i="23"/>
  <c r="G33" i="23" s="1"/>
  <c r="F33" i="15"/>
  <c r="P33" i="34"/>
  <c r="P33" i="19"/>
  <c r="P33" i="48"/>
  <c r="F33" i="37"/>
  <c r="P33" i="23"/>
  <c r="F33" i="38"/>
  <c r="P33" i="18"/>
  <c r="F15" i="33"/>
  <c r="G15" i="33" s="1"/>
  <c r="P13" i="37"/>
  <c r="F13" i="14"/>
  <c r="F13" i="33"/>
  <c r="G13" i="33" s="1"/>
  <c r="P13" i="19"/>
  <c r="F13" i="41"/>
  <c r="F13" i="13"/>
  <c r="F36" i="15"/>
  <c r="P36" i="52"/>
  <c r="P36" i="49"/>
  <c r="P36" i="23"/>
  <c r="F36" i="18"/>
  <c r="G36" i="18" s="1"/>
  <c r="P36" i="25"/>
  <c r="F36" i="44"/>
  <c r="G36" i="44" s="1"/>
  <c r="F36" i="42"/>
  <c r="P36" i="40"/>
  <c r="P36" i="20"/>
  <c r="F36" i="31"/>
  <c r="F36" i="28"/>
  <c r="P36" i="37"/>
  <c r="F14" i="19"/>
  <c r="G14" i="19" s="1"/>
  <c r="P14" i="39"/>
  <c r="V17" i="50"/>
  <c r="V17" i="20"/>
  <c r="V17" i="40"/>
  <c r="V17" i="31"/>
  <c r="V17" i="24"/>
  <c r="V17" i="18"/>
  <c r="V17" i="41"/>
  <c r="V17" i="36"/>
  <c r="V17" i="52"/>
  <c r="V17" i="12"/>
  <c r="V17" i="42"/>
  <c r="V17" i="13"/>
  <c r="V17" i="44"/>
  <c r="V17" i="48"/>
  <c r="V17" i="25"/>
  <c r="V17" i="49"/>
  <c r="V17" i="28"/>
  <c r="V17" i="33"/>
  <c r="V17" i="51"/>
  <c r="V17" i="23"/>
  <c r="V17" i="19"/>
  <c r="V17" i="30"/>
  <c r="V17" i="32"/>
  <c r="V17" i="39"/>
  <c r="V17" i="29"/>
  <c r="V17" i="15"/>
  <c r="V17" i="21"/>
  <c r="V17" i="16"/>
  <c r="V17" i="35"/>
  <c r="V17" i="14"/>
  <c r="V17" i="43"/>
  <c r="V17" i="17"/>
  <c r="V17" i="8"/>
  <c r="V17" i="38"/>
  <c r="V17" i="34"/>
  <c r="N43" i="38"/>
  <c r="N43" i="16"/>
  <c r="N43" i="50"/>
  <c r="N43" i="22"/>
  <c r="N43" i="8"/>
  <c r="P29" i="8"/>
  <c r="P29" i="33"/>
  <c r="F29" i="8"/>
  <c r="G29" i="8" s="1"/>
  <c r="P29" i="23"/>
  <c r="P29" i="50"/>
  <c r="P29" i="44"/>
  <c r="P29" i="17"/>
  <c r="F29" i="43"/>
  <c r="P29" i="20"/>
  <c r="F29" i="15"/>
  <c r="P29" i="39"/>
  <c r="F29" i="51"/>
  <c r="G29" i="51" s="1"/>
  <c r="P13" i="34"/>
  <c r="P13" i="33"/>
  <c r="F13" i="27"/>
  <c r="F13" i="28"/>
  <c r="G13" i="28" s="1"/>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F13" i="18"/>
  <c r="G13" i="18" s="1"/>
  <c r="P13" i="26"/>
  <c r="P13" i="21"/>
  <c r="F13" i="42"/>
  <c r="P13" i="20"/>
  <c r="P13" i="39"/>
  <c r="F13" i="38"/>
  <c r="P13" i="41"/>
  <c r="P13" i="49"/>
  <c r="P13" i="13"/>
  <c r="F13" i="26"/>
  <c r="F13" i="52"/>
  <c r="P13" i="27"/>
  <c r="F13" i="22"/>
  <c r="F13" i="40"/>
  <c r="P13" i="18"/>
  <c r="P13" i="30"/>
  <c r="F13" i="24"/>
  <c r="F13" i="20"/>
  <c r="P13" i="14"/>
  <c r="P13" i="28"/>
  <c r="P13" i="17"/>
  <c r="F15" i="22"/>
  <c r="F34" i="30"/>
  <c r="P34" i="27"/>
  <c r="X20" i="36"/>
  <c r="X20" i="19"/>
  <c r="X20" i="21"/>
  <c r="X20" i="43"/>
  <c r="X20" i="23"/>
  <c r="X20" i="25"/>
  <c r="X20" i="31"/>
  <c r="X20" i="37"/>
  <c r="X20" i="52"/>
  <c r="X20" i="30"/>
  <c r="X20" i="49"/>
  <c r="X20" i="34"/>
  <c r="X20" i="40"/>
  <c r="X20" i="17"/>
  <c r="X20" i="48"/>
  <c r="X20" i="42"/>
  <c r="X20" i="35"/>
  <c r="X20" i="38"/>
  <c r="X20" i="20"/>
  <c r="X20" i="16"/>
  <c r="V9" i="25"/>
  <c r="V9" i="16"/>
  <c r="V9" i="34"/>
  <c r="V9" i="12"/>
  <c r="V9" i="40"/>
  <c r="V9" i="33"/>
  <c r="V9" i="42"/>
  <c r="V9" i="49"/>
  <c r="V9" i="52"/>
  <c r="V9" i="35"/>
  <c r="V9" i="41"/>
  <c r="V9" i="28"/>
  <c r="V9" i="30"/>
  <c r="V9" i="18"/>
  <c r="V9" i="23"/>
  <c r="V9" i="38"/>
  <c r="V9" i="43"/>
  <c r="V9" i="14"/>
  <c r="V9" i="15"/>
  <c r="V9" i="36"/>
  <c r="V9" i="24"/>
  <c r="V9" i="8"/>
  <c r="V9" i="19"/>
  <c r="V9" i="17"/>
  <c r="V9" i="13"/>
  <c r="V9" i="37"/>
  <c r="V9" i="48"/>
  <c r="V9" i="20"/>
  <c r="V33" i="14"/>
  <c r="V33" i="22"/>
  <c r="V33" i="34"/>
  <c r="V33" i="52"/>
  <c r="V33" i="43"/>
  <c r="V33" i="21"/>
  <c r="V33" i="29"/>
  <c r="V33" i="32"/>
  <c r="V33" i="12"/>
  <c r="V33" i="50"/>
  <c r="V33" i="13"/>
  <c r="V33" i="23"/>
  <c r="V33" i="18"/>
  <c r="V33" i="51"/>
  <c r="V33" i="28"/>
  <c r="V33" i="19"/>
  <c r="V33" i="8"/>
  <c r="V33" i="17"/>
  <c r="V33" i="27"/>
  <c r="V33" i="20"/>
  <c r="V33" i="25"/>
  <c r="V33" i="49"/>
  <c r="V33" i="48"/>
  <c r="V33" i="26"/>
  <c r="V33" i="44"/>
  <c r="V33" i="24"/>
  <c r="V33" i="39"/>
  <c r="V33" i="38"/>
  <c r="V33" i="33"/>
  <c r="V33" i="30"/>
  <c r="V33" i="16"/>
  <c r="X32" i="22"/>
  <c r="X32" i="32"/>
  <c r="X32" i="51"/>
  <c r="X32" i="12"/>
  <c r="X32" i="35"/>
  <c r="X32" i="26"/>
  <c r="X32" i="40"/>
  <c r="X32" i="18"/>
  <c r="X32" i="13"/>
  <c r="X32" i="23"/>
  <c r="X32" i="38"/>
  <c r="X32" i="15"/>
  <c r="X32" i="29"/>
  <c r="X32" i="50"/>
  <c r="X32" i="36"/>
  <c r="X32" i="44"/>
  <c r="X32" i="16"/>
  <c r="X32" i="33"/>
  <c r="X32" i="48"/>
  <c r="X32" i="24"/>
  <c r="X32" i="34"/>
  <c r="X32" i="20"/>
  <c r="X32" i="49"/>
  <c r="X32" i="31"/>
  <c r="X32" i="25"/>
  <c r="X32" i="17"/>
  <c r="X32" i="41"/>
  <c r="X32" i="28"/>
  <c r="X32" i="39"/>
  <c r="X7" i="39"/>
  <c r="X7" i="13"/>
  <c r="X7" i="14"/>
  <c r="X7" i="40"/>
  <c r="X7" i="41"/>
  <c r="X7" i="49"/>
  <c r="X7" i="21"/>
  <c r="N35" i="18"/>
  <c r="N35" i="29"/>
  <c r="N35" i="28"/>
  <c r="N35" i="38"/>
  <c r="N35" i="16"/>
  <c r="N35" i="44"/>
  <c r="N35" i="35"/>
  <c r="N35" i="39"/>
  <c r="N35" i="8"/>
  <c r="N35" i="22"/>
  <c r="N35" i="25"/>
  <c r="N35" i="36"/>
  <c r="N35" i="43"/>
  <c r="N35" i="20"/>
  <c r="N35" i="15"/>
  <c r="N35" i="30"/>
  <c r="N35" i="24"/>
  <c r="N35" i="27"/>
  <c r="N35" i="14"/>
  <c r="N35" i="41"/>
  <c r="N35" i="34"/>
  <c r="N35" i="17"/>
  <c r="N35" i="23"/>
  <c r="N34" i="49"/>
  <c r="N34" i="19"/>
  <c r="N34" i="36"/>
  <c r="N34" i="17"/>
  <c r="N34" i="34"/>
  <c r="N34" i="8"/>
  <c r="N34" i="27"/>
  <c r="N34" i="16"/>
  <c r="N34" i="42"/>
  <c r="N34" i="18"/>
  <c r="N34" i="39"/>
  <c r="N34" i="26"/>
  <c r="N34" i="52"/>
  <c r="N34" i="24"/>
  <c r="N34" i="25"/>
  <c r="N34" i="32"/>
  <c r="N34" i="33"/>
  <c r="N34" i="15"/>
  <c r="N34" i="13"/>
  <c r="N34" i="50"/>
  <c r="N34" i="37"/>
  <c r="N34" i="35"/>
  <c r="N34" i="44"/>
  <c r="N34" i="30"/>
  <c r="N34" i="31"/>
  <c r="N34" i="20"/>
  <c r="N34" i="21"/>
  <c r="N34" i="48"/>
  <c r="N34" i="23"/>
  <c r="N34" i="14"/>
  <c r="N34" i="43"/>
  <c r="N34" i="40"/>
  <c r="N34" i="38"/>
  <c r="N34" i="29"/>
  <c r="N30" i="48"/>
  <c r="N30" i="52"/>
  <c r="N30" i="49"/>
  <c r="N30" i="17"/>
  <c r="N30" i="16"/>
  <c r="N30" i="37"/>
  <c r="N30" i="18"/>
  <c r="N30" i="35"/>
  <c r="N30" i="38"/>
  <c r="N30" i="43"/>
  <c r="N30" i="50"/>
  <c r="N30" i="29"/>
  <c r="N30" i="25"/>
  <c r="N30" i="26"/>
  <c r="N30" i="40"/>
  <c r="N30" i="22"/>
  <c r="N30" i="21"/>
  <c r="N30" i="28"/>
  <c r="N30" i="41"/>
  <c r="N30" i="31"/>
  <c r="N30" i="36"/>
  <c r="N30" i="32"/>
  <c r="N30" i="27"/>
  <c r="N30" i="8"/>
  <c r="N30" i="51"/>
  <c r="N30" i="24"/>
  <c r="N30" i="39"/>
  <c r="N30" i="44"/>
  <c r="N30" i="34"/>
  <c r="N30" i="13"/>
  <c r="N28" i="50"/>
  <c r="N28" i="19"/>
  <c r="N28" i="23"/>
  <c r="N28" i="36"/>
  <c r="N28" i="14"/>
  <c r="N28" i="39"/>
  <c r="N28" i="38"/>
  <c r="N28" i="48"/>
  <c r="N28" i="33"/>
  <c r="N28" i="15"/>
  <c r="N28" i="22"/>
  <c r="N28" i="20"/>
  <c r="N28" i="28"/>
  <c r="N28" i="30"/>
  <c r="N28" i="17"/>
  <c r="N28" i="25"/>
  <c r="N28" i="27"/>
  <c r="N28" i="18"/>
  <c r="N28" i="34"/>
  <c r="N28" i="26"/>
  <c r="N28" i="40"/>
  <c r="N28" i="8"/>
  <c r="N28" i="21"/>
  <c r="N28" i="42"/>
  <c r="N28" i="29"/>
  <c r="N28" i="32"/>
  <c r="N28" i="51"/>
  <c r="N28" i="41"/>
  <c r="N28" i="49"/>
  <c r="N26" i="50"/>
  <c r="N26" i="52"/>
  <c r="N26" i="20"/>
  <c r="N26" i="29"/>
  <c r="N26" i="38"/>
  <c r="N26" i="12"/>
  <c r="N26" i="21"/>
  <c r="N26" i="28"/>
  <c r="N26" i="36"/>
  <c r="N26" i="43"/>
  <c r="N26" i="49"/>
  <c r="N26" i="14"/>
  <c r="N26" i="25"/>
  <c r="N26" i="35"/>
  <c r="N26" i="16"/>
  <c r="N26" i="24"/>
  <c r="N26" i="34"/>
  <c r="N26" i="13"/>
  <c r="N26" i="17"/>
  <c r="N26" i="31"/>
  <c r="N26" i="41"/>
  <c r="N26" i="19"/>
  <c r="N26" i="30"/>
  <c r="N26" i="39"/>
  <c r="N26" i="48"/>
  <c r="N26" i="23"/>
  <c r="N26" i="44"/>
  <c r="N26" i="33"/>
  <c r="N26" i="8"/>
  <c r="N26" i="27"/>
  <c r="N26" i="18"/>
  <c r="N26" i="37"/>
  <c r="N26" i="51"/>
  <c r="N26" i="22"/>
  <c r="N26" i="32"/>
  <c r="N26" i="42"/>
  <c r="N26" i="40"/>
  <c r="N26" i="26"/>
  <c r="N24" i="13"/>
  <c r="N24" i="51"/>
  <c r="N24" i="16"/>
  <c r="N24" i="20"/>
  <c r="N24" i="30"/>
  <c r="N24" i="39"/>
  <c r="N24" i="23"/>
  <c r="N24" i="52"/>
  <c r="N24" i="37"/>
  <c r="N24" i="49"/>
  <c r="N24" i="26"/>
  <c r="N24" i="14"/>
  <c r="N24" i="35"/>
  <c r="N24" i="8"/>
  <c r="N24" i="31"/>
  <c r="N24" i="15"/>
  <c r="N24" i="29"/>
  <c r="N24" i="34"/>
  <c r="N24" i="42"/>
  <c r="N24" i="25"/>
  <c r="N24" i="36"/>
  <c r="N24" i="50"/>
  <c r="N24" i="38"/>
  <c r="N24" i="43"/>
  <c r="X20" i="39"/>
  <c r="X20" i="32"/>
  <c r="X20" i="26"/>
  <c r="X20" i="22"/>
  <c r="X20" i="15"/>
  <c r="V19" i="24"/>
  <c r="V19" i="13"/>
  <c r="V19" i="35"/>
  <c r="V19" i="39"/>
  <c r="V19" i="38"/>
  <c r="V19" i="40"/>
  <c r="V19" i="23"/>
  <c r="V19" i="21"/>
  <c r="V19" i="22"/>
  <c r="V19" i="30"/>
  <c r="V19" i="50"/>
  <c r="V19" i="29"/>
  <c r="V19" i="43"/>
  <c r="V19" i="14"/>
  <c r="V19" i="34"/>
  <c r="V19" i="52"/>
  <c r="V19" i="28"/>
  <c r="V19" i="25"/>
  <c r="V19" i="19"/>
  <c r="V19" i="36"/>
  <c r="V19" i="32"/>
  <c r="V19" i="8"/>
  <c r="V19" i="31"/>
  <c r="V19" i="42"/>
  <c r="V19" i="48"/>
  <c r="V9" i="29"/>
  <c r="V33" i="40"/>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31"/>
  <c r="V7" i="42"/>
  <c r="X38" i="8"/>
  <c r="X38" i="49"/>
  <c r="X38" i="39"/>
  <c r="X38" i="50"/>
  <c r="X38" i="15"/>
  <c r="X38" i="23"/>
  <c r="X38" i="26"/>
  <c r="X38" i="32"/>
  <c r="X38" i="37"/>
  <c r="X38" i="43"/>
  <c r="X38" i="13"/>
  <c r="X38" i="18"/>
  <c r="X38" i="30"/>
  <c r="X38" i="19"/>
  <c r="X38" i="27"/>
  <c r="X38" i="29"/>
  <c r="X38" i="38"/>
  <c r="P28" i="49"/>
  <c r="P28" i="48"/>
  <c r="F28" i="13"/>
  <c r="G28" i="13" s="1"/>
  <c r="P28" i="22"/>
  <c r="F28" i="25"/>
  <c r="F28" i="37"/>
  <c r="F28" i="38"/>
  <c r="P28" i="18"/>
  <c r="P8" i="37"/>
  <c r="F8" i="20"/>
  <c r="F8" i="8"/>
  <c r="G8" i="8" s="1"/>
  <c r="X43" i="43"/>
  <c r="X43" i="27"/>
  <c r="X43" i="12"/>
  <c r="X43" i="34"/>
  <c r="X43" i="21"/>
  <c r="X39" i="42"/>
  <c r="X39" i="28"/>
  <c r="X39" i="31"/>
  <c r="X27" i="14"/>
  <c r="X27" i="29"/>
  <c r="X27" i="17"/>
  <c r="X27" i="37"/>
  <c r="X27" i="20"/>
  <c r="X27" i="52"/>
  <c r="X23" i="49"/>
  <c r="X23" i="39"/>
  <c r="X23" i="48"/>
  <c r="X23" i="29"/>
  <c r="X23" i="13"/>
  <c r="X11" i="19"/>
  <c r="X11" i="18"/>
  <c r="X11" i="23"/>
  <c r="X11" i="25"/>
  <c r="X11" i="42"/>
  <c r="X11" i="34"/>
  <c r="N42" i="22"/>
  <c r="N42" i="21"/>
  <c r="N42" i="24"/>
  <c r="N42" i="17"/>
  <c r="N42" i="48"/>
  <c r="N42" i="49"/>
  <c r="N42" i="38"/>
  <c r="N42" i="37"/>
  <c r="V6" i="37"/>
  <c r="V6" i="39"/>
  <c r="V6" i="34"/>
  <c r="V6" i="25"/>
  <c r="V6" i="44"/>
  <c r="V6" i="28"/>
  <c r="V6" i="13"/>
  <c r="V6" i="48"/>
  <c r="V6" i="19"/>
  <c r="V30" i="51"/>
  <c r="V30" i="42"/>
  <c r="V30" i="37"/>
  <c r="V30" i="38"/>
  <c r="V30" i="22"/>
  <c r="V30" i="50"/>
  <c r="V30" i="28"/>
  <c r="V30" i="12"/>
  <c r="V30" i="25"/>
  <c r="V37" i="27"/>
  <c r="V37" i="18"/>
  <c r="V37" i="13"/>
  <c r="V37" i="39"/>
  <c r="V37" i="23"/>
  <c r="V37" i="33"/>
  <c r="V37" i="35"/>
  <c r="V37" i="50"/>
  <c r="V37" i="16"/>
  <c r="V37" i="29"/>
  <c r="V37" i="31"/>
  <c r="V37" i="19"/>
  <c r="V37" i="26"/>
  <c r="V37" i="41"/>
  <c r="V37" i="44"/>
  <c r="V37" i="38"/>
  <c r="V37" i="49"/>
  <c r="V37" i="20"/>
  <c r="V37" i="15"/>
  <c r="V36" i="16"/>
  <c r="V10" i="49"/>
  <c r="V10" i="14"/>
  <c r="V10" i="41"/>
  <c r="V10" i="35"/>
  <c r="V10" i="15"/>
  <c r="V10" i="17"/>
  <c r="V10" i="42"/>
  <c r="V10" i="34"/>
  <c r="V10" i="19"/>
  <c r="V10" i="52"/>
  <c r="V10" i="8"/>
  <c r="V10" i="25"/>
  <c r="V10" i="20"/>
  <c r="V10" i="21"/>
  <c r="V10" i="12"/>
  <c r="V10" i="26"/>
  <c r="V10" i="27"/>
  <c r="V10" i="31"/>
  <c r="V10" i="13"/>
  <c r="F28" i="43"/>
  <c r="P10" i="19"/>
  <c r="P10" i="41"/>
  <c r="F10" i="29"/>
  <c r="F10" i="32"/>
  <c r="E7" i="36"/>
  <c r="F27" i="50"/>
  <c r="P27" i="52"/>
  <c r="P27" i="50"/>
  <c r="F27" i="52"/>
  <c r="G27" i="52" s="1"/>
  <c r="AI42" i="4"/>
  <c r="G42" i="4" s="1"/>
  <c r="J39" i="31" s="1"/>
  <c r="AH42" i="4"/>
  <c r="F42" i="4" s="1"/>
  <c r="T39" i="35" s="1"/>
  <c r="AH14" i="4"/>
  <c r="F14" i="4" s="1"/>
  <c r="T11" i="19" s="1"/>
  <c r="AH40" i="4"/>
  <c r="F40" i="4" s="1"/>
  <c r="T37" i="40" s="1"/>
  <c r="AH9" i="4"/>
  <c r="F9" i="4" s="1"/>
  <c r="E26" i="36"/>
  <c r="E41" i="36"/>
  <c r="E19" i="36"/>
  <c r="E34" i="36"/>
  <c r="E39" i="36"/>
  <c r="E33" i="36"/>
  <c r="G33" i="36" s="1"/>
  <c r="E11" i="36"/>
  <c r="E21" i="36"/>
  <c r="E38" i="36"/>
  <c r="E14" i="36"/>
  <c r="E21" i="31"/>
  <c r="E6" i="28"/>
  <c r="E38" i="28"/>
  <c r="E26" i="28"/>
  <c r="E33" i="14"/>
  <c r="G33" i="14" s="1"/>
  <c r="N36" i="52"/>
  <c r="N36" i="48"/>
  <c r="N36" i="50"/>
  <c r="E5" i="50"/>
  <c r="E7" i="50"/>
  <c r="E11" i="50"/>
  <c r="E13" i="50"/>
  <c r="E15" i="50"/>
  <c r="E19" i="50"/>
  <c r="E21" i="50"/>
  <c r="E23" i="50"/>
  <c r="E27" i="50"/>
  <c r="E29" i="50"/>
  <c r="E31" i="50"/>
  <c r="E35" i="50"/>
  <c r="E37" i="50"/>
  <c r="E39" i="50"/>
  <c r="E43" i="50"/>
  <c r="E6" i="50"/>
  <c r="E8" i="50"/>
  <c r="E10" i="50"/>
  <c r="E12" i="50"/>
  <c r="E14" i="50"/>
  <c r="E16" i="50"/>
  <c r="E18" i="50"/>
  <c r="E22" i="50"/>
  <c r="E24" i="50"/>
  <c r="E26" i="50"/>
  <c r="E28" i="50"/>
  <c r="E30" i="50"/>
  <c r="E32" i="50"/>
  <c r="E34" i="50"/>
  <c r="E38" i="50"/>
  <c r="E40" i="50"/>
  <c r="G40" i="50" s="1"/>
  <c r="E42" i="50"/>
  <c r="P12" i="50"/>
  <c r="P12" i="52"/>
  <c r="F12" i="48"/>
  <c r="F12" i="50"/>
  <c r="F12" i="49"/>
  <c r="P12" i="51"/>
  <c r="P25" i="49"/>
  <c r="P25" i="48"/>
  <c r="P25" i="14"/>
  <c r="E19" i="43"/>
  <c r="E15" i="43"/>
  <c r="E24" i="43"/>
  <c r="E27" i="43"/>
  <c r="E33" i="43"/>
  <c r="G33" i="43" s="1"/>
  <c r="E38" i="43"/>
  <c r="E37" i="43"/>
  <c r="E39" i="43"/>
  <c r="E23" i="43"/>
  <c r="E35" i="43"/>
  <c r="E17" i="43"/>
  <c r="E9" i="38"/>
  <c r="E13" i="38"/>
  <c r="G13" i="38" s="1"/>
  <c r="E16" i="38"/>
  <c r="E34" i="38"/>
  <c r="E37" i="38"/>
  <c r="E18" i="38"/>
  <c r="E11" i="34"/>
  <c r="E20" i="29"/>
  <c r="E24" i="29"/>
  <c r="E33" i="18"/>
  <c r="G33" i="18" s="1"/>
  <c r="E25" i="18"/>
  <c r="E7" i="18"/>
  <c r="E24" i="12"/>
  <c r="E27" i="12"/>
  <c r="E34" i="12"/>
  <c r="E26" i="12"/>
  <c r="N20" i="41"/>
  <c r="N20" i="13"/>
  <c r="N18" i="50"/>
  <c r="N18" i="48"/>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27"/>
  <c r="X12" i="30"/>
  <c r="X12" i="28"/>
  <c r="X12" i="38"/>
  <c r="X12" i="22"/>
  <c r="X12" i="37"/>
  <c r="X12" i="48"/>
  <c r="X12" i="52"/>
  <c r="F40" i="30"/>
  <c r="G40" i="30" s="1"/>
  <c r="P40" i="52"/>
  <c r="P11" i="49"/>
  <c r="F5" i="18"/>
  <c r="P5" i="19"/>
  <c r="E20" i="35"/>
  <c r="E27" i="35"/>
  <c r="G27" i="35" s="1"/>
  <c r="E12" i="25"/>
  <c r="G12" i="25" s="1"/>
  <c r="E33" i="25"/>
  <c r="G33" i="25" s="1"/>
  <c r="E25" i="25"/>
  <c r="E13" i="25"/>
  <c r="E37" i="25"/>
  <c r="E32" i="25"/>
  <c r="E23" i="25"/>
  <c r="E7" i="25"/>
  <c r="E10" i="25"/>
  <c r="E24" i="20"/>
  <c r="E29" i="16"/>
  <c r="E17" i="16"/>
  <c r="E18" i="16"/>
  <c r="E25" i="16"/>
  <c r="E6" i="16"/>
  <c r="E14" i="16"/>
  <c r="N8" i="51"/>
  <c r="N8" i="13"/>
  <c r="N8" i="50"/>
  <c r="E9" i="40"/>
  <c r="J42" i="30"/>
  <c r="J42" i="8"/>
  <c r="E34" i="49"/>
  <c r="E8" i="49"/>
  <c r="E20" i="49"/>
  <c r="E30" i="49"/>
  <c r="E40" i="49"/>
  <c r="E31" i="49"/>
  <c r="E32" i="49"/>
  <c r="E16" i="49"/>
  <c r="E39" i="48"/>
  <c r="E23" i="48"/>
  <c r="AI25" i="4"/>
  <c r="G25" i="4" s="1"/>
  <c r="AI17" i="4"/>
  <c r="G17" i="4" s="1"/>
  <c r="AI37" i="4"/>
  <c r="G37" i="4" s="1"/>
  <c r="J31" i="20"/>
  <c r="AI29" i="4"/>
  <c r="G29" i="4" s="1"/>
  <c r="J26" i="33" s="1"/>
  <c r="AH16" i="4"/>
  <c r="F16" i="4" s="1"/>
  <c r="AI21" i="4"/>
  <c r="G21" i="4" s="1"/>
  <c r="AI44" i="4"/>
  <c r="G44" i="4" s="1"/>
  <c r="J41" i="34" s="1"/>
  <c r="AI27" i="4"/>
  <c r="G27" i="4" s="1"/>
  <c r="AI13" i="4"/>
  <c r="G13" i="4" s="1"/>
  <c r="J10" i="21" s="1"/>
  <c r="AH38" i="4"/>
  <c r="F38" i="4" s="1"/>
  <c r="T37" i="12"/>
  <c r="T37" i="50"/>
  <c r="AI46" i="4"/>
  <c r="G46" i="4" s="1"/>
  <c r="J43" i="19" s="1"/>
  <c r="AH46" i="4"/>
  <c r="F46" i="4" s="1"/>
  <c r="J37" i="41"/>
  <c r="J37" i="33"/>
  <c r="J37" i="24"/>
  <c r="T11" i="14"/>
  <c r="J41" i="31"/>
  <c r="J41" i="41"/>
  <c r="J41" i="44"/>
  <c r="J41" i="49"/>
  <c r="T39" i="39"/>
  <c r="J24" i="25"/>
  <c r="J24" i="20"/>
  <c r="J24" i="51"/>
  <c r="J24" i="28"/>
  <c r="J24" i="17"/>
  <c r="J24" i="36"/>
  <c r="J24" i="34"/>
  <c r="J24" i="49"/>
  <c r="J24" i="22"/>
  <c r="J39" i="12"/>
  <c r="T28" i="40"/>
  <c r="T28" i="38"/>
  <c r="T28" i="23"/>
  <c r="T28" i="34"/>
  <c r="T28" i="19"/>
  <c r="T43" i="30"/>
  <c r="T43" i="17"/>
  <c r="T43" i="13"/>
  <c r="T43" i="38"/>
  <c r="T43" i="31"/>
  <c r="T43" i="34"/>
  <c r="T43" i="21"/>
  <c r="T43" i="16"/>
  <c r="T43" i="43"/>
  <c r="T43" i="27"/>
  <c r="T43" i="24"/>
  <c r="T43" i="36"/>
  <c r="T43" i="33"/>
  <c r="T43" i="40"/>
  <c r="T43" i="15"/>
  <c r="T43" i="50"/>
  <c r="T43" i="42"/>
  <c r="T43" i="37"/>
  <c r="T43" i="48"/>
  <c r="T43" i="19"/>
  <c r="T43" i="35"/>
  <c r="T43" i="14"/>
  <c r="T43" i="22"/>
  <c r="T43" i="20"/>
  <c r="T43" i="39"/>
  <c r="T43" i="25"/>
  <c r="T43" i="52"/>
  <c r="T43" i="12"/>
  <c r="T43" i="32"/>
  <c r="T43" i="41"/>
  <c r="T43" i="29"/>
  <c r="T43" i="26"/>
  <c r="T43" i="28"/>
  <c r="T43" i="23"/>
  <c r="T43" i="8"/>
  <c r="T43" i="49"/>
  <c r="T43" i="18"/>
  <c r="J43" i="30"/>
  <c r="J43" i="15"/>
  <c r="J43" i="29"/>
  <c r="J43" i="36"/>
  <c r="J43" i="12"/>
  <c r="J43" i="16"/>
  <c r="T16" i="39"/>
  <c r="T16" i="16"/>
  <c r="T16" i="19"/>
  <c r="T16" i="21"/>
  <c r="T16" i="36"/>
  <c r="T16" i="42"/>
  <c r="T16" i="26"/>
  <c r="T16" i="8"/>
  <c r="T16" i="29"/>
  <c r="T16" i="33"/>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T6" i="44"/>
  <c r="T6" i="50"/>
  <c r="T6" i="25"/>
  <c r="T6" i="52"/>
  <c r="T6" i="36"/>
  <c r="T6" i="51"/>
  <c r="T6" i="32"/>
  <c r="T6" i="40"/>
  <c r="T6" i="27"/>
  <c r="T6" i="43"/>
  <c r="T6" i="24"/>
  <c r="T6" i="38"/>
  <c r="T6" i="23"/>
  <c r="T6" i="16"/>
  <c r="T6" i="12"/>
  <c r="T6" i="31"/>
  <c r="T6" i="22"/>
  <c r="T6" i="29"/>
  <c r="T6" i="20"/>
  <c r="T6" i="19"/>
  <c r="T6" i="39"/>
  <c r="T6" i="33"/>
  <c r="T6" i="42"/>
  <c r="T6" i="18"/>
  <c r="T6" i="34"/>
  <c r="T6" i="37"/>
  <c r="T6" i="28"/>
  <c r="T6" i="49"/>
  <c r="T6" i="13"/>
  <c r="T6" i="17"/>
  <c r="T6" i="8"/>
  <c r="T6" i="26"/>
  <c r="T6" i="41"/>
  <c r="T6" i="30"/>
  <c r="T6" i="48"/>
  <c r="T6" i="21"/>
  <c r="T6" i="35"/>
  <c r="J14" i="51"/>
  <c r="J14" i="38"/>
  <c r="J14" i="24"/>
  <c r="J14" i="12"/>
  <c r="J14" i="35"/>
  <c r="J14" i="16"/>
  <c r="J14" i="22"/>
  <c r="J14" i="32"/>
  <c r="J14" i="33"/>
  <c r="V7" i="35" l="1"/>
  <c r="V7" i="30"/>
  <c r="V7" i="48"/>
  <c r="V7" i="37"/>
  <c r="V7" i="24"/>
  <c r="V7" i="40"/>
  <c r="V7" i="19"/>
  <c r="V7" i="28"/>
  <c r="V7" i="32"/>
  <c r="V7" i="8"/>
  <c r="V7" i="18"/>
  <c r="V7" i="34"/>
  <c r="V7" i="20"/>
  <c r="V7" i="44"/>
  <c r="V7" i="29"/>
  <c r="V7" i="43"/>
  <c r="V7" i="12"/>
  <c r="V7" i="50"/>
  <c r="V7" i="17"/>
  <c r="V7" i="16"/>
  <c r="V7" i="26"/>
  <c r="V7" i="51"/>
  <c r="X13" i="13"/>
  <c r="X9" i="36"/>
  <c r="V14" i="36"/>
  <c r="V29" i="37"/>
  <c r="X24" i="38"/>
  <c r="V29" i="31"/>
  <c r="X37" i="38"/>
  <c r="X25" i="8"/>
  <c r="X5" i="28"/>
  <c r="X5" i="24"/>
  <c r="X5" i="18"/>
  <c r="X5" i="37"/>
  <c r="X5" i="15"/>
  <c r="X5" i="16"/>
  <c r="X5" i="29"/>
  <c r="X5" i="31"/>
  <c r="X5" i="35"/>
  <c r="X5" i="43"/>
  <c r="X5" i="32"/>
  <c r="X5" i="52"/>
  <c r="X5" i="34"/>
  <c r="X5" i="51"/>
  <c r="X5" i="40"/>
  <c r="X5" i="13"/>
  <c r="X5" i="30"/>
  <c r="X5" i="14"/>
  <c r="X5" i="50"/>
  <c r="X5" i="27"/>
  <c r="X5" i="33"/>
  <c r="X5" i="26"/>
  <c r="G27" i="42"/>
  <c r="G10" i="52"/>
  <c r="G27" i="33"/>
  <c r="G40" i="18"/>
  <c r="G13" i="37"/>
  <c r="G40" i="44"/>
  <c r="E26" i="42"/>
  <c r="E27" i="34"/>
  <c r="G27" i="34" s="1"/>
  <c r="G27" i="40"/>
  <c r="G13" i="41"/>
  <c r="J37" i="50"/>
  <c r="J37" i="21"/>
  <c r="J37" i="34"/>
  <c r="V29" i="43"/>
  <c r="V29" i="14"/>
  <c r="F5" i="50"/>
  <c r="F5" i="26"/>
  <c r="X24" i="20"/>
  <c r="P10" i="13"/>
  <c r="P10" i="23"/>
  <c r="P10" i="40"/>
  <c r="X9" i="44"/>
  <c r="X13" i="38"/>
  <c r="X25" i="30"/>
  <c r="X37" i="32"/>
  <c r="F15" i="40"/>
  <c r="F10" i="48"/>
  <c r="F10" i="30"/>
  <c r="F10" i="40"/>
  <c r="F10" i="15"/>
  <c r="G10" i="15" s="1"/>
  <c r="P5" i="44"/>
  <c r="F5" i="39"/>
  <c r="F5" i="36"/>
  <c r="V14" i="12"/>
  <c r="X29" i="23"/>
  <c r="G10" i="42"/>
  <c r="V29" i="20"/>
  <c r="AN19" i="4"/>
  <c r="H19" i="4" s="1"/>
  <c r="AN15" i="4"/>
  <c r="H15" i="4" s="1"/>
  <c r="T8" i="19"/>
  <c r="J37" i="44"/>
  <c r="J37" i="27"/>
  <c r="J37" i="26"/>
  <c r="V29" i="36"/>
  <c r="V29" i="49"/>
  <c r="P5" i="49"/>
  <c r="P5" i="17"/>
  <c r="X24" i="30"/>
  <c r="F10" i="36"/>
  <c r="P10" i="12"/>
  <c r="F10" i="27"/>
  <c r="X25" i="22"/>
  <c r="X33" i="44"/>
  <c r="P15" i="39"/>
  <c r="F10" i="31"/>
  <c r="F10" i="34"/>
  <c r="F5" i="43"/>
  <c r="P5" i="40"/>
  <c r="P5" i="36"/>
  <c r="F5" i="33"/>
  <c r="X41" i="27"/>
  <c r="V14" i="14"/>
  <c r="X29" i="24"/>
  <c r="F5" i="40"/>
  <c r="V29" i="51"/>
  <c r="T8" i="16"/>
  <c r="J37" i="25"/>
  <c r="J37" i="39"/>
  <c r="V29" i="27"/>
  <c r="P5" i="23"/>
  <c r="P5" i="25"/>
  <c r="P5" i="51"/>
  <c r="P5" i="15"/>
  <c r="X24" i="52"/>
  <c r="F10" i="33"/>
  <c r="P10" i="34"/>
  <c r="P10" i="25"/>
  <c r="X25" i="15"/>
  <c r="X33" i="48"/>
  <c r="F15" i="13"/>
  <c r="P10" i="52"/>
  <c r="F10" i="26"/>
  <c r="G10" i="26" s="1"/>
  <c r="F10" i="35"/>
  <c r="F5" i="41"/>
  <c r="F5" i="37"/>
  <c r="G5" i="37" s="1"/>
  <c r="P5" i="33"/>
  <c r="P5" i="31"/>
  <c r="X41" i="40"/>
  <c r="X29" i="28"/>
  <c r="P5" i="42"/>
  <c r="F10" i="42"/>
  <c r="G10" i="50"/>
  <c r="T8" i="44"/>
  <c r="J39" i="33"/>
  <c r="J37" i="35"/>
  <c r="J37" i="23"/>
  <c r="V29" i="23"/>
  <c r="F5" i="15"/>
  <c r="G5" i="15" s="1"/>
  <c r="F5" i="19"/>
  <c r="G5" i="19" s="1"/>
  <c r="P5" i="50"/>
  <c r="F5" i="16"/>
  <c r="X24" i="41"/>
  <c r="F10" i="28"/>
  <c r="G10" i="28" s="1"/>
  <c r="F10" i="50"/>
  <c r="P10" i="17"/>
  <c r="X9" i="22"/>
  <c r="X33" i="23"/>
  <c r="P15" i="18"/>
  <c r="P10" i="49"/>
  <c r="F15" i="41"/>
  <c r="F10" i="23"/>
  <c r="P10" i="28"/>
  <c r="P5" i="37"/>
  <c r="P5" i="34"/>
  <c r="F5" i="30"/>
  <c r="F5" i="28"/>
  <c r="V14" i="44"/>
  <c r="X21" i="31"/>
  <c r="X33" i="43"/>
  <c r="F10" i="16"/>
  <c r="P10" i="38"/>
  <c r="X24" i="48"/>
  <c r="V29" i="42"/>
  <c r="G10" i="49"/>
  <c r="G10" i="8"/>
  <c r="T8" i="17"/>
  <c r="J39" i="30"/>
  <c r="J37" i="16"/>
  <c r="J37" i="36"/>
  <c r="V29" i="17"/>
  <c r="P5" i="20"/>
  <c r="F5" i="27"/>
  <c r="P5" i="48"/>
  <c r="F5" i="14"/>
  <c r="X24" i="34"/>
  <c r="F10" i="22"/>
  <c r="G10" i="22" s="1"/>
  <c r="P10" i="37"/>
  <c r="F10" i="38"/>
  <c r="X9" i="16"/>
  <c r="X37" i="18"/>
  <c r="F15" i="25"/>
  <c r="P10" i="48"/>
  <c r="F10" i="18"/>
  <c r="G10" i="18" s="1"/>
  <c r="P10" i="29"/>
  <c r="F5" i="34"/>
  <c r="P5" i="30"/>
  <c r="P5" i="29"/>
  <c r="V14" i="32"/>
  <c r="X21" i="13"/>
  <c r="P10" i="24"/>
  <c r="P10" i="20"/>
  <c r="X24" i="44"/>
  <c r="V29" i="28"/>
  <c r="T8" i="51"/>
  <c r="J39" i="22"/>
  <c r="J37" i="37"/>
  <c r="J37" i="40"/>
  <c r="V29" i="40"/>
  <c r="F5" i="24"/>
  <c r="P5" i="18"/>
  <c r="G27" i="12"/>
  <c r="F5" i="12"/>
  <c r="G5" i="12" s="1"/>
  <c r="X24" i="35"/>
  <c r="X24" i="19"/>
  <c r="F10" i="13"/>
  <c r="F10" i="25"/>
  <c r="G10" i="25" s="1"/>
  <c r="P10" i="36"/>
  <c r="X9" i="40"/>
  <c r="X37" i="43"/>
  <c r="F15" i="38"/>
  <c r="G15" i="38" s="1"/>
  <c r="P10" i="51"/>
  <c r="P10" i="44"/>
  <c r="P10" i="16"/>
  <c r="F10" i="20"/>
  <c r="G10" i="20" s="1"/>
  <c r="P5" i="32"/>
  <c r="F5" i="29"/>
  <c r="P5" i="43"/>
  <c r="V14" i="43"/>
  <c r="X37" i="41"/>
  <c r="P10" i="8"/>
  <c r="X24" i="23"/>
  <c r="V29" i="22"/>
  <c r="J39" i="36"/>
  <c r="J37" i="19"/>
  <c r="V29" i="34"/>
  <c r="P5" i="14"/>
  <c r="P5" i="8"/>
  <c r="F5" i="8"/>
  <c r="X24" i="36"/>
  <c r="F10" i="21"/>
  <c r="G10" i="21" s="1"/>
  <c r="P10" i="42"/>
  <c r="F10" i="8"/>
  <c r="P10" i="27"/>
  <c r="X9" i="27"/>
  <c r="X37" i="31"/>
  <c r="F10" i="51"/>
  <c r="P10" i="39"/>
  <c r="F10" i="12"/>
  <c r="P10" i="18"/>
  <c r="F5" i="31"/>
  <c r="P5" i="26"/>
  <c r="P5" i="41"/>
  <c r="X13" i="18"/>
  <c r="V14" i="29"/>
  <c r="G12" i="44"/>
  <c r="E20" i="40"/>
  <c r="E27" i="8"/>
  <c r="G27" i="8" s="1"/>
  <c r="E5" i="8"/>
  <c r="G12" i="50"/>
  <c r="E19" i="40"/>
  <c r="E26" i="35"/>
  <c r="E10" i="35"/>
  <c r="E32" i="40"/>
  <c r="E18" i="40"/>
  <c r="E33" i="15"/>
  <c r="G33" i="15" s="1"/>
  <c r="E17" i="15"/>
  <c r="E26" i="8"/>
  <c r="E33" i="40"/>
  <c r="E17" i="40"/>
  <c r="E32" i="15"/>
  <c r="E35" i="8"/>
  <c r="E15" i="37"/>
  <c r="E7" i="35"/>
  <c r="E12" i="8"/>
  <c r="E34" i="8"/>
  <c r="E23" i="8"/>
  <c r="E30" i="40"/>
  <c r="E14" i="40"/>
  <c r="E29" i="40"/>
  <c r="E13" i="40"/>
  <c r="E38" i="12"/>
  <c r="E16" i="29"/>
  <c r="E13" i="29"/>
  <c r="G13" i="29" s="1"/>
  <c r="E15" i="40"/>
  <c r="G15" i="40" s="1"/>
  <c r="E39" i="38"/>
  <c r="G43" i="16"/>
  <c r="E31" i="40"/>
  <c r="E35" i="40"/>
  <c r="G40" i="52"/>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G25" i="21" s="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G27" i="41" s="1"/>
  <c r="E11" i="41"/>
  <c r="E30" i="38"/>
  <c r="E14" i="38"/>
  <c r="E39" i="14"/>
  <c r="E26" i="21"/>
  <c r="E14" i="18"/>
  <c r="E26" i="16"/>
  <c r="E10" i="16"/>
  <c r="G10" i="16" s="1"/>
  <c r="E16" i="15"/>
  <c r="E13" i="8"/>
  <c r="G13" i="8" s="1"/>
  <c r="E29" i="37"/>
  <c r="E40" i="37"/>
  <c r="G40" i="37" s="1"/>
  <c r="E36" i="29"/>
  <c r="E28" i="38"/>
  <c r="G28" i="38" s="1"/>
  <c r="E12" i="38"/>
  <c r="G12" i="38" s="1"/>
  <c r="E27" i="37"/>
  <c r="G27" i="37" s="1"/>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E25" i="29"/>
  <c r="G25" i="29" s="1"/>
  <c r="E17" i="25"/>
  <c r="E20" i="37"/>
  <c r="E32" i="41"/>
  <c r="G32" i="41" s="1"/>
  <c r="E36" i="41"/>
  <c r="G36" i="41" s="1"/>
  <c r="E17" i="29"/>
  <c r="E38" i="16"/>
  <c r="E22" i="16"/>
  <c r="G13" i="14"/>
  <c r="G12" i="24"/>
  <c r="E17" i="37"/>
  <c r="E15" i="29"/>
  <c r="E37" i="29"/>
  <c r="E39" i="29"/>
  <c r="G39" i="29" s="1"/>
  <c r="E7" i="29"/>
  <c r="E34" i="13"/>
  <c r="G34" i="13" s="1"/>
  <c r="E43" i="48"/>
  <c r="E27" i="48"/>
  <c r="E11" i="48"/>
  <c r="G5" i="14"/>
  <c r="E11" i="37"/>
  <c r="E38" i="41"/>
  <c r="E42" i="41"/>
  <c r="E12" i="29"/>
  <c r="E31" i="29"/>
  <c r="E5" i="41"/>
  <c r="G5" i="41" s="1"/>
  <c r="E22" i="37"/>
  <c r="E6" i="37"/>
  <c r="E38" i="29"/>
  <c r="E22" i="29"/>
  <c r="E6" i="29"/>
  <c r="E19" i="13"/>
  <c r="G10" i="51"/>
  <c r="G8" i="20"/>
  <c r="G40" i="41"/>
  <c r="E34" i="37"/>
  <c r="E5" i="29"/>
  <c r="G5" i="29" s="1"/>
  <c r="E18" i="41"/>
  <c r="G40" i="38"/>
  <c r="E32" i="29"/>
  <c r="E14" i="41"/>
  <c r="E24" i="25"/>
  <c r="E33" i="24"/>
  <c r="E17" i="24"/>
  <c r="E32" i="13"/>
  <c r="G32" i="13" s="1"/>
  <c r="E15" i="49"/>
  <c r="E18" i="37"/>
  <c r="E34" i="29"/>
  <c r="E18" i="29"/>
  <c r="E5" i="18"/>
  <c r="G5" i="18" s="1"/>
  <c r="E33" i="12"/>
  <c r="E17" i="12"/>
  <c r="E31" i="13"/>
  <c r="E15" i="13"/>
  <c r="G15" i="13" s="1"/>
  <c r="E21" i="37"/>
  <c r="E25" i="37"/>
  <c r="E9" i="41"/>
  <c r="E33" i="37"/>
  <c r="G33" i="37" s="1"/>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0"/>
  <c r="N43" i="33"/>
  <c r="N43" i="23"/>
  <c r="N43" i="35"/>
  <c r="N43" i="25"/>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36"/>
  <c r="N12" i="51"/>
  <c r="N12" i="37"/>
  <c r="N12" i="52"/>
  <c r="N12" i="35"/>
  <c r="N12" i="48"/>
  <c r="N12" i="26"/>
  <c r="N12" i="50"/>
  <c r="N12" i="28"/>
  <c r="N12" i="30"/>
  <c r="N12" i="8"/>
  <c r="N12" i="12"/>
  <c r="N12" i="39"/>
  <c r="N12" i="43"/>
  <c r="N12" i="16"/>
  <c r="N12" i="40"/>
  <c r="N12" i="20"/>
  <c r="N12" i="44"/>
  <c r="N12" i="21"/>
  <c r="N12" i="18"/>
  <c r="N12" i="17"/>
  <c r="N12" i="38"/>
  <c r="N12" i="19"/>
  <c r="N12" i="24"/>
  <c r="N12" i="23"/>
  <c r="N12" i="31"/>
  <c r="N12" i="42"/>
  <c r="N12" i="25"/>
  <c r="N12" i="27"/>
  <c r="N12" i="32"/>
  <c r="N12" i="29"/>
  <c r="N12" i="34"/>
  <c r="N12" i="49"/>
  <c r="J41" i="19"/>
  <c r="J41" i="26"/>
  <c r="J41" i="35"/>
  <c r="T39" i="23"/>
  <c r="J26" i="50"/>
  <c r="J26" i="41"/>
  <c r="J39" i="48"/>
  <c r="T39" i="43"/>
  <c r="J41" i="51"/>
  <c r="J41" i="17"/>
  <c r="P34" i="31"/>
  <c r="F19" i="36"/>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P19" i="12"/>
  <c r="P36" i="14"/>
  <c r="P36" i="29"/>
  <c r="P36" i="42"/>
  <c r="P36" i="48"/>
  <c r="F36" i="8"/>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30"/>
  <c r="N40" i="14"/>
  <c r="N40" i="40"/>
  <c r="N40" i="19"/>
  <c r="N40" i="44"/>
  <c r="N40" i="22"/>
  <c r="N40" i="15"/>
  <c r="N40" i="26"/>
  <c r="N40" i="16"/>
  <c r="N40" i="48"/>
  <c r="N40" i="38"/>
  <c r="N40" i="24"/>
  <c r="N40" i="51"/>
  <c r="N40" i="12"/>
  <c r="N40" i="33"/>
  <c r="N40" i="20"/>
  <c r="N40" i="8"/>
  <c r="N40" i="39"/>
  <c r="N40" i="25"/>
  <c r="N40" i="52"/>
  <c r="N40" i="43"/>
  <c r="N40" i="13"/>
  <c r="N40" i="35"/>
  <c r="N24" i="41"/>
  <c r="N24" i="24"/>
  <c r="N24" i="40"/>
  <c r="N24" i="19"/>
  <c r="N24" i="21"/>
  <c r="N24" i="44"/>
  <c r="N24" i="12"/>
  <c r="N24" i="48"/>
  <c r="N24" i="28"/>
  <c r="N24" i="18"/>
  <c r="N24" i="33"/>
  <c r="N24" i="22"/>
  <c r="N24" i="27"/>
  <c r="N24" i="32"/>
  <c r="N24" i="17"/>
  <c r="J26" i="22"/>
  <c r="J26" i="30"/>
  <c r="J43" i="13"/>
  <c r="J39" i="20"/>
  <c r="T39" i="51"/>
  <c r="J41" i="29"/>
  <c r="J41" i="40"/>
  <c r="T37" i="42"/>
  <c r="F34" i="50"/>
  <c r="G34" i="50" s="1"/>
  <c r="F36" i="33"/>
  <c r="X14" i="34"/>
  <c r="N40" i="41"/>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N32" i="42" s="1"/>
  <c r="AN25" i="4"/>
  <c r="H25" i="4" s="1"/>
  <c r="E35" i="48"/>
  <c r="E19" i="48"/>
  <c r="X24" i="12"/>
  <c r="E29" i="39"/>
  <c r="G29" i="39" s="1"/>
  <c r="E21" i="43"/>
  <c r="E28" i="43"/>
  <c r="G28" i="43" s="1"/>
  <c r="E12" i="43"/>
  <c r="E34" i="44"/>
  <c r="E19" i="44"/>
  <c r="E25" i="42"/>
  <c r="E9" i="42"/>
  <c r="E15" i="41"/>
  <c r="E27" i="39"/>
  <c r="G27" i="39" s="1"/>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G40" i="13" s="1"/>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G10" i="12"/>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G5" i="28" s="1"/>
  <c r="E32" i="26"/>
  <c r="E16" i="26"/>
  <c r="E22" i="25"/>
  <c r="E29" i="24"/>
  <c r="E13" i="24"/>
  <c r="G13" i="24" s="1"/>
  <c r="E35" i="23"/>
  <c r="E19" i="23"/>
  <c r="E25" i="22"/>
  <c r="E9" i="22"/>
  <c r="E31" i="21"/>
  <c r="E15" i="21"/>
  <c r="E27" i="19"/>
  <c r="E13" i="13"/>
  <c r="AN41" i="4"/>
  <c r="H41" i="4" s="1"/>
  <c r="E24" i="52"/>
  <c r="E8" i="52"/>
  <c r="E31" i="51"/>
  <c r="E15" i="51"/>
  <c r="E39" i="52"/>
  <c r="E41" i="42"/>
  <c r="E41" i="38"/>
  <c r="E36" i="13"/>
  <c r="G36" i="13" s="1"/>
  <c r="E13" i="39"/>
  <c r="G13" i="39" s="1"/>
  <c r="E10" i="36"/>
  <c r="G10" i="36" s="1"/>
  <c r="E7" i="43"/>
  <c r="E22" i="39"/>
  <c r="E6" i="39"/>
  <c r="E31" i="26"/>
  <c r="E15" i="26"/>
  <c r="E21" i="25"/>
  <c r="AN17" i="4"/>
  <c r="H17" i="4"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44" i="39" s="1"/>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E27" i="21"/>
  <c r="E11" i="21"/>
  <c r="E23" i="19"/>
  <c r="E20" i="52"/>
  <c r="E43" i="51"/>
  <c r="E27" i="51"/>
  <c r="E11" i="51"/>
  <c r="E35" i="52"/>
  <c r="E41" i="41"/>
  <c r="E41" i="37"/>
  <c r="V36" i="34"/>
  <c r="X40" i="21"/>
  <c r="X40" i="40"/>
  <c r="V22" i="20"/>
  <c r="V36" i="20"/>
  <c r="X24" i="31"/>
  <c r="E34" i="39"/>
  <c r="E18" i="39"/>
  <c r="E27" i="26"/>
  <c r="G27" i="26" s="1"/>
  <c r="E11" i="26"/>
  <c r="G19" i="36"/>
  <c r="G13" i="52"/>
  <c r="F29" i="33"/>
  <c r="G29" i="33" s="1"/>
  <c r="P29" i="30"/>
  <c r="P39" i="43"/>
  <c r="J35" i="18"/>
  <c r="J35" i="35"/>
  <c r="P29" i="28"/>
  <c r="V6" i="36"/>
  <c r="V6" i="52"/>
  <c r="V6" i="50"/>
  <c r="E43" i="39"/>
  <c r="G43" i="39" s="1"/>
  <c r="X40" i="49"/>
  <c r="X40" i="32"/>
  <c r="V36" i="33"/>
  <c r="X24" i="14"/>
  <c r="E33" i="39"/>
  <c r="G33" i="39" s="1"/>
  <c r="AN44" i="4"/>
  <c r="H44" i="4"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F15" i="36"/>
  <c r="F15" i="48"/>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F34" i="16"/>
  <c r="G34" i="16" s="1"/>
  <c r="P34" i="48"/>
  <c r="P34" i="37"/>
  <c r="F34" i="8"/>
  <c r="G34" i="8" s="1"/>
  <c r="P34" i="51"/>
  <c r="P34" i="13"/>
  <c r="F34" i="26"/>
  <c r="G34" i="26" s="1"/>
  <c r="P34" i="42"/>
  <c r="F15" i="49"/>
  <c r="P15" i="23"/>
  <c r="P15" i="26"/>
  <c r="P15" i="13"/>
  <c r="F15" i="39"/>
  <c r="F15" i="50"/>
  <c r="G15" i="50" s="1"/>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G32" i="32" s="1"/>
  <c r="P15" i="38"/>
  <c r="P35" i="31"/>
  <c r="F35" i="21"/>
  <c r="P34" i="19"/>
  <c r="P15" i="49"/>
  <c r="P28" i="27"/>
  <c r="P43" i="49"/>
  <c r="P43" i="34"/>
  <c r="F43" i="43"/>
  <c r="F43" i="48"/>
  <c r="F43" i="3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G11" i="37" s="1"/>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P28" i="36"/>
  <c r="P28" i="31"/>
  <c r="F28" i="16"/>
  <c r="G28" i="16" s="1"/>
  <c r="P28" i="52"/>
  <c r="P28" i="33"/>
  <c r="F28" i="31"/>
  <c r="F28" i="50"/>
  <c r="G28" i="50" s="1"/>
  <c r="P28" i="51"/>
  <c r="F28" i="51"/>
  <c r="G28" i="51" s="1"/>
  <c r="P34" i="39"/>
  <c r="F34" i="36"/>
  <c r="G34" i="36" s="1"/>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P32" i="28"/>
  <c r="P32" i="21"/>
  <c r="F32" i="25"/>
  <c r="G32" i="25" s="1"/>
  <c r="P32" i="34"/>
  <c r="F34" i="41"/>
  <c r="F15" i="12"/>
  <c r="G15" i="12" s="1"/>
  <c r="P11" i="40"/>
  <c r="F28" i="44"/>
  <c r="G28" i="44" s="1"/>
  <c r="P28" i="35"/>
  <c r="F28" i="24"/>
  <c r="G12" i="30"/>
  <c r="G15" i="49"/>
  <c r="G27" i="48"/>
  <c r="G15" i="48"/>
  <c r="P39" i="12"/>
  <c r="F39" i="19"/>
  <c r="F39" i="27"/>
  <c r="P39" i="28"/>
  <c r="P39" i="15"/>
  <c r="F39" i="34"/>
  <c r="G39" i="34" s="1"/>
  <c r="P39" i="22"/>
  <c r="P39" i="49"/>
  <c r="F39" i="37"/>
  <c r="G39" i="37" s="1"/>
  <c r="F39" i="25"/>
  <c r="G39" i="25" s="1"/>
  <c r="F39" i="18"/>
  <c r="G39" i="18" s="1"/>
  <c r="F39" i="30"/>
  <c r="G39" i="30" s="1"/>
  <c r="P39" i="29"/>
  <c r="P39" i="24"/>
  <c r="G28" i="24"/>
  <c r="G12" i="43"/>
  <c r="G10" i="29"/>
  <c r="F39" i="20"/>
  <c r="G39" i="20" s="1"/>
  <c r="F39" i="36"/>
  <c r="G39" i="36" s="1"/>
  <c r="P39" i="44"/>
  <c r="F39" i="23"/>
  <c r="P39" i="27"/>
  <c r="F39" i="42"/>
  <c r="P39" i="34"/>
  <c r="F39" i="12"/>
  <c r="G39" i="12" s="1"/>
  <c r="P39" i="50"/>
  <c r="P39" i="35"/>
  <c r="F39" i="8"/>
  <c r="G39" i="8" s="1"/>
  <c r="P39" i="48"/>
  <c r="F39" i="24"/>
  <c r="G39" i="24" s="1"/>
  <c r="G28" i="40"/>
  <c r="F5" i="38"/>
  <c r="P5" i="38"/>
  <c r="F5" i="35"/>
  <c r="P5" i="35"/>
  <c r="F5" i="44"/>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5" i="44"/>
  <c r="G13" i="42"/>
  <c r="G36" i="28"/>
  <c r="G36" i="8"/>
  <c r="G33" i="42"/>
  <c r="G43" i="38"/>
  <c r="G43" i="51"/>
  <c r="G43" i="31"/>
  <c r="G12" i="31"/>
  <c r="G25" i="52"/>
  <c r="G8" i="13"/>
  <c r="G33" i="24"/>
  <c r="G5" i="8"/>
  <c r="G28" i="26"/>
  <c r="G28" i="34"/>
  <c r="G34" i="29"/>
  <c r="G34" i="44"/>
  <c r="G34" i="30"/>
  <c r="G13" i="20"/>
  <c r="G13" i="40"/>
  <c r="G43" i="32"/>
  <c r="G40" i="43"/>
  <c r="G32" i="30"/>
  <c r="G10" i="30"/>
  <c r="G5" i="43"/>
  <c r="G12" i="26"/>
  <c r="G10" i="13"/>
  <c r="G15" i="25"/>
  <c r="G13" i="22"/>
  <c r="G36" i="51"/>
  <c r="G33" i="40"/>
  <c r="G39" i="23"/>
  <c r="G43" i="23"/>
  <c r="G43" i="30"/>
  <c r="G12" i="28"/>
  <c r="G40" i="26"/>
  <c r="G40" i="39"/>
  <c r="G32" i="12"/>
  <c r="G32" i="34"/>
  <c r="G12" i="12"/>
  <c r="G19" i="17"/>
  <c r="G15" i="51"/>
  <c r="G27" i="14"/>
  <c r="G27" i="22"/>
  <c r="G10" i="31"/>
  <c r="G27" i="38"/>
  <c r="G5" i="35"/>
  <c r="G25" i="44"/>
  <c r="G40" i="19"/>
  <c r="G32" i="22"/>
  <c r="G12" i="19"/>
  <c r="G19" i="23"/>
  <c r="G33" i="20"/>
  <c r="G36" i="35"/>
  <c r="G27" i="19"/>
  <c r="G27" i="21"/>
  <c r="G10" i="35"/>
  <c r="G40" i="22"/>
  <c r="G32" i="17"/>
  <c r="G32" i="15"/>
  <c r="G29" i="42"/>
  <c r="G36" i="17"/>
  <c r="G15" i="41"/>
  <c r="G28" i="17"/>
  <c r="G10" i="23"/>
  <c r="G27" i="51"/>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2"/>
  <c r="N41" i="27"/>
  <c r="N41" i="40"/>
  <c r="N41" i="44"/>
  <c r="N41" i="21"/>
  <c r="N41" i="18"/>
  <c r="N41" i="28"/>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G34" i="38"/>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G8" i="49"/>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F11" i="40"/>
  <c r="G11" i="40" s="1"/>
  <c r="F11" i="24"/>
  <c r="G11" i="24" s="1"/>
  <c r="F11" i="42"/>
  <c r="P11" i="50"/>
  <c r="P11" i="24"/>
  <c r="P11" i="20"/>
  <c r="F11" i="14"/>
  <c r="G11" i="14" s="1"/>
  <c r="P11" i="44"/>
  <c r="P11" i="27"/>
  <c r="F11" i="19"/>
  <c r="G11" i="19" s="1"/>
  <c r="F11" i="48"/>
  <c r="G11" i="48" s="1"/>
  <c r="P11" i="15"/>
  <c r="F11" i="26"/>
  <c r="G11" i="26" s="1"/>
  <c r="F11" i="17"/>
  <c r="G11" i="17" s="1"/>
  <c r="P11" i="30"/>
  <c r="F11" i="28"/>
  <c r="G11" i="28" s="1"/>
  <c r="F11" i="13"/>
  <c r="G11" i="13" s="1"/>
  <c r="F25" i="27"/>
  <c r="N14" i="15"/>
  <c r="N14" i="23"/>
  <c r="N14" i="31"/>
  <c r="N14" i="40"/>
  <c r="N14" i="28"/>
  <c r="N14" i="39"/>
  <c r="N14" i="33"/>
  <c r="N14" i="41"/>
  <c r="N14" i="12"/>
  <c r="N14" i="19"/>
  <c r="N14" i="25"/>
  <c r="N14" i="32"/>
  <c r="N14" i="22"/>
  <c r="N14" i="18"/>
  <c r="N14" i="17"/>
  <c r="N14" i="35"/>
  <c r="N14" i="43"/>
  <c r="N14" i="16"/>
  <c r="N14" i="21"/>
  <c r="N14" i="27"/>
  <c r="N14" i="34"/>
  <c r="N14" i="20"/>
  <c r="N14" i="24"/>
  <c r="N14" i="37"/>
  <c r="N14" i="42"/>
  <c r="G8" i="51"/>
  <c r="G25" i="28"/>
  <c r="G11" i="42"/>
  <c r="G12" i="35"/>
  <c r="G25" i="38"/>
  <c r="G11" i="51"/>
  <c r="G25" i="51"/>
  <c r="G25" i="19"/>
  <c r="G25" i="30"/>
  <c r="G25" i="35"/>
  <c r="G5" i="40"/>
  <c r="O34" i="4"/>
  <c r="P34" i="4" s="1"/>
  <c r="C34" i="4" s="1"/>
  <c r="O25" i="4"/>
  <c r="P25" i="4" s="1"/>
  <c r="C25" i="4" s="1"/>
  <c r="AH35" i="4"/>
  <c r="F35" i="4" s="1"/>
  <c r="J6" i="42"/>
  <c r="J6" i="34"/>
  <c r="J6" i="49"/>
  <c r="J6" i="22"/>
  <c r="J27" i="22"/>
  <c r="J27" i="21"/>
  <c r="J27" i="39"/>
  <c r="J27" i="38"/>
  <c r="J7" i="22"/>
  <c r="J7" i="30"/>
  <c r="J7" i="25"/>
  <c r="J7" i="28"/>
  <c r="J7" i="16"/>
  <c r="J23" i="39"/>
  <c r="J23" i="22"/>
  <c r="J23" i="35"/>
  <c r="J23" i="49"/>
  <c r="J23" i="51"/>
  <c r="N41" i="24"/>
  <c r="N41" i="39"/>
  <c r="N41" i="38"/>
  <c r="N41" i="20"/>
  <c r="N41" i="8"/>
  <c r="N41" i="35"/>
  <c r="N41" i="25"/>
  <c r="N41" i="31"/>
  <c r="N41" i="14"/>
  <c r="N41" i="51"/>
  <c r="N41" i="13"/>
  <c r="N41" i="43"/>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J33" i="29"/>
  <c r="N41" i="52"/>
  <c r="N41" i="36"/>
  <c r="N41" i="37"/>
  <c r="N41" i="15"/>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33"/>
  <c r="N41" i="19"/>
  <c r="N41" i="50"/>
  <c r="N41" i="41"/>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51"/>
  <c r="N34" i="28"/>
  <c r="N34" i="22"/>
  <c r="N34" i="41"/>
  <c r="V14" i="50"/>
  <c r="V14" i="19"/>
  <c r="V14" i="30"/>
  <c r="V14" i="8"/>
  <c r="V14" i="52"/>
  <c r="V14" i="16"/>
  <c r="V14" i="26"/>
  <c r="V14" i="37"/>
  <c r="V14" i="48"/>
  <c r="V14" i="13"/>
  <c r="V14" i="17"/>
  <c r="V14" i="35"/>
  <c r="V14" i="38"/>
  <c r="V14" i="28"/>
  <c r="V14" i="49"/>
  <c r="V14" i="27"/>
  <c r="V14" i="33"/>
  <c r="V14" i="21"/>
  <c r="V14" i="41"/>
  <c r="V14" i="42"/>
  <c r="E15" i="27"/>
  <c r="G15" i="27" s="1"/>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5" i="44"/>
  <c r="E13" i="34"/>
  <c r="G13" i="34" s="1"/>
  <c r="E10" i="34"/>
  <c r="G10" i="34" s="1"/>
  <c r="E35" i="34"/>
  <c r="F12" i="23"/>
  <c r="G12" i="23" s="1"/>
  <c r="F12" i="13"/>
  <c r="G12" i="13" s="1"/>
  <c r="P12" i="28"/>
  <c r="F12" i="37"/>
  <c r="G12" i="37" s="1"/>
  <c r="C44" i="19"/>
  <c r="E8" i="19"/>
  <c r="G8" i="19" s="1"/>
  <c r="E33" i="19"/>
  <c r="G33" i="19" s="1"/>
  <c r="E39" i="19"/>
  <c r="G39" i="19" s="1"/>
  <c r="E7" i="19"/>
  <c r="E28" i="19"/>
  <c r="G28" i="19" s="1"/>
  <c r="C44" i="34"/>
  <c r="E9" i="34"/>
  <c r="E15" i="34"/>
  <c r="G15" i="34" s="1"/>
  <c r="E8" i="34"/>
  <c r="G8" i="34" s="1"/>
  <c r="E20" i="34"/>
  <c r="E16" i="34"/>
  <c r="E30" i="34"/>
  <c r="E36" i="34"/>
  <c r="G36" i="34" s="1"/>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P22" i="20"/>
  <c r="P22" i="42"/>
  <c r="F22" i="24"/>
  <c r="G22" i="24" s="1"/>
  <c r="E40" i="42"/>
  <c r="G40" i="42" s="1"/>
  <c r="E36" i="42"/>
  <c r="G36" i="42" s="1"/>
  <c r="E32" i="42"/>
  <c r="G32" i="42" s="1"/>
  <c r="E40" i="31"/>
  <c r="G40" i="31" s="1"/>
  <c r="E36" i="31"/>
  <c r="G36" i="31" s="1"/>
  <c r="E32" i="31"/>
  <c r="G32" i="31" s="1"/>
  <c r="E28" i="31"/>
  <c r="E16" i="31"/>
  <c r="E8" i="31"/>
  <c r="G8" i="31" s="1"/>
  <c r="E20" i="28"/>
  <c r="E26" i="27"/>
  <c r="E36" i="24"/>
  <c r="E26" i="19"/>
  <c r="E18" i="19"/>
  <c r="E10" i="19"/>
  <c r="O33" i="4"/>
  <c r="P33" i="4" s="1"/>
  <c r="C33" i="4" s="1"/>
  <c r="P30" i="37" s="1"/>
  <c r="O19" i="4"/>
  <c r="P19" i="4" s="1"/>
  <c r="C19" i="4" s="1"/>
  <c r="P16" i="33" s="1"/>
  <c r="E43" i="8"/>
  <c r="G43" i="8" s="1"/>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9" i="41"/>
  <c r="T29" i="52"/>
  <c r="T29" i="34"/>
  <c r="T22" i="23"/>
  <c r="T22" i="39"/>
  <c r="T22" i="22"/>
  <c r="T22" i="52"/>
  <c r="T22" i="14"/>
  <c r="J39" i="17"/>
  <c r="J39" i="21"/>
  <c r="J39" i="39"/>
  <c r="J39" i="50"/>
  <c r="J39" i="42"/>
  <c r="J39" i="25"/>
  <c r="J39" i="44"/>
  <c r="J39" i="51"/>
  <c r="J39" i="40"/>
  <c r="J39" i="52"/>
  <c r="J39" i="29"/>
  <c r="J39" i="41"/>
  <c r="J39" i="32"/>
  <c r="J39" i="38"/>
  <c r="J39" i="49"/>
  <c r="J39" i="28"/>
  <c r="J39" i="15"/>
  <c r="J39" i="19"/>
  <c r="J39" i="8"/>
  <c r="G27" i="50"/>
  <c r="F10" i="4"/>
  <c r="T7" i="29" s="1"/>
  <c r="AH22" i="4"/>
  <c r="F22" i="4"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2"/>
  <c r="N43" i="41"/>
  <c r="N43" i="18"/>
  <c r="N43" i="15"/>
  <c r="N43" i="49"/>
  <c r="N43" i="32"/>
  <c r="N43" i="29"/>
  <c r="N43" i="12"/>
  <c r="N43" i="36"/>
  <c r="N43" i="14"/>
  <c r="N43" i="19"/>
  <c r="N43" i="44"/>
  <c r="N43" i="28"/>
  <c r="N43" i="13"/>
  <c r="N43" i="52"/>
  <c r="N43" i="40"/>
  <c r="N43" i="26"/>
  <c r="N43" i="31"/>
  <c r="N43" i="48"/>
  <c r="N43" i="39"/>
  <c r="N43" i="24"/>
  <c r="N43" i="21"/>
  <c r="N43" i="51"/>
  <c r="N43" i="37"/>
  <c r="N43" i="27"/>
  <c r="N43" i="43"/>
  <c r="N43" i="34"/>
  <c r="N43" i="20"/>
  <c r="N43" i="17"/>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19"/>
  <c r="P30" i="30"/>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P38" i="24"/>
  <c r="P38" i="35"/>
  <c r="P38" i="18"/>
  <c r="P38" i="20"/>
  <c r="F38" i="26"/>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4"/>
  <c r="T26" i="48"/>
  <c r="T26" i="41"/>
  <c r="T26" i="17"/>
  <c r="T26" i="52"/>
  <c r="T26" i="19"/>
  <c r="T26" i="22"/>
  <c r="T26" i="38"/>
  <c r="T26" i="18"/>
  <c r="T26" i="37"/>
  <c r="T26" i="30"/>
  <c r="T26" i="14"/>
  <c r="T26" i="50"/>
  <c r="T26" i="24"/>
  <c r="T26" i="42"/>
  <c r="T26" i="33"/>
  <c r="T26" i="36"/>
  <c r="T26" i="39"/>
  <c r="T26" i="43"/>
  <c r="T26" i="34"/>
  <c r="T26" i="29"/>
  <c r="T26" i="31"/>
  <c r="T26" i="15"/>
  <c r="T26" i="13"/>
  <c r="T33" i="34"/>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30"/>
  <c r="N41" i="34"/>
  <c r="N41" i="32"/>
  <c r="N41" i="16"/>
  <c r="N41" i="23"/>
  <c r="N41" i="48"/>
  <c r="N41" i="49"/>
  <c r="N41" i="22"/>
  <c r="N41" i="29"/>
  <c r="N41" i="12"/>
  <c r="F19" i="50"/>
  <c r="G19" i="50" s="1"/>
  <c r="P19" i="13"/>
  <c r="P19" i="24"/>
  <c r="P19" i="40"/>
  <c r="F19" i="13"/>
  <c r="G19" i="13" s="1"/>
  <c r="P19" i="16"/>
  <c r="F19" i="34"/>
  <c r="G19" i="34" s="1"/>
  <c r="P19" i="50"/>
  <c r="F19" i="48"/>
  <c r="G19" i="48" s="1"/>
  <c r="P19" i="28"/>
  <c r="P19" i="43"/>
  <c r="F19" i="20"/>
  <c r="F19" i="38"/>
  <c r="G19" i="38" s="1"/>
  <c r="G10" i="40"/>
  <c r="G28" i="15"/>
  <c r="G27" i="30"/>
  <c r="G27" i="20"/>
  <c r="G11" i="33"/>
  <c r="N32" i="3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G29" i="38" s="1"/>
  <c r="E29" i="44"/>
  <c r="G29" i="44" s="1"/>
  <c r="E39" i="44"/>
  <c r="G39" i="44" s="1"/>
  <c r="E10" i="44"/>
  <c r="G10" i="44" s="1"/>
  <c r="E13" i="43"/>
  <c r="G13" i="43" s="1"/>
  <c r="E25" i="43"/>
  <c r="E32" i="43"/>
  <c r="G32" i="43" s="1"/>
  <c r="E22" i="43"/>
  <c r="E36" i="43"/>
  <c r="E8" i="43"/>
  <c r="E36" i="38"/>
  <c r="G36" i="38" s="1"/>
  <c r="E29" i="43"/>
  <c r="G29" i="43" s="1"/>
  <c r="E18" i="43"/>
  <c r="E6" i="43"/>
  <c r="E30" i="44"/>
  <c r="E27" i="44"/>
  <c r="G27" i="44" s="1"/>
  <c r="E9" i="44"/>
  <c r="E42" i="44"/>
  <c r="E33" i="34"/>
  <c r="G33" i="34" s="1"/>
  <c r="E21" i="34"/>
  <c r="E7" i="34"/>
  <c r="E41" i="34"/>
  <c r="E40" i="33"/>
  <c r="G40" i="33" s="1"/>
  <c r="E28" i="33"/>
  <c r="G28" i="33" s="1"/>
  <c r="E5" i="33"/>
  <c r="G5" i="33" s="1"/>
  <c r="E26" i="32"/>
  <c r="E22" i="32"/>
  <c r="E6" i="32"/>
  <c r="E8" i="28"/>
  <c r="G8" i="28" s="1"/>
  <c r="E24" i="26"/>
  <c r="E20" i="26"/>
  <c r="E8" i="26"/>
  <c r="E5" i="26"/>
  <c r="E35" i="21"/>
  <c r="E11" i="16"/>
  <c r="G11" i="16" s="1"/>
  <c r="E29" i="15"/>
  <c r="G29" i="15" s="1"/>
  <c r="E21" i="15"/>
  <c r="E9" i="15"/>
  <c r="E7" i="15"/>
  <c r="E40" i="14"/>
  <c r="G40" i="14" s="1"/>
  <c r="E20" i="14"/>
  <c r="E36" i="12"/>
  <c r="G22" i="41"/>
  <c r="T21" i="44"/>
  <c r="T21" i="23"/>
  <c r="T21" i="39"/>
  <c r="T21" i="43"/>
  <c r="T21" i="35"/>
  <c r="T21" i="34"/>
  <c r="T21" i="42"/>
  <c r="T21" i="48"/>
  <c r="T21" i="15"/>
  <c r="T21" i="22"/>
  <c r="T21" i="29"/>
  <c r="T21" i="25"/>
  <c r="T21" i="50"/>
  <c r="T21" i="28"/>
  <c r="T21" i="30"/>
  <c r="T21" i="26"/>
  <c r="T21" i="38"/>
  <c r="T21" i="20"/>
  <c r="T21" i="49"/>
  <c r="T27" i="50"/>
  <c r="F7" i="15"/>
  <c r="P7" i="20"/>
  <c r="F7" i="34"/>
  <c r="G7" i="34" s="1"/>
  <c r="F7" i="14"/>
  <c r="G7" i="14" s="1"/>
  <c r="F7" i="37"/>
  <c r="G7" i="37" s="1"/>
  <c r="P7" i="40"/>
  <c r="P7" i="37"/>
  <c r="F7" i="18"/>
  <c r="G7" i="18" s="1"/>
  <c r="F7" i="28"/>
  <c r="G7" i="28" s="1"/>
  <c r="P7" i="41"/>
  <c r="F7" i="32"/>
  <c r="G7" i="32" s="1"/>
  <c r="P7" i="29"/>
  <c r="F7" i="24"/>
  <c r="G7" i="24" s="1"/>
  <c r="F7" i="16"/>
  <c r="F7" i="35"/>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8"/>
  <c r="T19" i="24"/>
  <c r="T19" i="27"/>
  <c r="T19" i="32"/>
  <c r="T19" i="20"/>
  <c r="T19" i="22"/>
  <c r="T19" i="39"/>
  <c r="T19" i="36"/>
  <c r="T19" i="13"/>
  <c r="T19" i="30"/>
  <c r="T19" i="51"/>
  <c r="T19" i="18"/>
  <c r="T19" i="48"/>
  <c r="T19" i="19"/>
  <c r="T19" i="21"/>
  <c r="T19" i="15"/>
  <c r="T19" i="12"/>
  <c r="T19" i="14"/>
  <c r="T19" i="33"/>
  <c r="T19" i="17"/>
  <c r="T19" i="49"/>
  <c r="T19" i="8"/>
  <c r="T19" i="41"/>
  <c r="T19" i="34"/>
  <c r="T19" i="40"/>
  <c r="T19" i="26"/>
  <c r="T19" i="52"/>
  <c r="T19" i="50"/>
  <c r="T19" i="31"/>
  <c r="T19" i="35"/>
  <c r="T19" i="38"/>
  <c r="T19" i="44"/>
  <c r="T19" i="25"/>
  <c r="T19" i="16"/>
  <c r="T19" i="42"/>
  <c r="T19" i="43"/>
  <c r="T19" i="23"/>
  <c r="T19" i="29"/>
  <c r="T19" i="37"/>
  <c r="T25" i="44"/>
  <c r="T25" i="35"/>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F22" i="32"/>
  <c r="G22" i="32" s="1"/>
  <c r="F22" i="51"/>
  <c r="G22" i="51" s="1"/>
  <c r="F22" i="30"/>
  <c r="G22" i="30" s="1"/>
  <c r="P25" i="52"/>
  <c r="F25" i="15"/>
  <c r="G25" i="15" s="1"/>
  <c r="F25" i="24"/>
  <c r="G25" i="24" s="1"/>
  <c r="P25" i="26"/>
  <c r="P25" i="33"/>
  <c r="P25" i="39"/>
  <c r="P25" i="44"/>
  <c r="P25" i="18"/>
  <c r="F25" i="32"/>
  <c r="G25" i="32" s="1"/>
  <c r="F25" i="22"/>
  <c r="F25" i="37"/>
  <c r="G25" i="37" s="1"/>
  <c r="N38" i="37"/>
  <c r="N38" i="33"/>
  <c r="P26" i="48"/>
  <c r="P26" i="30"/>
  <c r="F26" i="16"/>
  <c r="G26" i="16" s="1"/>
  <c r="F26" i="32"/>
  <c r="G26" i="32" s="1"/>
  <c r="P26" i="18"/>
  <c r="N18" i="13"/>
  <c r="N18" i="52"/>
  <c r="P17" i="51"/>
  <c r="N14" i="49"/>
  <c r="N14" i="13"/>
  <c r="N14" i="8"/>
  <c r="N14" i="50"/>
  <c r="N14" i="52"/>
  <c r="P12" i="49"/>
  <c r="F12" i="52"/>
  <c r="G12" i="52" s="1"/>
  <c r="P12" i="48"/>
  <c r="F12" i="51"/>
  <c r="G12" i="51" s="1"/>
  <c r="P22" i="8"/>
  <c r="F22" i="13"/>
  <c r="G22" i="13" s="1"/>
  <c r="F22" i="20"/>
  <c r="F22" i="23"/>
  <c r="G22" i="23" s="1"/>
  <c r="P22" i="28"/>
  <c r="F22" i="34"/>
  <c r="G22" i="34" s="1"/>
  <c r="F22" i="38"/>
  <c r="G22" i="38" s="1"/>
  <c r="F22" i="42"/>
  <c r="G22" i="42" s="1"/>
  <c r="P22" i="15"/>
  <c r="P22" i="12"/>
  <c r="F22" i="25"/>
  <c r="G22" i="25" s="1"/>
  <c r="P22" i="27"/>
  <c r="F22" i="33"/>
  <c r="G22" i="33" s="1"/>
  <c r="F22" i="37"/>
  <c r="G22" i="37" s="1"/>
  <c r="P22" i="44"/>
  <c r="P22" i="25"/>
  <c r="F22" i="39"/>
  <c r="G22" i="39" s="1"/>
  <c r="P22" i="50"/>
  <c r="F22" i="18"/>
  <c r="P22" i="26"/>
  <c r="F22" i="40"/>
  <c r="G22" i="40" s="1"/>
  <c r="F22" i="50"/>
  <c r="G22" i="50" s="1"/>
  <c r="F22" i="8"/>
  <c r="G22" i="8" s="1"/>
  <c r="P22" i="16"/>
  <c r="P22" i="14"/>
  <c r="F22" i="26"/>
  <c r="G22" i="26" s="1"/>
  <c r="F22" i="31"/>
  <c r="G22" i="31" s="1"/>
  <c r="P22" i="36"/>
  <c r="P22" i="40"/>
  <c r="P22" i="13"/>
  <c r="P22" i="17"/>
  <c r="F22" i="17"/>
  <c r="G22" i="17" s="1"/>
  <c r="P22" i="30"/>
  <c r="P22" i="35"/>
  <c r="F30" i="35"/>
  <c r="G30" i="35" s="1"/>
  <c r="F30" i="25"/>
  <c r="G30" i="25" s="1"/>
  <c r="P30" i="40"/>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G36" i="36" s="1"/>
  <c r="E22" i="36"/>
  <c r="E18" i="35"/>
  <c r="E11" i="35"/>
  <c r="E17" i="30"/>
  <c r="E9" i="30"/>
  <c r="E39" i="27"/>
  <c r="G39" i="27" s="1"/>
  <c r="E32" i="27"/>
  <c r="G32" i="27" s="1"/>
  <c r="E16" i="27"/>
  <c r="E7" i="27"/>
  <c r="E40" i="23"/>
  <c r="G40" i="23" s="1"/>
  <c r="E14" i="23"/>
  <c r="E7" i="23"/>
  <c r="E30" i="18"/>
  <c r="E22" i="18"/>
  <c r="E7" i="16"/>
  <c r="E32" i="14"/>
  <c r="G32" i="14" s="1"/>
  <c r="E24" i="14"/>
  <c r="E12" i="14"/>
  <c r="E29" i="13"/>
  <c r="E26" i="13"/>
  <c r="E25" i="13"/>
  <c r="G25" i="13" s="1"/>
  <c r="E41" i="13"/>
  <c r="E5" i="13"/>
  <c r="E43" i="49"/>
  <c r="G43" i="49" s="1"/>
  <c r="E35" i="49"/>
  <c r="E27" i="49"/>
  <c r="G27" i="49" s="1"/>
  <c r="E13" i="49"/>
  <c r="E9" i="49"/>
  <c r="E36" i="49"/>
  <c r="G36" i="49" s="1"/>
  <c r="E24" i="49"/>
  <c r="E14" i="49"/>
  <c r="G14" i="49" s="1"/>
  <c r="E6" i="49"/>
  <c r="E41" i="48"/>
  <c r="E29" i="48"/>
  <c r="G29" i="48" s="1"/>
  <c r="E21" i="48"/>
  <c r="E18" i="48"/>
  <c r="E17" i="48"/>
  <c r="E9" i="48"/>
  <c r="E40" i="48"/>
  <c r="E36" i="48"/>
  <c r="G36" i="48" s="1"/>
  <c r="E30" i="48"/>
  <c r="E26" i="48"/>
  <c r="E22" i="48"/>
  <c r="E16" i="48"/>
  <c r="E12" i="48"/>
  <c r="G12" i="48" s="1"/>
  <c r="E8" i="48"/>
  <c r="G8" i="48" s="1"/>
  <c r="E17" i="49"/>
  <c r="E25" i="49"/>
  <c r="E37" i="49"/>
  <c r="E7" i="49"/>
  <c r="E5" i="49"/>
  <c r="E41" i="49"/>
  <c r="E29" i="49"/>
  <c r="G29" i="49" s="1"/>
  <c r="E19" i="49"/>
  <c r="G19" i="49" s="1"/>
  <c r="E11" i="49"/>
  <c r="G11" i="49" s="1"/>
  <c r="E38" i="49"/>
  <c r="E28" i="49"/>
  <c r="G28" i="49" s="1"/>
  <c r="E22" i="49"/>
  <c r="E12" i="49"/>
  <c r="G12" i="49" s="1"/>
  <c r="E5" i="48"/>
  <c r="E37" i="48"/>
  <c r="E34" i="48"/>
  <c r="G34" i="48" s="1"/>
  <c r="E33" i="48"/>
  <c r="G33" i="48" s="1"/>
  <c r="E25" i="48"/>
  <c r="E13" i="48"/>
  <c r="E42" i="48"/>
  <c r="E38" i="48"/>
  <c r="G38" i="48" s="1"/>
  <c r="E32" i="48"/>
  <c r="G32" i="48" s="1"/>
  <c r="E28" i="48"/>
  <c r="G28" i="48" s="1"/>
  <c r="E24" i="48"/>
  <c r="E20" i="48"/>
  <c r="E14" i="48"/>
  <c r="E10" i="48"/>
  <c r="G10" i="48" s="1"/>
  <c r="E6" i="48"/>
  <c r="G7" i="38" l="1"/>
  <c r="G38" i="12"/>
  <c r="G7" i="35"/>
  <c r="G5" i="39"/>
  <c r="E44" i="41"/>
  <c r="G11" i="8"/>
  <c r="G38" i="26"/>
  <c r="E44" i="50"/>
  <c r="G38" i="8"/>
  <c r="G35" i="52"/>
  <c r="E44" i="12"/>
  <c r="E44" i="21"/>
  <c r="G15" i="29"/>
  <c r="F30" i="48"/>
  <c r="F30" i="37"/>
  <c r="G30" i="37" s="1"/>
  <c r="F30" i="44"/>
  <c r="F30" i="33"/>
  <c r="G30" i="33" s="1"/>
  <c r="T27" i="33"/>
  <c r="N32" i="49"/>
  <c r="T33" i="41"/>
  <c r="P30" i="16"/>
  <c r="P30" i="49"/>
  <c r="P30" i="14"/>
  <c r="G28" i="36"/>
  <c r="P30" i="33"/>
  <c r="P30" i="22"/>
  <c r="N32" i="39"/>
  <c r="T33" i="37"/>
  <c r="P30" i="50"/>
  <c r="F30" i="30"/>
  <c r="G30" i="30" s="1"/>
  <c r="P30" i="8"/>
  <c r="J16" i="38"/>
  <c r="G39" i="42"/>
  <c r="G15" i="23"/>
  <c r="P30" i="52"/>
  <c r="P30" i="48"/>
  <c r="P30" i="41"/>
  <c r="P30" i="26"/>
  <c r="F30" i="19"/>
  <c r="G30" i="19" s="1"/>
  <c r="P30" i="21"/>
  <c r="N32" i="24"/>
  <c r="T33" i="30"/>
  <c r="P30" i="39"/>
  <c r="F30" i="52"/>
  <c r="G30" i="52" s="1"/>
  <c r="G15" i="19"/>
  <c r="N12" i="33"/>
  <c r="N12" i="22"/>
  <c r="N12" i="13"/>
  <c r="N12" i="14"/>
  <c r="N12" i="15"/>
  <c r="N12" i="41"/>
  <c r="G25" i="48"/>
  <c r="P30" i="34"/>
  <c r="F30" i="38"/>
  <c r="G30" i="38" s="1"/>
  <c r="F30" i="18"/>
  <c r="P30" i="12"/>
  <c r="T33" i="8"/>
  <c r="P30" i="31"/>
  <c r="P30" i="23"/>
  <c r="N16" i="50"/>
  <c r="N16" i="17"/>
  <c r="N16" i="8"/>
  <c r="N16" i="12"/>
  <c r="N16" i="51"/>
  <c r="P30" i="29"/>
  <c r="P30" i="20"/>
  <c r="P30" i="24"/>
  <c r="P30" i="44"/>
  <c r="F30" i="8"/>
  <c r="G30" i="8" s="1"/>
  <c r="T33" i="35"/>
  <c r="T33" i="50"/>
  <c r="F30" i="20"/>
  <c r="G30" i="20" s="1"/>
  <c r="F30" i="43"/>
  <c r="G30" i="43" s="1"/>
  <c r="F30" i="12"/>
  <c r="G30" i="12" s="1"/>
  <c r="F30" i="23"/>
  <c r="G30" i="23" s="1"/>
  <c r="F30" i="42"/>
  <c r="G30" i="42" s="1"/>
  <c r="F30" i="49"/>
  <c r="G30" i="49" s="1"/>
  <c r="T33" i="20"/>
  <c r="T33" i="51"/>
  <c r="F30" i="32"/>
  <c r="F30" i="27"/>
  <c r="G30" i="27" s="1"/>
  <c r="G23" i="39"/>
  <c r="G10" i="38"/>
  <c r="P30" i="27"/>
  <c r="P30" i="51"/>
  <c r="P30" i="28"/>
  <c r="F30" i="39"/>
  <c r="G30" i="39" s="1"/>
  <c r="G36" i="43"/>
  <c r="T33" i="17"/>
  <c r="F30" i="14"/>
  <c r="G30" i="14" s="1"/>
  <c r="P30" i="35"/>
  <c r="G23" i="19"/>
  <c r="G30" i="44"/>
  <c r="G19" i="20"/>
  <c r="E44" i="24"/>
  <c r="G28" i="39"/>
  <c r="G23" i="4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G16" i="31" s="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G24" i="48" s="1"/>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G24" i="49" s="1"/>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G9" i="15"/>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G41" i="40"/>
  <c r="E44" i="40"/>
  <c r="G12" i="14"/>
  <c r="E44" i="14"/>
  <c r="G22" i="18"/>
  <c r="E44" i="18"/>
  <c r="E44" i="23"/>
  <c r="G7" i="23"/>
  <c r="G44" i="20" l="1"/>
  <c r="H5" i="24" a="1"/>
  <c r="H10" i="24" s="1"/>
  <c r="I10" i="24" s="1"/>
  <c r="H5" i="37" a="1"/>
  <c r="H40" i="37" s="1"/>
  <c r="I40" i="37" s="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37" i="44"/>
  <c r="I37" i="44" s="1"/>
  <c r="K37" i="44" s="1"/>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12" i="8"/>
  <c r="I12" i="8" s="1"/>
  <c r="H22" i="8"/>
  <c r="I22" i="8" s="1"/>
  <c r="H38" i="8"/>
  <c r="I38" i="8" s="1"/>
  <c r="H14" i="8"/>
  <c r="I14" i="8" s="1"/>
  <c r="H42" i="8"/>
  <c r="I42" i="8" s="1"/>
  <c r="H39" i="8"/>
  <c r="I39" i="8" s="1"/>
  <c r="H23" i="8"/>
  <c r="I23" i="8" s="1"/>
  <c r="H41" i="8"/>
  <c r="I41" i="8" s="1"/>
  <c r="H25" i="8"/>
  <c r="I25" i="8" s="1"/>
  <c r="H43" i="8"/>
  <c r="I43" i="8" s="1"/>
  <c r="H21" i="8"/>
  <c r="I21" i="8" s="1"/>
  <c r="H19" i="8"/>
  <c r="I19" i="8" s="1"/>
  <c r="H8" i="8"/>
  <c r="I8" i="8" s="1"/>
  <c r="H32" i="8"/>
  <c r="I32" i="8" s="1"/>
  <c r="H40" i="8"/>
  <c r="I40" i="8" s="1"/>
  <c r="H5" i="8"/>
  <c r="H20" i="17"/>
  <c r="I20" i="17" s="1"/>
  <c r="H34" i="17"/>
  <c r="I34" i="17" s="1"/>
  <c r="H24" i="20"/>
  <c r="I24" i="20" s="1"/>
  <c r="H14" i="20"/>
  <c r="I14" i="20" s="1"/>
  <c r="H15" i="20"/>
  <c r="I15" i="20" s="1"/>
  <c r="H13" i="20"/>
  <c r="I13" i="20" s="1"/>
  <c r="H29" i="20"/>
  <c r="I29" i="20" s="1"/>
  <c r="H6" i="37"/>
  <c r="I6" i="37" s="1"/>
  <c r="H41" i="37"/>
  <c r="I41" i="37" s="1"/>
  <c r="H25" i="37"/>
  <c r="I25" i="37" s="1"/>
  <c r="H17" i="37"/>
  <c r="I17" i="37" s="1"/>
  <c r="H9" i="37"/>
  <c r="I9" i="37" s="1"/>
  <c r="H32" i="37"/>
  <c r="I32" i="37" s="1"/>
  <c r="H24" i="37"/>
  <c r="I24" i="37" s="1"/>
  <c r="H16" i="37"/>
  <c r="I16" i="37" s="1"/>
  <c r="H8" i="37"/>
  <c r="I8" i="37" s="1"/>
  <c r="H23" i="37"/>
  <c r="I23" i="37" s="1"/>
  <c r="H13" i="37"/>
  <c r="I13" i="37" s="1"/>
  <c r="H30" i="37"/>
  <c r="I30" i="37" s="1"/>
  <c r="H20" i="37"/>
  <c r="I20" i="37" s="1"/>
  <c r="H10" i="37"/>
  <c r="I10" i="37" s="1"/>
  <c r="H31" i="37"/>
  <c r="I31" i="37" s="1"/>
  <c r="H19" i="37"/>
  <c r="I19" i="37" s="1"/>
  <c r="H28" i="37"/>
  <c r="I28" i="37" s="1"/>
  <c r="H37" i="37"/>
  <c r="I37" i="37" s="1"/>
  <c r="H15" i="37"/>
  <c r="I15" i="37" s="1"/>
  <c r="H36" i="37"/>
  <c r="I36" i="37" s="1"/>
  <c r="H18" i="37"/>
  <c r="I18" i="37" s="1"/>
  <c r="H43" i="37"/>
  <c r="I43" i="37" s="1"/>
  <c r="H27" i="37"/>
  <c r="I27" i="37" s="1"/>
  <c r="H11" i="37"/>
  <c r="I11" i="37" s="1"/>
  <c r="H12" i="37"/>
  <c r="I12" i="37" s="1"/>
  <c r="H29" i="37"/>
  <c r="I29" i="37" s="1"/>
  <c r="H34" i="37"/>
  <c r="I34" i="37" s="1"/>
  <c r="H39" i="37"/>
  <c r="I39" i="37" s="1"/>
  <c r="H38" i="37"/>
  <c r="I38" i="37" s="1"/>
  <c r="H21" i="37"/>
  <c r="I21" i="37" s="1"/>
  <c r="H16" i="24"/>
  <c r="I16" i="24" s="1"/>
  <c r="H24" i="24"/>
  <c r="I24" i="24" s="1"/>
  <c r="H32" i="24"/>
  <c r="I32" i="24" s="1"/>
  <c r="H40" i="24"/>
  <c r="I40" i="24" s="1"/>
  <c r="H20" i="24"/>
  <c r="I20" i="24" s="1"/>
  <c r="H30" i="24"/>
  <c r="I30" i="24" s="1"/>
  <c r="H42" i="24"/>
  <c r="I42" i="24" s="1"/>
  <c r="H26" i="24"/>
  <c r="I26" i="24" s="1"/>
  <c r="H38" i="24"/>
  <c r="I38" i="24" s="1"/>
  <c r="H5" i="24"/>
  <c r="H34" i="24"/>
  <c r="I34" i="24" s="1"/>
  <c r="H28" i="24"/>
  <c r="I28" i="24" s="1"/>
  <c r="H14" i="24"/>
  <c r="I14" i="24" s="1"/>
  <c r="H6" i="24"/>
  <c r="I6" i="24" s="1"/>
  <c r="H36" i="24"/>
  <c r="I36" i="24" s="1"/>
  <c r="H43" i="24"/>
  <c r="I43" i="24" s="1"/>
  <c r="H27" i="24"/>
  <c r="I27" i="24" s="1"/>
  <c r="H19" i="24"/>
  <c r="I19" i="24" s="1"/>
  <c r="H11" i="24"/>
  <c r="I11" i="24" s="1"/>
  <c r="H41" i="24"/>
  <c r="I41" i="24" s="1"/>
  <c r="H37" i="24"/>
  <c r="I37" i="24" s="1"/>
  <c r="H9" i="24"/>
  <c r="I9" i="24" s="1"/>
  <c r="H25" i="24"/>
  <c r="I25" i="24" s="1"/>
  <c r="H21" i="24"/>
  <c r="I21" i="24" s="1"/>
  <c r="H7" i="24"/>
  <c r="I7" i="24" s="1"/>
  <c r="H29" i="24"/>
  <c r="I29" i="24" s="1"/>
  <c r="H15" i="24"/>
  <c r="I15" i="24" s="1"/>
  <c r="H13" i="24"/>
  <c r="I13" i="24" s="1"/>
  <c r="H17" i="24"/>
  <c r="I17" i="24" s="1"/>
  <c r="H18" i="19"/>
  <c r="I18" i="19" s="1"/>
  <c r="H38" i="19"/>
  <c r="I38" i="19" s="1"/>
  <c r="H22" i="19"/>
  <c r="I22" i="19" s="1"/>
  <c r="H14" i="19"/>
  <c r="I14" i="19" s="1"/>
  <c r="H23" i="19"/>
  <c r="I23" i="19" s="1"/>
  <c r="H15" i="19"/>
  <c r="I15" i="19" s="1"/>
  <c r="H7" i="19"/>
  <c r="I7" i="19" s="1"/>
  <c r="H17" i="19"/>
  <c r="I17" i="19" s="1"/>
  <c r="H35" i="19"/>
  <c r="I35" i="19" s="1"/>
  <c r="H21" i="19"/>
  <c r="I21" i="19" s="1"/>
  <c r="H16" i="19"/>
  <c r="I16" i="19" s="1"/>
  <c r="H24" i="19"/>
  <c r="I24" i="19" s="1"/>
  <c r="H32" i="19"/>
  <c r="I32" i="19" s="1"/>
  <c r="H18" i="21"/>
  <c r="I18" i="21" s="1"/>
  <c r="H30" i="21"/>
  <c r="I30" i="21" s="1"/>
  <c r="H34" i="21"/>
  <c r="I34" i="21" s="1"/>
  <c r="H42" i="21"/>
  <c r="I42" i="21" s="1"/>
  <c r="H8" i="21"/>
  <c r="I8" i="21" s="1"/>
  <c r="H12" i="21"/>
  <c r="I12" i="21" s="1"/>
  <c r="H16" i="21"/>
  <c r="I16" i="21" s="1"/>
  <c r="H20" i="21"/>
  <c r="I20" i="21" s="1"/>
  <c r="H7" i="21"/>
  <c r="I7" i="21" s="1"/>
  <c r="H31" i="21"/>
  <c r="I31" i="21" s="1"/>
  <c r="H39" i="21"/>
  <c r="I39" i="21" s="1"/>
  <c r="H11" i="21"/>
  <c r="I11" i="21" s="1"/>
  <c r="H19" i="21"/>
  <c r="I19" i="21" s="1"/>
  <c r="H27" i="21"/>
  <c r="I27" i="21" s="1"/>
  <c r="H35" i="21"/>
  <c r="I35" i="21" s="1"/>
  <c r="H41" i="21"/>
  <c r="I41" i="21" s="1"/>
  <c r="H37" i="21"/>
  <c r="I37" i="21" s="1"/>
  <c r="H21" i="21"/>
  <c r="I21" i="21" s="1"/>
  <c r="H17" i="21"/>
  <c r="I17" i="21" s="1"/>
  <c r="H5" i="18" a="1"/>
  <c r="H39" i="50"/>
  <c r="I39" i="50" s="1"/>
  <c r="H41" i="50"/>
  <c r="I41" i="50" s="1"/>
  <c r="H12" i="29"/>
  <c r="I12" i="29" s="1"/>
  <c r="H20" i="29"/>
  <c r="I20" i="29" s="1"/>
  <c r="H36" i="29"/>
  <c r="I36" i="29" s="1"/>
  <c r="H30" i="29"/>
  <c r="I30" i="29" s="1"/>
  <c r="H14" i="29"/>
  <c r="I14" i="29" s="1"/>
  <c r="H24" i="29"/>
  <c r="I24" i="29" s="1"/>
  <c r="H34" i="29"/>
  <c r="I34" i="29" s="1"/>
  <c r="H42" i="29"/>
  <c r="I42" i="29" s="1"/>
  <c r="H10" i="29"/>
  <c r="I10" i="29" s="1"/>
  <c r="H26" i="29"/>
  <c r="I26" i="29" s="1"/>
  <c r="H6" i="29"/>
  <c r="I6" i="29" s="1"/>
  <c r="H16" i="29"/>
  <c r="I16" i="29" s="1"/>
  <c r="H38" i="29"/>
  <c r="I38" i="29" s="1"/>
  <c r="H27" i="29"/>
  <c r="I27" i="29" s="1"/>
  <c r="H11" i="29"/>
  <c r="I11" i="29" s="1"/>
  <c r="H13" i="29"/>
  <c r="I13" i="29" s="1"/>
  <c r="H33" i="29"/>
  <c r="I33" i="29" s="1"/>
  <c r="H29" i="29"/>
  <c r="I29" i="29" s="1"/>
  <c r="H15" i="29"/>
  <c r="I15" i="29" s="1"/>
  <c r="H41" i="29"/>
  <c r="I41" i="29" s="1"/>
  <c r="H39" i="29"/>
  <c r="I39" i="29" s="1"/>
  <c r="H23" i="29"/>
  <c r="I23" i="29" s="1"/>
  <c r="H9" i="29"/>
  <c r="I9" i="29" s="1"/>
  <c r="H5" i="29"/>
  <c r="H5" i="14" a="1"/>
  <c r="H26" i="32"/>
  <c r="I26" i="32" s="1"/>
  <c r="H22" i="32"/>
  <c r="I22" i="32" s="1"/>
  <c r="H5" i="32"/>
  <c r="H40" i="32"/>
  <c r="I40" i="32" s="1"/>
  <c r="H14" i="32"/>
  <c r="I14" i="32" s="1"/>
  <c r="H36" i="32"/>
  <c r="I36" i="32" s="1"/>
  <c r="H35" i="32"/>
  <c r="I35" i="32" s="1"/>
  <c r="H17" i="32"/>
  <c r="I17" i="32" s="1"/>
  <c r="H15" i="32"/>
  <c r="I15" i="32" s="1"/>
  <c r="H41" i="32"/>
  <c r="I41" i="32" s="1"/>
  <c r="H16" i="35"/>
  <c r="I16" i="35" s="1"/>
  <c r="H33" i="35"/>
  <c r="I33" i="35" s="1"/>
  <c r="H26" i="35"/>
  <c r="I26" i="35" s="1"/>
  <c r="H6" i="41"/>
  <c r="I6" i="41" s="1"/>
  <c r="H41" i="41"/>
  <c r="I41" i="41" s="1"/>
  <c r="H25" i="41"/>
  <c r="I25" i="41" s="1"/>
  <c r="H17" i="41"/>
  <c r="I17" i="41" s="1"/>
  <c r="H32" i="41"/>
  <c r="I32" i="41" s="1"/>
  <c r="H24" i="41"/>
  <c r="I24" i="41" s="1"/>
  <c r="H16" i="41"/>
  <c r="I16" i="41" s="1"/>
  <c r="H8" i="41"/>
  <c r="I8" i="41" s="1"/>
  <c r="H42" i="41"/>
  <c r="I42" i="41" s="1"/>
  <c r="H30" i="41"/>
  <c r="I30" i="41" s="1"/>
  <c r="H20" i="41"/>
  <c r="I20" i="41" s="1"/>
  <c r="H31" i="41"/>
  <c r="I31" i="41" s="1"/>
  <c r="H19" i="41"/>
  <c r="I19" i="41" s="1"/>
  <c r="H5" i="41"/>
  <c r="H27" i="41"/>
  <c r="I27" i="41" s="1"/>
  <c r="H11" i="41"/>
  <c r="I11" i="41" s="1"/>
  <c r="H36" i="41"/>
  <c r="I36" i="41" s="1"/>
  <c r="H22" i="41"/>
  <c r="I22" i="41" s="1"/>
  <c r="H21" i="41"/>
  <c r="I21" i="41" s="1"/>
  <c r="H34" i="41"/>
  <c r="I34" i="41" s="1"/>
  <c r="H29" i="41"/>
  <c r="I29" i="41" s="1"/>
  <c r="H12" i="41"/>
  <c r="I12" i="41" s="1"/>
  <c r="H26" i="41"/>
  <c r="I26" i="41" s="1"/>
  <c r="H43" i="41"/>
  <c r="I43" i="41" s="1"/>
  <c r="H27" i="33"/>
  <c r="I27" i="33" s="1"/>
  <c r="H19" i="33"/>
  <c r="I19" i="33" s="1"/>
  <c r="H11" i="33"/>
  <c r="I11" i="33" s="1"/>
  <c r="H21" i="33"/>
  <c r="I21" i="33" s="1"/>
  <c r="H41" i="33"/>
  <c r="I41" i="33" s="1"/>
  <c r="H37" i="33"/>
  <c r="I37" i="33" s="1"/>
  <c r="H23" i="33"/>
  <c r="I23" i="33" s="1"/>
  <c r="H13" i="33"/>
  <c r="I13" i="33" s="1"/>
  <c r="H33" i="33"/>
  <c r="I33" i="33" s="1"/>
  <c r="H15" i="33"/>
  <c r="I15" i="33" s="1"/>
  <c r="H6" i="33"/>
  <c r="I6" i="33" s="1"/>
  <c r="H14" i="33"/>
  <c r="I14" i="33" s="1"/>
  <c r="H38" i="33"/>
  <c r="I38" i="33" s="1"/>
  <c r="H10" i="33"/>
  <c r="I10" i="33" s="1"/>
  <c r="H32" i="33"/>
  <c r="I32" i="33" s="1"/>
  <c r="H42" i="33"/>
  <c r="I42" i="33" s="1"/>
  <c r="H28" i="33"/>
  <c r="I28" i="33" s="1"/>
  <c r="H8" i="33"/>
  <c r="I8" i="33" s="1"/>
  <c r="H36" i="33"/>
  <c r="I36" i="33" s="1"/>
  <c r="H12" i="33"/>
  <c r="I12" i="33" s="1"/>
  <c r="H34" i="33"/>
  <c r="I34" i="33" s="1"/>
  <c r="H33" i="36"/>
  <c r="I33" i="36" s="1"/>
  <c r="H6" i="39"/>
  <c r="I6" i="39" s="1"/>
  <c r="H33" i="39"/>
  <c r="I33" i="39" s="1"/>
  <c r="H25" i="39"/>
  <c r="I25" i="39" s="1"/>
  <c r="H14" i="39"/>
  <c r="I14" i="39" s="1"/>
  <c r="H38" i="39"/>
  <c r="I38" i="39" s="1"/>
  <c r="H10" i="39"/>
  <c r="I10" i="39" s="1"/>
  <c r="H24" i="42"/>
  <c r="I24" i="42" s="1"/>
  <c r="H6" i="42"/>
  <c r="I6" i="42" s="1"/>
  <c r="H34" i="42"/>
  <c r="I34" i="42" s="1"/>
  <c r="H30" i="42"/>
  <c r="I30" i="42" s="1"/>
  <c r="H39" i="30"/>
  <c r="I39" i="30" s="1"/>
  <c r="H43" i="40"/>
  <c r="I43" i="40" s="1"/>
  <c r="H30" i="40"/>
  <c r="I30" i="40" s="1"/>
  <c r="H41" i="40"/>
  <c r="I41" i="40" s="1"/>
  <c r="H5" i="40"/>
  <c r="H6" i="22"/>
  <c r="I6" i="22" s="1"/>
  <c r="H12" i="22"/>
  <c r="I12" i="22" s="1"/>
  <c r="H5" i="22"/>
  <c r="H20" i="22"/>
  <c r="I20" i="22" s="1"/>
  <c r="H32" i="22"/>
  <c r="I32" i="22" s="1"/>
  <c r="H8" i="22"/>
  <c r="I8" i="22" s="1"/>
  <c r="H35" i="22"/>
  <c r="I35" i="22" s="1"/>
  <c r="H43" i="22"/>
  <c r="I43" i="22" s="1"/>
  <c r="H7" i="22"/>
  <c r="I7" i="22" s="1"/>
  <c r="H27" i="22"/>
  <c r="I27" i="22" s="1"/>
  <c r="H23" i="22"/>
  <c r="I23" i="22" s="1"/>
  <c r="H9" i="22"/>
  <c r="I9" i="22" s="1"/>
  <c r="H20" i="25"/>
  <c r="I20" i="25" s="1"/>
  <c r="H18" i="25"/>
  <c r="I18" i="25" s="1"/>
  <c r="H30" i="25"/>
  <c r="I30" i="25" s="1"/>
  <c r="H24" i="25"/>
  <c r="I24" i="25" s="1"/>
  <c r="H38" i="25"/>
  <c r="I38" i="25" s="1"/>
  <c r="H32" i="25"/>
  <c r="I32" i="25" s="1"/>
  <c r="H26" i="25"/>
  <c r="I26" i="25" s="1"/>
  <c r="H14" i="25"/>
  <c r="I14" i="25" s="1"/>
  <c r="H42" i="25"/>
  <c r="I42" i="25" s="1"/>
  <c r="H22" i="25"/>
  <c r="I22" i="25" s="1"/>
  <c r="H25" i="25"/>
  <c r="I25" i="25" s="1"/>
  <c r="H17" i="25"/>
  <c r="I17" i="25" s="1"/>
  <c r="H13" i="25"/>
  <c r="I13" i="25" s="1"/>
  <c r="H43" i="25"/>
  <c r="I43" i="25" s="1"/>
  <c r="H29" i="25"/>
  <c r="I29" i="25" s="1"/>
  <c r="H15" i="25"/>
  <c r="I15" i="25" s="1"/>
  <c r="H11" i="25"/>
  <c r="I11" i="25" s="1"/>
  <c r="H19" i="25"/>
  <c r="I19" i="25" s="1"/>
  <c r="H37" i="25"/>
  <c r="I37" i="25" s="1"/>
  <c r="H5" i="25"/>
  <c r="G44" i="27"/>
  <c r="H5" i="27" a="1"/>
  <c r="G44" i="16"/>
  <c r="H5" i="16" a="1"/>
  <c r="G44" i="13"/>
  <c r="H5" i="13" a="1"/>
  <c r="H5" i="49" a="1"/>
  <c r="G44" i="49"/>
  <c r="H5" i="48" a="1"/>
  <c r="G44" i="48"/>
  <c r="H26" i="51"/>
  <c r="I26" i="51" s="1"/>
  <c r="H41" i="22" l="1"/>
  <c r="I41" i="22" s="1"/>
  <c r="H28" i="22"/>
  <c r="I28" i="22" s="1"/>
  <c r="H14" i="40"/>
  <c r="I14" i="40" s="1"/>
  <c r="H42" i="39"/>
  <c r="I42" i="39" s="1"/>
  <c r="H24" i="33"/>
  <c r="I24" i="33" s="1"/>
  <c r="H20" i="33"/>
  <c r="I20" i="33" s="1"/>
  <c r="H9" i="33"/>
  <c r="I9" i="33" s="1"/>
  <c r="H35" i="33"/>
  <c r="I35" i="33" s="1"/>
  <c r="H18" i="41"/>
  <c r="I18" i="41" s="1"/>
  <c r="H10" i="41"/>
  <c r="I10" i="41" s="1"/>
  <c r="H9" i="41"/>
  <c r="I9" i="41" s="1"/>
  <c r="H39" i="32"/>
  <c r="I39" i="32" s="1"/>
  <c r="H8" i="32"/>
  <c r="I8" i="32" s="1"/>
  <c r="H25" i="29"/>
  <c r="I25" i="29" s="1"/>
  <c r="H19" i="29"/>
  <c r="I19" i="29" s="1"/>
  <c r="H22" i="29"/>
  <c r="I22" i="29" s="1"/>
  <c r="H12" i="50"/>
  <c r="I12" i="50" s="1"/>
  <c r="H43" i="21"/>
  <c r="I43" i="21" s="1"/>
  <c r="H28" i="21"/>
  <c r="I28" i="21" s="1"/>
  <c r="H22" i="21"/>
  <c r="I22" i="21" s="1"/>
  <c r="H11" i="19"/>
  <c r="I11" i="19" s="1"/>
  <c r="H12" i="19"/>
  <c r="I12" i="19" s="1"/>
  <c r="H33" i="24"/>
  <c r="I33" i="24" s="1"/>
  <c r="H23" i="24"/>
  <c r="I23" i="24" s="1"/>
  <c r="H22" i="24"/>
  <c r="I22" i="24" s="1"/>
  <c r="H12" i="24"/>
  <c r="I12" i="24" s="1"/>
  <c r="H8" i="24"/>
  <c r="I8" i="24" s="1"/>
  <c r="H7" i="37"/>
  <c r="I7" i="37" s="1"/>
  <c r="H5" i="37"/>
  <c r="H35" i="37"/>
  <c r="I35" i="37" s="1"/>
  <c r="H33" i="37"/>
  <c r="I33" i="37" s="1"/>
  <c r="H28" i="20"/>
  <c r="I28" i="20" s="1"/>
  <c r="H29" i="8"/>
  <c r="I29" i="8" s="1"/>
  <c r="H30" i="8"/>
  <c r="I30" i="8" s="1"/>
  <c r="H26" i="40"/>
  <c r="I26" i="40" s="1"/>
  <c r="H7" i="52"/>
  <c r="I7" i="52" s="1"/>
  <c r="H27" i="26"/>
  <c r="I27" i="26" s="1"/>
  <c r="H18" i="26"/>
  <c r="I18" i="26" s="1"/>
  <c r="H15" i="30"/>
  <c r="I15" i="30" s="1"/>
  <c r="H15" i="26"/>
  <c r="I15" i="26" s="1"/>
  <c r="H41" i="26"/>
  <c r="I41" i="26" s="1"/>
  <c r="H26" i="26"/>
  <c r="I26" i="26" s="1"/>
  <c r="H19" i="51"/>
  <c r="I19" i="51" s="1"/>
  <c r="H6" i="40"/>
  <c r="I6" i="40" s="1"/>
  <c r="H32" i="26"/>
  <c r="I32" i="26" s="1"/>
  <c r="H27" i="35"/>
  <c r="I27" i="35" s="1"/>
  <c r="H27" i="40"/>
  <c r="I27" i="40" s="1"/>
  <c r="H23" i="40"/>
  <c r="I23" i="40" s="1"/>
  <c r="H33" i="42"/>
  <c r="I33" i="42" s="1"/>
  <c r="H35" i="35"/>
  <c r="I35" i="35" s="1"/>
  <c r="H10" i="35"/>
  <c r="I10" i="35" s="1"/>
  <c r="H17" i="26"/>
  <c r="I17" i="26" s="1"/>
  <c r="H28" i="40"/>
  <c r="I28" i="40" s="1"/>
  <c r="K28" i="40" s="1"/>
  <c r="H40" i="35"/>
  <c r="I40" i="35" s="1"/>
  <c r="H42" i="40"/>
  <c r="I42" i="40" s="1"/>
  <c r="H42" i="35"/>
  <c r="I42" i="35" s="1"/>
  <c r="H10" i="40"/>
  <c r="I10" i="40" s="1"/>
  <c r="H6" i="51"/>
  <c r="I6" i="51" s="1"/>
  <c r="H19" i="40"/>
  <c r="I19" i="40" s="1"/>
  <c r="H33" i="40"/>
  <c r="I33" i="40" s="1"/>
  <c r="H12" i="42"/>
  <c r="I12" i="42" s="1"/>
  <c r="K12" i="42" s="1"/>
  <c r="H27" i="39"/>
  <c r="I27" i="39" s="1"/>
  <c r="H19" i="52"/>
  <c r="I19" i="52" s="1"/>
  <c r="H12" i="35"/>
  <c r="I12" i="35" s="1"/>
  <c r="H23" i="32"/>
  <c r="I23" i="32" s="1"/>
  <c r="H16" i="32"/>
  <c r="I16" i="32" s="1"/>
  <c r="H24" i="26"/>
  <c r="I24" i="26" s="1"/>
  <c r="H8" i="35"/>
  <c r="I8" i="35" s="1"/>
  <c r="H13" i="51"/>
  <c r="I13" i="51" s="1"/>
  <c r="K13" i="51" s="1"/>
  <c r="H21" i="25"/>
  <c r="I21" i="25" s="1"/>
  <c r="H27" i="25"/>
  <c r="I27" i="25" s="1"/>
  <c r="H16" i="25"/>
  <c r="I16" i="25" s="1"/>
  <c r="H11" i="22"/>
  <c r="I11" i="22" s="1"/>
  <c r="H36" i="22"/>
  <c r="I36" i="22" s="1"/>
  <c r="H38" i="40"/>
  <c r="I38" i="40" s="1"/>
  <c r="H21" i="40"/>
  <c r="I21" i="40" s="1"/>
  <c r="K21" i="40" s="1"/>
  <c r="H14" i="42"/>
  <c r="I14" i="42" s="1"/>
  <c r="H23" i="42"/>
  <c r="I23" i="42" s="1"/>
  <c r="H21" i="39"/>
  <c r="I21" i="39" s="1"/>
  <c r="H43" i="39"/>
  <c r="I43" i="39" s="1"/>
  <c r="H10" i="36"/>
  <c r="I10" i="36" s="1"/>
  <c r="H16" i="33"/>
  <c r="I16" i="33" s="1"/>
  <c r="H29" i="33"/>
  <c r="I29" i="33" s="1"/>
  <c r="H7" i="33"/>
  <c r="I7" i="33" s="1"/>
  <c r="K7" i="33" s="1"/>
  <c r="H28" i="52"/>
  <c r="I28" i="52" s="1"/>
  <c r="K28" i="52" s="1"/>
  <c r="H38" i="41"/>
  <c r="I38" i="41" s="1"/>
  <c r="H28" i="41"/>
  <c r="I28" i="41" s="1"/>
  <c r="H35" i="41"/>
  <c r="I35" i="41" s="1"/>
  <c r="H33" i="41"/>
  <c r="I33" i="41" s="1"/>
  <c r="H28" i="35"/>
  <c r="I28" i="35" s="1"/>
  <c r="H27" i="32"/>
  <c r="I27" i="32" s="1"/>
  <c r="H31" i="32"/>
  <c r="I31" i="32" s="1"/>
  <c r="K31" i="32" s="1"/>
  <c r="H6" i="32"/>
  <c r="I6" i="32" s="1"/>
  <c r="K6" i="32" s="1"/>
  <c r="H12" i="32"/>
  <c r="I12" i="32" s="1"/>
  <c r="H37" i="29"/>
  <c r="I37" i="29" s="1"/>
  <c r="H31" i="29"/>
  <c r="I31" i="29" s="1"/>
  <c r="H32" i="29"/>
  <c r="I32" i="29" s="1"/>
  <c r="H18" i="29"/>
  <c r="I18" i="29" s="1"/>
  <c r="H26" i="50"/>
  <c r="I26" i="50" s="1"/>
  <c r="H10" i="50"/>
  <c r="I10" i="50" s="1"/>
  <c r="H6" i="50"/>
  <c r="I6" i="50" s="1"/>
  <c r="K6" i="50" s="1"/>
  <c r="H9" i="21"/>
  <c r="I9" i="21" s="1"/>
  <c r="H15" i="21"/>
  <c r="I15" i="21" s="1"/>
  <c r="H38" i="21"/>
  <c r="I38" i="21" s="1"/>
  <c r="H8" i="19"/>
  <c r="I8" i="19" s="1"/>
  <c r="H31" i="19"/>
  <c r="I31" i="19" s="1"/>
  <c r="H35" i="26"/>
  <c r="I35" i="26" s="1"/>
  <c r="H38" i="26"/>
  <c r="I38" i="26" s="1"/>
  <c r="K38" i="26" s="1"/>
  <c r="H31" i="24"/>
  <c r="I31" i="24" s="1"/>
  <c r="K31" i="24" s="1"/>
  <c r="H39" i="24"/>
  <c r="I39" i="24" s="1"/>
  <c r="H35" i="24"/>
  <c r="I35" i="24" s="1"/>
  <c r="H18" i="24"/>
  <c r="I18" i="24" s="1"/>
  <c r="H7" i="28"/>
  <c r="I7" i="28" s="1"/>
  <c r="H28" i="28"/>
  <c r="I28" i="28" s="1"/>
  <c r="H22" i="37"/>
  <c r="I22" i="37" s="1"/>
  <c r="H26" i="37"/>
  <c r="I26" i="37" s="1"/>
  <c r="K26" i="37" s="1"/>
  <c r="H14" i="37"/>
  <c r="I14" i="37" s="1"/>
  <c r="K14" i="37" s="1"/>
  <c r="H42" i="37"/>
  <c r="I42" i="37" s="1"/>
  <c r="H43" i="20"/>
  <c r="I43" i="20" s="1"/>
  <c r="H36" i="20"/>
  <c r="I36" i="20" s="1"/>
  <c r="H24" i="8"/>
  <c r="I24" i="8" s="1"/>
  <c r="H17" i="8"/>
  <c r="I17" i="8" s="1"/>
  <c r="H20" i="8"/>
  <c r="I20" i="8" s="1"/>
  <c r="H43" i="50"/>
  <c r="I43" i="50" s="1"/>
  <c r="K43" i="50" s="1"/>
  <c r="H20" i="50"/>
  <c r="I20" i="50" s="1"/>
  <c r="K20" i="50" s="1"/>
  <c r="H33" i="50"/>
  <c r="I33" i="50" s="1"/>
  <c r="H11" i="28"/>
  <c r="I11" i="28" s="1"/>
  <c r="H34" i="28"/>
  <c r="I34" i="28" s="1"/>
  <c r="H29" i="51"/>
  <c r="I29" i="51" s="1"/>
  <c r="H22" i="42"/>
  <c r="I22" i="42" s="1"/>
  <c r="H28" i="42"/>
  <c r="I28" i="42" s="1"/>
  <c r="H37" i="39"/>
  <c r="I37" i="39" s="1"/>
  <c r="K37" i="39" s="1"/>
  <c r="H26" i="39"/>
  <c r="I26" i="39" s="1"/>
  <c r="H41" i="52"/>
  <c r="I41" i="52" s="1"/>
  <c r="H7" i="32"/>
  <c r="I7" i="32" s="1"/>
  <c r="H21" i="32"/>
  <c r="I21" i="32" s="1"/>
  <c r="H20" i="32"/>
  <c r="I20" i="32" s="1"/>
  <c r="H18" i="32"/>
  <c r="I18" i="32" s="1"/>
  <c r="H21" i="50"/>
  <c r="I21" i="50" s="1"/>
  <c r="H25" i="50"/>
  <c r="I25" i="50" s="1"/>
  <c r="K25" i="50" s="1"/>
  <c r="H16" i="50"/>
  <c r="I16" i="50" s="1"/>
  <c r="K16" i="50" s="1"/>
  <c r="H19" i="26"/>
  <c r="I19" i="26" s="1"/>
  <c r="H6" i="26"/>
  <c r="I6" i="26" s="1"/>
  <c r="H25" i="28"/>
  <c r="I25" i="28" s="1"/>
  <c r="H12" i="28"/>
  <c r="I12" i="28" s="1"/>
  <c r="H27" i="20"/>
  <c r="I27" i="20" s="1"/>
  <c r="H12" i="20"/>
  <c r="I12" i="20" s="1"/>
  <c r="H20" i="44"/>
  <c r="I20" i="44" s="1"/>
  <c r="K20" i="44" s="1"/>
  <c r="H40" i="51"/>
  <c r="I40" i="51" s="1"/>
  <c r="K40" i="51" s="1"/>
  <c r="H36" i="42"/>
  <c r="I36" i="42" s="1"/>
  <c r="H8" i="42"/>
  <c r="I8" i="42" s="1"/>
  <c r="H30" i="39"/>
  <c r="I30" i="39" s="1"/>
  <c r="H17" i="39"/>
  <c r="I17" i="39" s="1"/>
  <c r="H11" i="52"/>
  <c r="I11" i="52" s="1"/>
  <c r="H43" i="32"/>
  <c r="I43" i="32" s="1"/>
  <c r="H29" i="32"/>
  <c r="I29" i="32" s="1"/>
  <c r="H30" i="32"/>
  <c r="I30" i="32" s="1"/>
  <c r="H10" i="32"/>
  <c r="I10" i="32" s="1"/>
  <c r="H24" i="50"/>
  <c r="I24" i="50" s="1"/>
  <c r="H35" i="50"/>
  <c r="I35" i="50" s="1"/>
  <c r="H37" i="26"/>
  <c r="I37" i="26" s="1"/>
  <c r="H40" i="26"/>
  <c r="I40" i="26" s="1"/>
  <c r="H39" i="28"/>
  <c r="I39" i="28" s="1"/>
  <c r="H22" i="28"/>
  <c r="I22" i="28" s="1"/>
  <c r="K22" i="28" s="1"/>
  <c r="H41" i="20"/>
  <c r="I41" i="20" s="1"/>
  <c r="K41" i="20" s="1"/>
  <c r="H16" i="44"/>
  <c r="I16" i="44" s="1"/>
  <c r="K16" i="44" s="1"/>
  <c r="H15" i="28"/>
  <c r="I15" i="28" s="1"/>
  <c r="H16" i="28"/>
  <c r="I16" i="28" s="1"/>
  <c r="H41" i="44"/>
  <c r="I41" i="44" s="1"/>
  <c r="K41" i="44" s="1"/>
  <c r="H6" i="28"/>
  <c r="I6" i="28" s="1"/>
  <c r="H42" i="42"/>
  <c r="I42" i="42" s="1"/>
  <c r="H40" i="42"/>
  <c r="I40" i="42" s="1"/>
  <c r="K40" i="42" s="1"/>
  <c r="H28" i="50"/>
  <c r="I28" i="50" s="1"/>
  <c r="K28" i="50" s="1"/>
  <c r="H11" i="50"/>
  <c r="I11" i="50" s="1"/>
  <c r="H23" i="50"/>
  <c r="I23" i="50" s="1"/>
  <c r="H27" i="28"/>
  <c r="I27" i="28" s="1"/>
  <c r="H5" i="28"/>
  <c r="H5" i="50"/>
  <c r="H36" i="50"/>
  <c r="I36" i="50" s="1"/>
  <c r="H7" i="50"/>
  <c r="I7" i="50" s="1"/>
  <c r="K7" i="50" s="1"/>
  <c r="H43" i="28"/>
  <c r="I43" i="28" s="1"/>
  <c r="K43" i="28" s="1"/>
  <c r="H36" i="28"/>
  <c r="I36" i="28" s="1"/>
  <c r="H37" i="51"/>
  <c r="I37" i="51" s="1"/>
  <c r="H15" i="51"/>
  <c r="I15" i="51" s="1"/>
  <c r="H29" i="42"/>
  <c r="I29" i="42" s="1"/>
  <c r="H17" i="42"/>
  <c r="I17" i="42" s="1"/>
  <c r="H13" i="39"/>
  <c r="I13" i="39" s="1"/>
  <c r="H41" i="39"/>
  <c r="I41" i="39" s="1"/>
  <c r="K41" i="39" s="1"/>
  <c r="H27" i="52"/>
  <c r="I27" i="52" s="1"/>
  <c r="K27" i="52" s="1"/>
  <c r="H25" i="32"/>
  <c r="I25" i="32" s="1"/>
  <c r="H33" i="32"/>
  <c r="I33" i="32" s="1"/>
  <c r="H24" i="32"/>
  <c r="I24" i="32" s="1"/>
  <c r="H32" i="32"/>
  <c r="I32" i="32" s="1"/>
  <c r="H19" i="50"/>
  <c r="I19" i="50" s="1"/>
  <c r="H27" i="50"/>
  <c r="I27" i="50" s="1"/>
  <c r="H31" i="50"/>
  <c r="I31" i="50" s="1"/>
  <c r="K31" i="50" s="1"/>
  <c r="H25" i="26"/>
  <c r="I25" i="26" s="1"/>
  <c r="K25" i="26" s="1"/>
  <c r="H33" i="26"/>
  <c r="I33" i="26" s="1"/>
  <c r="H16" i="26"/>
  <c r="I16" i="26" s="1"/>
  <c r="H35" i="28"/>
  <c r="I35" i="28" s="1"/>
  <c r="H18" i="28"/>
  <c r="I18" i="28" s="1"/>
  <c r="H24" i="28"/>
  <c r="I24" i="28" s="1"/>
  <c r="H40" i="20"/>
  <c r="I40" i="20" s="1"/>
  <c r="H20" i="43"/>
  <c r="I20" i="43" s="1"/>
  <c r="K20" i="43" s="1"/>
  <c r="H8" i="17"/>
  <c r="I8" i="17" s="1"/>
  <c r="K8" i="17" s="1"/>
  <c r="H25" i="19"/>
  <c r="I25" i="19" s="1"/>
  <c r="H42" i="19"/>
  <c r="I42" i="19" s="1"/>
  <c r="H41" i="28"/>
  <c r="I41" i="28" s="1"/>
  <c r="H18" i="22"/>
  <c r="I18" i="22" s="1"/>
  <c r="H39" i="40"/>
  <c r="I39" i="40" s="1"/>
  <c r="H5" i="39"/>
  <c r="H8" i="39"/>
  <c r="I8" i="39" s="1"/>
  <c r="K8" i="39" s="1"/>
  <c r="H18" i="50"/>
  <c r="I18" i="50" s="1"/>
  <c r="K18" i="50" s="1"/>
  <c r="H14" i="50"/>
  <c r="I14" i="50" s="1"/>
  <c r="H40" i="21"/>
  <c r="I40" i="21" s="1"/>
  <c r="H26" i="19"/>
  <c r="I26" i="19" s="1"/>
  <c r="H13" i="28"/>
  <c r="I13" i="28" s="1"/>
  <c r="H30" i="28"/>
  <c r="I30" i="28" s="1"/>
  <c r="H17" i="20"/>
  <c r="I17" i="20" s="1"/>
  <c r="H18" i="20"/>
  <c r="I18" i="20" s="1"/>
  <c r="K18" i="20" s="1"/>
  <c r="H7" i="17"/>
  <c r="I7" i="17" s="1"/>
  <c r="K7" i="17" s="1"/>
  <c r="H32" i="44"/>
  <c r="I32" i="44" s="1"/>
  <c r="K32" i="44" s="1"/>
  <c r="H33" i="51"/>
  <c r="I33" i="51" s="1"/>
  <c r="H15" i="22"/>
  <c r="I15" i="22" s="1"/>
  <c r="H42" i="22"/>
  <c r="I42" i="22" s="1"/>
  <c r="H31" i="40"/>
  <c r="I31" i="40" s="1"/>
  <c r="H28" i="39"/>
  <c r="I28" i="39" s="1"/>
  <c r="H39" i="39"/>
  <c r="I39" i="39" s="1"/>
  <c r="K39" i="39" s="1"/>
  <c r="H12" i="31"/>
  <c r="I12" i="31" s="1"/>
  <c r="K12" i="31" s="1"/>
  <c r="H7" i="35"/>
  <c r="I7" i="35" s="1"/>
  <c r="H42" i="28"/>
  <c r="I42" i="28" s="1"/>
  <c r="H10" i="20"/>
  <c r="I10" i="20" s="1"/>
  <c r="H18" i="51"/>
  <c r="I18" i="51" s="1"/>
  <c r="H7" i="25"/>
  <c r="I7" i="25" s="1"/>
  <c r="K7" i="25" s="1"/>
  <c r="H33" i="25"/>
  <c r="I33" i="25" s="1"/>
  <c r="K33" i="25" s="1"/>
  <c r="H8" i="25"/>
  <c r="I8" i="25" s="1"/>
  <c r="K8" i="25" s="1"/>
  <c r="H13" i="22"/>
  <c r="I13" i="22" s="1"/>
  <c r="K13" i="22" s="1"/>
  <c r="H34" i="40"/>
  <c r="I34" i="40" s="1"/>
  <c r="H35" i="31"/>
  <c r="I35" i="31" s="1"/>
  <c r="H14" i="21"/>
  <c r="I14" i="21" s="1"/>
  <c r="H8" i="40"/>
  <c r="I8" i="40" s="1"/>
  <c r="H34" i="50"/>
  <c r="I34" i="50" s="1"/>
  <c r="H34" i="20"/>
  <c r="I34" i="20" s="1"/>
  <c r="H20" i="40"/>
  <c r="I20" i="40" s="1"/>
  <c r="K20" i="40" s="1"/>
  <c r="H5" i="20"/>
  <c r="H31" i="17"/>
  <c r="I31" i="17" s="1"/>
  <c r="H39" i="35"/>
  <c r="I39" i="35" s="1"/>
  <c r="H5" i="21"/>
  <c r="H43" i="19"/>
  <c r="I43" i="19" s="1"/>
  <c r="H32" i="51"/>
  <c r="I32" i="51" s="1"/>
  <c r="K32" i="51" s="1"/>
  <c r="H35" i="25"/>
  <c r="I35" i="25" s="1"/>
  <c r="H41" i="25"/>
  <c r="I41" i="25" s="1"/>
  <c r="K41" i="25" s="1"/>
  <c r="H36" i="25"/>
  <c r="I36" i="25" s="1"/>
  <c r="K36" i="25" s="1"/>
  <c r="H21" i="22"/>
  <c r="I21" i="22" s="1"/>
  <c r="H10" i="22"/>
  <c r="I10" i="22" s="1"/>
  <c r="H9" i="40"/>
  <c r="I9" i="40" s="1"/>
  <c r="H18" i="39"/>
  <c r="I18" i="39" s="1"/>
  <c r="H16" i="39"/>
  <c r="I16" i="39" s="1"/>
  <c r="H21" i="31"/>
  <c r="I21" i="31" s="1"/>
  <c r="H43" i="35"/>
  <c r="I43" i="35" s="1"/>
  <c r="K43" i="35" s="1"/>
  <c r="H22" i="50"/>
  <c r="I22" i="50" s="1"/>
  <c r="K22" i="50" s="1"/>
  <c r="H29" i="21"/>
  <c r="I29" i="21" s="1"/>
  <c r="H36" i="21"/>
  <c r="I36" i="21" s="1"/>
  <c r="H10" i="21"/>
  <c r="I10" i="21" s="1"/>
  <c r="H9" i="19"/>
  <c r="I9" i="19" s="1"/>
  <c r="H10" i="19"/>
  <c r="I10" i="19" s="1"/>
  <c r="H30" i="26"/>
  <c r="I30" i="26" s="1"/>
  <c r="H31" i="28"/>
  <c r="I31" i="28" s="1"/>
  <c r="K31" i="28" s="1"/>
  <c r="H21" i="28"/>
  <c r="I21" i="28" s="1"/>
  <c r="K21" i="28" s="1"/>
  <c r="H20" i="28"/>
  <c r="I20" i="28" s="1"/>
  <c r="H33" i="20"/>
  <c r="I33" i="20" s="1"/>
  <c r="K33" i="20" s="1"/>
  <c r="H38" i="20"/>
  <c r="I38" i="20" s="1"/>
  <c r="H9" i="17"/>
  <c r="I9" i="17" s="1"/>
  <c r="H25" i="44"/>
  <c r="I25" i="44" s="1"/>
  <c r="K25" i="44" s="1"/>
  <c r="H21" i="51"/>
  <c r="I21" i="51" s="1"/>
  <c r="H23" i="25"/>
  <c r="I23" i="25" s="1"/>
  <c r="K23" i="25" s="1"/>
  <c r="H6" i="25"/>
  <c r="I6" i="25" s="1"/>
  <c r="K6" i="25" s="1"/>
  <c r="H28" i="25"/>
  <c r="I28" i="25" s="1"/>
  <c r="H29" i="22"/>
  <c r="I29" i="22" s="1"/>
  <c r="H40" i="12"/>
  <c r="I40" i="12" s="1"/>
  <c r="H25" i="40"/>
  <c r="I25" i="40" s="1"/>
  <c r="H16" i="40"/>
  <c r="I16" i="40" s="1"/>
  <c r="H11" i="42"/>
  <c r="I11" i="42" s="1"/>
  <c r="K11" i="42" s="1"/>
  <c r="H34" i="39"/>
  <c r="I34" i="39" s="1"/>
  <c r="K34" i="39" s="1"/>
  <c r="H24" i="39"/>
  <c r="I24" i="39" s="1"/>
  <c r="K24" i="39" s="1"/>
  <c r="H39" i="31"/>
  <c r="I39" i="31" s="1"/>
  <c r="H20" i="35"/>
  <c r="I20" i="35" s="1"/>
  <c r="H13" i="32"/>
  <c r="I13" i="32" s="1"/>
  <c r="H42" i="32"/>
  <c r="I42" i="32" s="1"/>
  <c r="H17" i="29"/>
  <c r="I17" i="29" s="1"/>
  <c r="H40" i="29"/>
  <c r="I40" i="29" s="1"/>
  <c r="H9" i="50"/>
  <c r="I9" i="50" s="1"/>
  <c r="K9" i="50" s="1"/>
  <c r="H38" i="50"/>
  <c r="I38" i="50" s="1"/>
  <c r="K38" i="50" s="1"/>
  <c r="H13" i="21"/>
  <c r="I13" i="21" s="1"/>
  <c r="H32" i="21"/>
  <c r="I32" i="21" s="1"/>
  <c r="H6" i="21"/>
  <c r="I6" i="21" s="1"/>
  <c r="H13" i="19"/>
  <c r="I13" i="19" s="1"/>
  <c r="H36" i="19"/>
  <c r="I36" i="19" s="1"/>
  <c r="H14" i="26"/>
  <c r="I14" i="26" s="1"/>
  <c r="K14" i="26" s="1"/>
  <c r="H17" i="28"/>
  <c r="I17" i="28" s="1"/>
  <c r="K17" i="28" s="1"/>
  <c r="H29" i="28"/>
  <c r="I29" i="28" s="1"/>
  <c r="K29" i="28" s="1"/>
  <c r="H10" i="28"/>
  <c r="I10" i="28" s="1"/>
  <c r="H37" i="20"/>
  <c r="I37" i="20" s="1"/>
  <c r="H22" i="20"/>
  <c r="I22" i="20" s="1"/>
  <c r="H17" i="17"/>
  <c r="I17" i="17" s="1"/>
  <c r="H31" i="8"/>
  <c r="I31" i="8" s="1"/>
  <c r="H23" i="44"/>
  <c r="I23" i="44" s="1"/>
  <c r="K23" i="44" s="1"/>
  <c r="H19" i="39"/>
  <c r="I19" i="39" s="1"/>
  <c r="K19" i="39" s="1"/>
  <c r="H11" i="39"/>
  <c r="I11" i="39" s="1"/>
  <c r="K11" i="39" s="1"/>
  <c r="H35" i="51"/>
  <c r="I35" i="51" s="1"/>
  <c r="K35" i="51" s="1"/>
  <c r="H37" i="22"/>
  <c r="I37" i="22" s="1"/>
  <c r="H35" i="40"/>
  <c r="I35" i="40" s="1"/>
  <c r="H37" i="40"/>
  <c r="I37" i="40" s="1"/>
  <c r="H24" i="40"/>
  <c r="I24" i="40" s="1"/>
  <c r="H15" i="39"/>
  <c r="I15" i="39" s="1"/>
  <c r="H32" i="39"/>
  <c r="I32" i="39" s="1"/>
  <c r="H28" i="31"/>
  <c r="I28" i="31" s="1"/>
  <c r="K28" i="31" s="1"/>
  <c r="H5" i="19"/>
  <c r="H27" i="19"/>
  <c r="I27" i="19" s="1"/>
  <c r="H28" i="19"/>
  <c r="I28" i="19" s="1"/>
  <c r="H19" i="28"/>
  <c r="I19" i="28" s="1"/>
  <c r="H37" i="28"/>
  <c r="I37" i="28" s="1"/>
  <c r="H40" i="28"/>
  <c r="I40" i="28" s="1"/>
  <c r="H11" i="20"/>
  <c r="I11" i="20" s="1"/>
  <c r="K11" i="20" s="1"/>
  <c r="H6" i="20"/>
  <c r="I6" i="20" s="1"/>
  <c r="K6" i="20" s="1"/>
  <c r="H25" i="17"/>
  <c r="I25" i="17" s="1"/>
  <c r="H27" i="51"/>
  <c r="I27" i="51" s="1"/>
  <c r="H39" i="25"/>
  <c r="I39" i="25" s="1"/>
  <c r="H34" i="25"/>
  <c r="I34" i="25" s="1"/>
  <c r="H12" i="25"/>
  <c r="I12" i="25" s="1"/>
  <c r="K12" i="25" s="1"/>
  <c r="H40" i="22"/>
  <c r="I40" i="22" s="1"/>
  <c r="K40" i="22" s="1"/>
  <c r="H22" i="40"/>
  <c r="I22" i="40" s="1"/>
  <c r="K22" i="40" s="1"/>
  <c r="H12" i="40"/>
  <c r="I12" i="40" s="1"/>
  <c r="K12" i="40" s="1"/>
  <c r="H32" i="40"/>
  <c r="I32" i="40" s="1"/>
  <c r="K32" i="40" s="1"/>
  <c r="H35" i="39"/>
  <c r="I35" i="39" s="1"/>
  <c r="K35" i="39" s="1"/>
  <c r="H9" i="39"/>
  <c r="I9" i="39" s="1"/>
  <c r="H5" i="35"/>
  <c r="H34" i="35"/>
  <c r="I34" i="35" s="1"/>
  <c r="H8" i="50"/>
  <c r="I8" i="50" s="1"/>
  <c r="H15" i="50"/>
  <c r="I15" i="50" s="1"/>
  <c r="K15" i="50" s="1"/>
  <c r="H25" i="21"/>
  <c r="I25" i="21" s="1"/>
  <c r="K25" i="21" s="1"/>
  <c r="H24" i="21"/>
  <c r="I24" i="21" s="1"/>
  <c r="H40" i="19"/>
  <c r="I40" i="19" s="1"/>
  <c r="H41" i="19"/>
  <c r="I41" i="19" s="1"/>
  <c r="H20" i="19"/>
  <c r="I20" i="19" s="1"/>
  <c r="H33" i="28"/>
  <c r="I33" i="28" s="1"/>
  <c r="H38" i="28"/>
  <c r="I38" i="28" s="1"/>
  <c r="H32" i="28"/>
  <c r="I32" i="28" s="1"/>
  <c r="K32" i="28" s="1"/>
  <c r="H25" i="20"/>
  <c r="I25" i="20" s="1"/>
  <c r="K25" i="20" s="1"/>
  <c r="H30" i="20"/>
  <c r="I30" i="20" s="1"/>
  <c r="H38" i="17"/>
  <c r="I38" i="17" s="1"/>
  <c r="H8" i="28"/>
  <c r="I8" i="28" s="1"/>
  <c r="H9" i="20"/>
  <c r="I9" i="20" s="1"/>
  <c r="H32" i="20"/>
  <c r="I32" i="20" s="1"/>
  <c r="H12" i="17"/>
  <c r="I12" i="17" s="1"/>
  <c r="H31" i="25"/>
  <c r="I31" i="25" s="1"/>
  <c r="K31" i="25" s="1"/>
  <c r="H10" i="25"/>
  <c r="I10" i="25" s="1"/>
  <c r="K10" i="25" s="1"/>
  <c r="H17" i="22"/>
  <c r="I17" i="22" s="1"/>
  <c r="K17" i="22" s="1"/>
  <c r="H9" i="28"/>
  <c r="I9" i="28" s="1"/>
  <c r="H23" i="20"/>
  <c r="I23" i="20" s="1"/>
  <c r="H24" i="17"/>
  <c r="I24" i="17" s="1"/>
  <c r="H8" i="51"/>
  <c r="I8" i="51" s="1"/>
  <c r="K8" i="51" s="1"/>
  <c r="H22" i="22"/>
  <c r="I22" i="22" s="1"/>
  <c r="K22" i="22" s="1"/>
  <c r="H18" i="40"/>
  <c r="I18" i="40" s="1"/>
  <c r="K18" i="40" s="1"/>
  <c r="H7" i="40"/>
  <c r="I7" i="40" s="1"/>
  <c r="K7" i="40" s="1"/>
  <c r="H31" i="39"/>
  <c r="I31" i="39" s="1"/>
  <c r="H36" i="39"/>
  <c r="I36" i="39" s="1"/>
  <c r="H11" i="35"/>
  <c r="I11" i="35" s="1"/>
  <c r="H40" i="50"/>
  <c r="I40" i="50" s="1"/>
  <c r="H32" i="50"/>
  <c r="I32" i="50" s="1"/>
  <c r="H19" i="19"/>
  <c r="I19" i="19" s="1"/>
  <c r="H6" i="19"/>
  <c r="I6" i="19" s="1"/>
  <c r="K6" i="19" s="1"/>
  <c r="H26" i="28"/>
  <c r="I26" i="28" s="1"/>
  <c r="K26" i="28" s="1"/>
  <c r="H25" i="51"/>
  <c r="I25" i="51" s="1"/>
  <c r="H9" i="25"/>
  <c r="I9" i="25" s="1"/>
  <c r="H31" i="22"/>
  <c r="I31" i="22" s="1"/>
  <c r="H14" i="22"/>
  <c r="I14" i="22" s="1"/>
  <c r="H17" i="40"/>
  <c r="I17" i="40" s="1"/>
  <c r="K17" i="40" s="1"/>
  <c r="H15" i="40"/>
  <c r="I15" i="40" s="1"/>
  <c r="H12" i="39"/>
  <c r="I12" i="39" s="1"/>
  <c r="H7" i="39"/>
  <c r="I7" i="39" s="1"/>
  <c r="K7" i="39" s="1"/>
  <c r="H13" i="35"/>
  <c r="I13" i="35" s="1"/>
  <c r="H29" i="50"/>
  <c r="I29" i="50" s="1"/>
  <c r="H13" i="50"/>
  <c r="I13" i="50" s="1"/>
  <c r="H33" i="21"/>
  <c r="I33" i="21" s="1"/>
  <c r="H23" i="21"/>
  <c r="I23" i="21" s="1"/>
  <c r="H33" i="19"/>
  <c r="I33" i="19" s="1"/>
  <c r="H30" i="19"/>
  <c r="I30" i="19" s="1"/>
  <c r="K30" i="19" s="1"/>
  <c r="H7" i="26"/>
  <c r="I7" i="26" s="1"/>
  <c r="K7" i="26" s="1"/>
  <c r="H23" i="28"/>
  <c r="I23" i="28" s="1"/>
  <c r="H39" i="20"/>
  <c r="I39" i="20" s="1"/>
  <c r="K39" i="20" s="1"/>
  <c r="H16" i="17"/>
  <c r="I16" i="17" s="1"/>
  <c r="H15" i="17"/>
  <c r="I15" i="17" s="1"/>
  <c r="H33" i="17"/>
  <c r="I33" i="17" s="1"/>
  <c r="H5" i="51"/>
  <c r="H43" i="51"/>
  <c r="I43" i="51" s="1"/>
  <c r="K43" i="51" s="1"/>
  <c r="H17" i="51"/>
  <c r="I17" i="51" s="1"/>
  <c r="K17" i="51" s="1"/>
  <c r="H10" i="51"/>
  <c r="I10" i="51" s="1"/>
  <c r="H9" i="51"/>
  <c r="I9" i="51" s="1"/>
  <c r="K9" i="51" s="1"/>
  <c r="H30" i="35"/>
  <c r="I30" i="35" s="1"/>
  <c r="H32" i="35"/>
  <c r="I32" i="35" s="1"/>
  <c r="K32" i="35" s="1"/>
  <c r="H43" i="17"/>
  <c r="I43" i="17" s="1"/>
  <c r="H41" i="17"/>
  <c r="I41" i="17" s="1"/>
  <c r="H29" i="17"/>
  <c r="I29" i="17" s="1"/>
  <c r="K29" i="17" s="1"/>
  <c r="H6" i="17"/>
  <c r="I6" i="17" s="1"/>
  <c r="K6" i="17" s="1"/>
  <c r="H37" i="35"/>
  <c r="I37" i="35" s="1"/>
  <c r="H25" i="35"/>
  <c r="I25" i="35" s="1"/>
  <c r="H24" i="35"/>
  <c r="I24" i="35" s="1"/>
  <c r="H14" i="51"/>
  <c r="I14" i="51" s="1"/>
  <c r="H20" i="51"/>
  <c r="I20" i="51" s="1"/>
  <c r="H12" i="51"/>
  <c r="I12" i="51" s="1"/>
  <c r="K12" i="51" s="1"/>
  <c r="H39" i="26"/>
  <c r="I39" i="26" s="1"/>
  <c r="K39" i="26" s="1"/>
  <c r="H11" i="17"/>
  <c r="I11" i="17" s="1"/>
  <c r="K11" i="17" s="1"/>
  <c r="H30" i="17"/>
  <c r="I30" i="17" s="1"/>
  <c r="H13" i="8"/>
  <c r="I13" i="8" s="1"/>
  <c r="H10" i="8"/>
  <c r="I10" i="8" s="1"/>
  <c r="H22" i="51"/>
  <c r="I22" i="51" s="1"/>
  <c r="K22" i="51" s="1"/>
  <c r="H11" i="51"/>
  <c r="I11" i="51" s="1"/>
  <c r="H24" i="51"/>
  <c r="I24" i="51" s="1"/>
  <c r="H19" i="22"/>
  <c r="I19" i="22" s="1"/>
  <c r="K19" i="22" s="1"/>
  <c r="H38" i="22"/>
  <c r="I38" i="22" s="1"/>
  <c r="K38" i="22" s="1"/>
  <c r="H5" i="33"/>
  <c r="H30" i="33"/>
  <c r="I30" i="33" s="1"/>
  <c r="K30" i="33" s="1"/>
  <c r="H25" i="33"/>
  <c r="I25" i="33" s="1"/>
  <c r="H38" i="31"/>
  <c r="I38" i="31" s="1"/>
  <c r="H7" i="41"/>
  <c r="I7" i="41" s="1"/>
  <c r="H13" i="41"/>
  <c r="I13" i="41" s="1"/>
  <c r="H17" i="35"/>
  <c r="I17" i="35" s="1"/>
  <c r="K17" i="35" s="1"/>
  <c r="H29" i="35"/>
  <c r="I29" i="35" s="1"/>
  <c r="K29" i="35" s="1"/>
  <c r="H21" i="26"/>
  <c r="I21" i="26" s="1"/>
  <c r="H20" i="26"/>
  <c r="I20" i="26" s="1"/>
  <c r="H27" i="17"/>
  <c r="I27" i="17" s="1"/>
  <c r="H22" i="17"/>
  <c r="I22" i="17" s="1"/>
  <c r="H27" i="8"/>
  <c r="I27" i="8" s="1"/>
  <c r="H34" i="8"/>
  <c r="I34" i="8" s="1"/>
  <c r="H30" i="51"/>
  <c r="I30" i="51" s="1"/>
  <c r="K30" i="51" s="1"/>
  <c r="H41" i="51"/>
  <c r="I41" i="51" s="1"/>
  <c r="K41" i="51" s="1"/>
  <c r="H34" i="51"/>
  <c r="I34" i="51" s="1"/>
  <c r="H33" i="22"/>
  <c r="I33" i="22" s="1"/>
  <c r="H30" i="22"/>
  <c r="I30" i="22" s="1"/>
  <c r="H13" i="40"/>
  <c r="I13" i="40" s="1"/>
  <c r="H11" i="40"/>
  <c r="I11" i="40" s="1"/>
  <c r="H40" i="40"/>
  <c r="I40" i="40" s="1"/>
  <c r="H31" i="42"/>
  <c r="I31" i="42" s="1"/>
  <c r="K31" i="42" s="1"/>
  <c r="H23" i="39"/>
  <c r="I23" i="39" s="1"/>
  <c r="K23" i="39" s="1"/>
  <c r="H29" i="39"/>
  <c r="I29" i="39" s="1"/>
  <c r="H40" i="33"/>
  <c r="I40" i="33" s="1"/>
  <c r="H22" i="33"/>
  <c r="I22" i="33" s="1"/>
  <c r="H39" i="33"/>
  <c r="I39" i="33" s="1"/>
  <c r="H11" i="31"/>
  <c r="I11" i="31" s="1"/>
  <c r="H37" i="41"/>
  <c r="I37" i="41" s="1"/>
  <c r="H23" i="41"/>
  <c r="I23" i="41" s="1"/>
  <c r="K23" i="41" s="1"/>
  <c r="H19" i="35"/>
  <c r="I19" i="35" s="1"/>
  <c r="K19" i="35" s="1"/>
  <c r="H9" i="35"/>
  <c r="I9" i="35" s="1"/>
  <c r="H11" i="32"/>
  <c r="I11" i="32" s="1"/>
  <c r="H37" i="32"/>
  <c r="I37" i="32" s="1"/>
  <c r="K37" i="32" s="1"/>
  <c r="H34" i="32"/>
  <c r="I34" i="32" s="1"/>
  <c r="H17" i="50"/>
  <c r="I17" i="50" s="1"/>
  <c r="H42" i="50"/>
  <c r="I42" i="50" s="1"/>
  <c r="H37" i="19"/>
  <c r="I37" i="19" s="1"/>
  <c r="K37" i="19" s="1"/>
  <c r="H39" i="19"/>
  <c r="I39" i="19" s="1"/>
  <c r="H31" i="26"/>
  <c r="I31" i="26" s="1"/>
  <c r="H42" i="26"/>
  <c r="I42" i="26" s="1"/>
  <c r="K42" i="26" s="1"/>
  <c r="H7" i="20"/>
  <c r="I7" i="20" s="1"/>
  <c r="H16" i="20"/>
  <c r="I16" i="20" s="1"/>
  <c r="H19" i="17"/>
  <c r="I19" i="17" s="1"/>
  <c r="H42" i="17"/>
  <c r="I42" i="17" s="1"/>
  <c r="H37" i="8"/>
  <c r="I37" i="8" s="1"/>
  <c r="K37" i="8" s="1"/>
  <c r="H18" i="8"/>
  <c r="I18" i="8" s="1"/>
  <c r="K18" i="8" s="1"/>
  <c r="H23" i="17"/>
  <c r="I23" i="17" s="1"/>
  <c r="H26" i="17"/>
  <c r="I26" i="17" s="1"/>
  <c r="H13" i="44"/>
  <c r="I13" i="44" s="1"/>
  <c r="K13" i="44" s="1"/>
  <c r="H38" i="51"/>
  <c r="I38" i="51" s="1"/>
  <c r="H7" i="51"/>
  <c r="I7" i="51" s="1"/>
  <c r="K7" i="51" s="1"/>
  <c r="H36" i="51"/>
  <c r="I36" i="51" s="1"/>
  <c r="K36" i="51" s="1"/>
  <c r="H37" i="17"/>
  <c r="I37" i="17" s="1"/>
  <c r="K37" i="17" s="1"/>
  <c r="H10" i="17"/>
  <c r="I10" i="17" s="1"/>
  <c r="K10" i="17" s="1"/>
  <c r="H13" i="26"/>
  <c r="I13" i="26" s="1"/>
  <c r="H36" i="26"/>
  <c r="I36" i="26" s="1"/>
  <c r="H5" i="17"/>
  <c r="H21" i="17"/>
  <c r="I21" i="17" s="1"/>
  <c r="H18" i="17"/>
  <c r="I18" i="17" s="1"/>
  <c r="H29" i="44"/>
  <c r="I29" i="44" s="1"/>
  <c r="K29" i="44" s="1"/>
  <c r="H23" i="51"/>
  <c r="I23" i="51" s="1"/>
  <c r="H16" i="51"/>
  <c r="I16" i="51" s="1"/>
  <c r="K16" i="51" s="1"/>
  <c r="H31" i="51"/>
  <c r="I31" i="51" s="1"/>
  <c r="H28" i="51"/>
  <c r="I28" i="51" s="1"/>
  <c r="K28" i="51" s="1"/>
  <c r="H18" i="33"/>
  <c r="I18" i="33" s="1"/>
  <c r="H17" i="33"/>
  <c r="I17" i="33" s="1"/>
  <c r="H43" i="33"/>
  <c r="I43" i="33" s="1"/>
  <c r="H10" i="31"/>
  <c r="I10" i="31" s="1"/>
  <c r="H39" i="41"/>
  <c r="I39" i="41" s="1"/>
  <c r="H22" i="35"/>
  <c r="I22" i="35" s="1"/>
  <c r="K22" i="35" s="1"/>
  <c r="H18" i="44"/>
  <c r="I18" i="44" s="1"/>
  <c r="K18" i="44" s="1"/>
  <c r="H18" i="35"/>
  <c r="I18" i="35" s="1"/>
  <c r="H15" i="35"/>
  <c r="I15" i="35" s="1"/>
  <c r="H25" i="22"/>
  <c r="I25" i="22" s="1"/>
  <c r="K25" i="22" s="1"/>
  <c r="H16" i="22"/>
  <c r="I16" i="22" s="1"/>
  <c r="H34" i="22"/>
  <c r="I34" i="22" s="1"/>
  <c r="K34" i="22" s="1"/>
  <c r="H23" i="35"/>
  <c r="I23" i="35" s="1"/>
  <c r="K23" i="35" s="1"/>
  <c r="H43" i="26"/>
  <c r="I43" i="26" s="1"/>
  <c r="K43" i="26" s="1"/>
  <c r="H22" i="26"/>
  <c r="I22" i="26" s="1"/>
  <c r="H40" i="17"/>
  <c r="I40" i="17" s="1"/>
  <c r="H35" i="17"/>
  <c r="I35" i="17" s="1"/>
  <c r="K35" i="17" s="1"/>
  <c r="H36" i="17"/>
  <c r="I36" i="17" s="1"/>
  <c r="H9" i="8"/>
  <c r="I9" i="8" s="1"/>
  <c r="H6" i="8"/>
  <c r="I6" i="8" s="1"/>
  <c r="H39" i="51"/>
  <c r="I39" i="51" s="1"/>
  <c r="K39" i="51" s="1"/>
  <c r="H39" i="22"/>
  <c r="I39" i="22" s="1"/>
  <c r="K39" i="22" s="1"/>
  <c r="H24" i="22"/>
  <c r="I24" i="22" s="1"/>
  <c r="H29" i="40"/>
  <c r="I29" i="40" s="1"/>
  <c r="K29" i="40" s="1"/>
  <c r="H39" i="42"/>
  <c r="I39" i="42" s="1"/>
  <c r="K39" i="42" s="1"/>
  <c r="H20" i="39"/>
  <c r="I20" i="39" s="1"/>
  <c r="H22" i="39"/>
  <c r="I22" i="39" s="1"/>
  <c r="H26" i="33"/>
  <c r="I26" i="33" s="1"/>
  <c r="H10" i="52"/>
  <c r="I10" i="52" s="1"/>
  <c r="K10" i="52" s="1"/>
  <c r="H15" i="41"/>
  <c r="I15" i="41" s="1"/>
  <c r="K15" i="41" s="1"/>
  <c r="H14" i="41"/>
  <c r="I14" i="41" s="1"/>
  <c r="K14" i="41" s="1"/>
  <c r="H6" i="35"/>
  <c r="I6" i="35" s="1"/>
  <c r="H31" i="35"/>
  <c r="I31" i="35" s="1"/>
  <c r="H9" i="32"/>
  <c r="I9" i="32" s="1"/>
  <c r="H28" i="32"/>
  <c r="I28" i="32" s="1"/>
  <c r="K28" i="32" s="1"/>
  <c r="H7" i="29"/>
  <c r="I7" i="29" s="1"/>
  <c r="K7" i="29" s="1"/>
  <c r="H43" i="29"/>
  <c r="I43" i="29" s="1"/>
  <c r="K43" i="29" s="1"/>
  <c r="H28" i="29"/>
  <c r="I28" i="29" s="1"/>
  <c r="K28" i="29" s="1"/>
  <c r="H37" i="50"/>
  <c r="I37" i="50" s="1"/>
  <c r="H29" i="19"/>
  <c r="I29" i="19" s="1"/>
  <c r="H11" i="26"/>
  <c r="I11" i="26" s="1"/>
  <c r="H5" i="26"/>
  <c r="H21" i="20"/>
  <c r="I21" i="20" s="1"/>
  <c r="H26" i="20"/>
  <c r="I26" i="20" s="1"/>
  <c r="H32" i="17"/>
  <c r="I32" i="17" s="1"/>
  <c r="H39" i="17"/>
  <c r="I39" i="17" s="1"/>
  <c r="K39" i="17" s="1"/>
  <c r="H28" i="17"/>
  <c r="I28" i="17" s="1"/>
  <c r="H15" i="8"/>
  <c r="I15" i="8" s="1"/>
  <c r="H36" i="8"/>
  <c r="I36" i="8" s="1"/>
  <c r="K36" i="8" s="1"/>
  <c r="H9" i="44"/>
  <c r="I9" i="44" s="1"/>
  <c r="K9" i="44" s="1"/>
  <c r="H34" i="38"/>
  <c r="I34" i="38" s="1"/>
  <c r="H35" i="36"/>
  <c r="I35" i="36" s="1"/>
  <c r="K35" i="36" s="1"/>
  <c r="H7" i="36"/>
  <c r="I7" i="36" s="1"/>
  <c r="K7" i="36" s="1"/>
  <c r="H5" i="31"/>
  <c r="I5" i="31" s="1"/>
  <c r="H41" i="31"/>
  <c r="I41" i="31" s="1"/>
  <c r="H36" i="31"/>
  <c r="I36" i="31" s="1"/>
  <c r="H12" i="38"/>
  <c r="I12" i="38" s="1"/>
  <c r="H28" i="38"/>
  <c r="I28" i="38" s="1"/>
  <c r="K28" i="38" s="1"/>
  <c r="H6" i="38"/>
  <c r="I6" i="38" s="1"/>
  <c r="K6" i="38" s="1"/>
  <c r="H18" i="36"/>
  <c r="I18" i="36" s="1"/>
  <c r="H15" i="36"/>
  <c r="I15" i="36" s="1"/>
  <c r="K15" i="36" s="1"/>
  <c r="H17" i="52"/>
  <c r="I17" i="52" s="1"/>
  <c r="K17" i="52" s="1"/>
  <c r="H34" i="31"/>
  <c r="I34" i="31" s="1"/>
  <c r="K34" i="31" s="1"/>
  <c r="H27" i="31"/>
  <c r="I27" i="31" s="1"/>
  <c r="K27" i="31" s="1"/>
  <c r="H40" i="31"/>
  <c r="I40" i="31" s="1"/>
  <c r="K40" i="31" s="1"/>
  <c r="H34" i="36"/>
  <c r="I34" i="36" s="1"/>
  <c r="H23" i="36"/>
  <c r="I23" i="36" s="1"/>
  <c r="K23" i="36" s="1"/>
  <c r="H5" i="52"/>
  <c r="I5" i="52" s="1"/>
  <c r="H16" i="52"/>
  <c r="I16" i="52" s="1"/>
  <c r="K16" i="52" s="1"/>
  <c r="H24" i="31"/>
  <c r="I24" i="31" s="1"/>
  <c r="H31" i="31"/>
  <c r="I31" i="31" s="1"/>
  <c r="H20" i="31"/>
  <c r="I20" i="31" s="1"/>
  <c r="H10" i="38"/>
  <c r="I10" i="38" s="1"/>
  <c r="H11" i="38"/>
  <c r="I11" i="38" s="1"/>
  <c r="K11" i="38" s="1"/>
  <c r="H29" i="26"/>
  <c r="I29" i="26" s="1"/>
  <c r="H23" i="26"/>
  <c r="I23" i="26" s="1"/>
  <c r="H12" i="26"/>
  <c r="I12" i="26" s="1"/>
  <c r="K12" i="26" s="1"/>
  <c r="H35" i="20"/>
  <c r="I35" i="20" s="1"/>
  <c r="K35" i="20" s="1"/>
  <c r="H42" i="20"/>
  <c r="I42" i="20" s="1"/>
  <c r="H20" i="20"/>
  <c r="I20" i="20" s="1"/>
  <c r="H35" i="8"/>
  <c r="I35" i="8" s="1"/>
  <c r="H33" i="8"/>
  <c r="I33" i="8" s="1"/>
  <c r="K33" i="8" s="1"/>
  <c r="H21" i="44"/>
  <c r="I21" i="44" s="1"/>
  <c r="K21" i="44" s="1"/>
  <c r="H38" i="44"/>
  <c r="I38" i="44" s="1"/>
  <c r="K38" i="44" s="1"/>
  <c r="H40" i="44"/>
  <c r="I40" i="44" s="1"/>
  <c r="K40" i="44" s="1"/>
  <c r="H9" i="36"/>
  <c r="I9" i="36" s="1"/>
  <c r="K9" i="36" s="1"/>
  <c r="H31" i="36"/>
  <c r="I31" i="36" s="1"/>
  <c r="H26" i="38"/>
  <c r="I26" i="38" s="1"/>
  <c r="H21" i="38"/>
  <c r="I21" i="38" s="1"/>
  <c r="H32" i="31"/>
  <c r="I32" i="31" s="1"/>
  <c r="K32" i="31" s="1"/>
  <c r="H27" i="38"/>
  <c r="I27" i="38" s="1"/>
  <c r="H43" i="38"/>
  <c r="I43" i="38" s="1"/>
  <c r="H11" i="44"/>
  <c r="I11" i="44" s="1"/>
  <c r="K11" i="44" s="1"/>
  <c r="H7" i="44"/>
  <c r="I7" i="44" s="1"/>
  <c r="K7" i="44" s="1"/>
  <c r="H19" i="36"/>
  <c r="I19" i="36" s="1"/>
  <c r="K19" i="36" s="1"/>
  <c r="H25" i="36"/>
  <c r="I25" i="36" s="1"/>
  <c r="H39" i="36"/>
  <c r="I39" i="36" s="1"/>
  <c r="H20" i="36"/>
  <c r="I20" i="36" s="1"/>
  <c r="K20" i="36" s="1"/>
  <c r="H12" i="52"/>
  <c r="I12" i="52" s="1"/>
  <c r="H22" i="52"/>
  <c r="I22" i="52" s="1"/>
  <c r="H25" i="31"/>
  <c r="I25" i="31" s="1"/>
  <c r="K25" i="31" s="1"/>
  <c r="H42" i="52"/>
  <c r="I42" i="52" s="1"/>
  <c r="K42" i="52" s="1"/>
  <c r="H14" i="38"/>
  <c r="I14" i="38" s="1"/>
  <c r="K14" i="38" s="1"/>
  <c r="H8" i="38"/>
  <c r="I8" i="38" s="1"/>
  <c r="H41" i="36"/>
  <c r="I41" i="36" s="1"/>
  <c r="H12" i="36"/>
  <c r="I12" i="36" s="1"/>
  <c r="H16" i="36"/>
  <c r="I16" i="36" s="1"/>
  <c r="H15" i="52"/>
  <c r="I15" i="52" s="1"/>
  <c r="K15" i="52" s="1"/>
  <c r="H22" i="31"/>
  <c r="I22" i="31" s="1"/>
  <c r="K22" i="31" s="1"/>
  <c r="H29" i="31"/>
  <c r="I29" i="31" s="1"/>
  <c r="K29" i="31" s="1"/>
  <c r="H18" i="31"/>
  <c r="I18" i="31" s="1"/>
  <c r="H38" i="36"/>
  <c r="I38" i="36" s="1"/>
  <c r="K38" i="36" s="1"/>
  <c r="H28" i="36"/>
  <c r="I28" i="36" s="1"/>
  <c r="K28" i="36" s="1"/>
  <c r="H24" i="36"/>
  <c r="I24" i="36" s="1"/>
  <c r="K24" i="36" s="1"/>
  <c r="H26" i="52"/>
  <c r="I26" i="52" s="1"/>
  <c r="K26" i="52" s="1"/>
  <c r="H31" i="52"/>
  <c r="I31" i="52" s="1"/>
  <c r="H14" i="31"/>
  <c r="I14" i="31" s="1"/>
  <c r="K14" i="31" s="1"/>
  <c r="H7" i="31"/>
  <c r="I7" i="31" s="1"/>
  <c r="K7" i="31" s="1"/>
  <c r="H38" i="35"/>
  <c r="I38" i="35" s="1"/>
  <c r="H41" i="35"/>
  <c r="I41" i="35" s="1"/>
  <c r="K41" i="35" s="1"/>
  <c r="H36" i="38"/>
  <c r="I36" i="38" s="1"/>
  <c r="H16" i="38"/>
  <c r="I16" i="38" s="1"/>
  <c r="H9" i="26"/>
  <c r="I9" i="26" s="1"/>
  <c r="H10" i="26"/>
  <c r="I10" i="26" s="1"/>
  <c r="H8" i="26"/>
  <c r="I8" i="26" s="1"/>
  <c r="K8" i="26" s="1"/>
  <c r="H11" i="8"/>
  <c r="I11" i="8" s="1"/>
  <c r="K11" i="8" s="1"/>
  <c r="H26" i="8"/>
  <c r="I26" i="8" s="1"/>
  <c r="H28" i="44"/>
  <c r="I28" i="44" s="1"/>
  <c r="K28" i="44" s="1"/>
  <c r="H37" i="36"/>
  <c r="I37" i="36" s="1"/>
  <c r="K37" i="36" s="1"/>
  <c r="H8" i="36"/>
  <c r="I8" i="36" s="1"/>
  <c r="K8" i="36" s="1"/>
  <c r="H30" i="31"/>
  <c r="I30" i="31" s="1"/>
  <c r="H29" i="36"/>
  <c r="I29" i="36" s="1"/>
  <c r="H42" i="36"/>
  <c r="I42" i="36" s="1"/>
  <c r="K42" i="36" s="1"/>
  <c r="H32" i="36"/>
  <c r="I32" i="36" s="1"/>
  <c r="K32" i="36" s="1"/>
  <c r="H9" i="52"/>
  <c r="I9" i="52" s="1"/>
  <c r="H6" i="52"/>
  <c r="I6" i="52" s="1"/>
  <c r="K6" i="52" s="1"/>
  <c r="H6" i="31"/>
  <c r="I6" i="31" s="1"/>
  <c r="H17" i="31"/>
  <c r="I17" i="31" s="1"/>
  <c r="H15" i="38"/>
  <c r="I15" i="38" s="1"/>
  <c r="H24" i="38"/>
  <c r="I24" i="38" s="1"/>
  <c r="H26" i="44"/>
  <c r="I26" i="44" s="1"/>
  <c r="K26" i="44" s="1"/>
  <c r="H30" i="36"/>
  <c r="I30" i="36" s="1"/>
  <c r="K30" i="36" s="1"/>
  <c r="H11" i="36"/>
  <c r="I11" i="36" s="1"/>
  <c r="K11" i="36" s="1"/>
  <c r="H40" i="36"/>
  <c r="I40" i="36" s="1"/>
  <c r="K40" i="36" s="1"/>
  <c r="H29" i="52"/>
  <c r="I29" i="52" s="1"/>
  <c r="H25" i="52"/>
  <c r="I25" i="52" s="1"/>
  <c r="K25" i="52" s="1"/>
  <c r="H9" i="31"/>
  <c r="I9" i="31" s="1"/>
  <c r="H23" i="31"/>
  <c r="I23" i="31" s="1"/>
  <c r="K23" i="31" s="1"/>
  <c r="H35" i="38"/>
  <c r="I35" i="38" s="1"/>
  <c r="H32" i="38"/>
  <c r="I32" i="38" s="1"/>
  <c r="K32" i="38" s="1"/>
  <c r="H5" i="38"/>
  <c r="H31" i="38"/>
  <c r="I31" i="38" s="1"/>
  <c r="K31" i="38" s="1"/>
  <c r="H13" i="36"/>
  <c r="I13" i="36" s="1"/>
  <c r="K13" i="36" s="1"/>
  <c r="H21" i="36"/>
  <c r="I21" i="36" s="1"/>
  <c r="K21" i="36" s="1"/>
  <c r="H5" i="36"/>
  <c r="H30" i="52"/>
  <c r="I30" i="52" s="1"/>
  <c r="K30" i="52" s="1"/>
  <c r="H8" i="52"/>
  <c r="I8" i="52" s="1"/>
  <c r="K8" i="52" s="1"/>
  <c r="H43" i="31"/>
  <c r="I43" i="31" s="1"/>
  <c r="K43" i="31" s="1"/>
  <c r="H33" i="31"/>
  <c r="I33" i="31" s="1"/>
  <c r="H22" i="38"/>
  <c r="I22" i="38" s="1"/>
  <c r="K22" i="38" s="1"/>
  <c r="H20" i="38"/>
  <c r="I20" i="38" s="1"/>
  <c r="H40" i="38"/>
  <c r="I40" i="38" s="1"/>
  <c r="K40" i="38" s="1"/>
  <c r="H27" i="36"/>
  <c r="I27" i="36" s="1"/>
  <c r="H37" i="52"/>
  <c r="I37" i="52" s="1"/>
  <c r="K37" i="52" s="1"/>
  <c r="H26" i="31"/>
  <c r="I26" i="31" s="1"/>
  <c r="K26" i="31" s="1"/>
  <c r="H42" i="38"/>
  <c r="I42" i="38" s="1"/>
  <c r="K42" i="38" s="1"/>
  <c r="H7" i="38"/>
  <c r="I7" i="38" s="1"/>
  <c r="H17" i="38"/>
  <c r="I17" i="38" s="1"/>
  <c r="H43" i="36"/>
  <c r="I43" i="36" s="1"/>
  <c r="H23" i="52"/>
  <c r="I23" i="52" s="1"/>
  <c r="K23" i="52" s="1"/>
  <c r="H19" i="31"/>
  <c r="I19" i="31" s="1"/>
  <c r="H6" i="36"/>
  <c r="I6" i="36" s="1"/>
  <c r="H14" i="36"/>
  <c r="I14" i="36" s="1"/>
  <c r="K14" i="36" s="1"/>
  <c r="H35" i="52"/>
  <c r="I35" i="52" s="1"/>
  <c r="K35" i="52" s="1"/>
  <c r="H32" i="52"/>
  <c r="I32" i="52" s="1"/>
  <c r="H37" i="31"/>
  <c r="I37" i="31" s="1"/>
  <c r="K37" i="31" s="1"/>
  <c r="H42" i="31"/>
  <c r="I42" i="31" s="1"/>
  <c r="K42" i="31" s="1"/>
  <c r="H39" i="38"/>
  <c r="I39" i="38" s="1"/>
  <c r="H23" i="38"/>
  <c r="I23" i="38" s="1"/>
  <c r="H25" i="38"/>
  <c r="I25" i="38" s="1"/>
  <c r="H19" i="38"/>
  <c r="I19" i="38" s="1"/>
  <c r="K19" i="38" s="1"/>
  <c r="H22" i="36"/>
  <c r="I22" i="36" s="1"/>
  <c r="K22" i="36" s="1"/>
  <c r="H26" i="36"/>
  <c r="I26" i="36" s="1"/>
  <c r="H24" i="52"/>
  <c r="I24" i="52" s="1"/>
  <c r="H21" i="52"/>
  <c r="I21" i="52" s="1"/>
  <c r="H13" i="31"/>
  <c r="I13" i="31" s="1"/>
  <c r="H8" i="31"/>
  <c r="I8" i="31" s="1"/>
  <c r="H30" i="38"/>
  <c r="I30" i="38" s="1"/>
  <c r="K30" i="38" s="1"/>
  <c r="H37" i="38"/>
  <c r="I37" i="38" s="1"/>
  <c r="K37" i="38" s="1"/>
  <c r="H33" i="38"/>
  <c r="I33" i="38" s="1"/>
  <c r="K33" i="38" s="1"/>
  <c r="H9" i="38"/>
  <c r="I9" i="38" s="1"/>
  <c r="H17" i="36"/>
  <c r="I17" i="36" s="1"/>
  <c r="K17" i="36" s="1"/>
  <c r="H13" i="52"/>
  <c r="I13" i="52" s="1"/>
  <c r="H15" i="31"/>
  <c r="I15" i="31" s="1"/>
  <c r="K15" i="31" s="1"/>
  <c r="H21" i="35"/>
  <c r="I21" i="35" s="1"/>
  <c r="H14" i="35"/>
  <c r="I14" i="35" s="1"/>
  <c r="K14" i="35" s="1"/>
  <c r="H19" i="32"/>
  <c r="I19" i="32" s="1"/>
  <c r="K19" i="32" s="1"/>
  <c r="H21" i="29"/>
  <c r="I21" i="29" s="1"/>
  <c r="H35" i="29"/>
  <c r="I35" i="29" s="1"/>
  <c r="H29" i="38"/>
  <c r="I29" i="38" s="1"/>
  <c r="H18" i="38"/>
  <c r="I18" i="38" s="1"/>
  <c r="H41" i="38"/>
  <c r="I41" i="38" s="1"/>
  <c r="H34" i="26"/>
  <c r="I34" i="26" s="1"/>
  <c r="H19" i="20"/>
  <c r="I19" i="20" s="1"/>
  <c r="H31" i="20"/>
  <c r="I31" i="20" s="1"/>
  <c r="K31" i="20" s="1"/>
  <c r="H13" i="17"/>
  <c r="I13" i="17" s="1"/>
  <c r="K13" i="17" s="1"/>
  <c r="H16" i="8"/>
  <c r="I16" i="8" s="1"/>
  <c r="H7" i="8"/>
  <c r="I7" i="8" s="1"/>
  <c r="H13" i="38"/>
  <c r="I13" i="38" s="1"/>
  <c r="H27" i="44"/>
  <c r="I27" i="44" s="1"/>
  <c r="K27" i="44" s="1"/>
  <c r="H41" i="30"/>
  <c r="I41" i="30" s="1"/>
  <c r="K41" i="30" s="1"/>
  <c r="H42" i="30"/>
  <c r="I42" i="30" s="1"/>
  <c r="H5" i="42"/>
  <c r="H13" i="42"/>
  <c r="I13" i="42" s="1"/>
  <c r="K13" i="42" s="1"/>
  <c r="H27" i="42"/>
  <c r="I27" i="42" s="1"/>
  <c r="H15" i="42"/>
  <c r="I15" i="42" s="1"/>
  <c r="K15" i="42" s="1"/>
  <c r="H7" i="42"/>
  <c r="I7" i="42" s="1"/>
  <c r="H18" i="42"/>
  <c r="I18" i="42" s="1"/>
  <c r="H21" i="42"/>
  <c r="I21" i="42" s="1"/>
  <c r="H16" i="42"/>
  <c r="I16" i="42" s="1"/>
  <c r="H9" i="42"/>
  <c r="I9" i="42" s="1"/>
  <c r="K9" i="42" s="1"/>
  <c r="H41" i="42"/>
  <c r="I41" i="42" s="1"/>
  <c r="K41" i="42" s="1"/>
  <c r="H40" i="52"/>
  <c r="I40" i="52" s="1"/>
  <c r="H33" i="52"/>
  <c r="I33" i="52" s="1"/>
  <c r="H14" i="52"/>
  <c r="I14" i="52" s="1"/>
  <c r="H39" i="52"/>
  <c r="I39" i="52" s="1"/>
  <c r="K39" i="52" s="1"/>
  <c r="H43" i="52"/>
  <c r="I43" i="52" s="1"/>
  <c r="H36" i="52"/>
  <c r="I36" i="52" s="1"/>
  <c r="H38" i="52"/>
  <c r="I38" i="52" s="1"/>
  <c r="K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H19" i="42"/>
  <c r="I19" i="42" s="1"/>
  <c r="H10" i="42"/>
  <c r="I10" i="42" s="1"/>
  <c r="H26" i="42"/>
  <c r="I26" i="42" s="1"/>
  <c r="K26" i="42" s="1"/>
  <c r="H20" i="42"/>
  <c r="I20" i="42" s="1"/>
  <c r="K20" i="42" s="1"/>
  <c r="H37" i="42"/>
  <c r="I37" i="42" s="1"/>
  <c r="K37" i="42" s="1"/>
  <c r="H38" i="42"/>
  <c r="I38" i="42" s="1"/>
  <c r="H43" i="42"/>
  <c r="I43" i="42" s="1"/>
  <c r="K43" i="42" s="1"/>
  <c r="H32" i="42"/>
  <c r="I32" i="42" s="1"/>
  <c r="H5" i="44"/>
  <c r="I5" i="44" s="1"/>
  <c r="K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H38" i="30"/>
  <c r="I38" i="30" s="1"/>
  <c r="H10" i="30"/>
  <c r="I10" i="30" s="1"/>
  <c r="K10" i="30" s="1"/>
  <c r="H37" i="43"/>
  <c r="I37" i="43" s="1"/>
  <c r="K37" i="43" s="1"/>
  <c r="H11" i="12"/>
  <c r="I11" i="12" s="1"/>
  <c r="K11" i="12" s="1"/>
  <c r="H10" i="12"/>
  <c r="I10" i="12" s="1"/>
  <c r="K10" i="12" s="1"/>
  <c r="H16" i="43"/>
  <c r="I16" i="43" s="1"/>
  <c r="K16" i="43" s="1"/>
  <c r="H35" i="43"/>
  <c r="I35" i="43" s="1"/>
  <c r="K35" i="43" s="1"/>
  <c r="H38" i="43"/>
  <c r="I38" i="43" s="1"/>
  <c r="K38" i="43" s="1"/>
  <c r="H28" i="34"/>
  <c r="I28" i="34" s="1"/>
  <c r="H35" i="12"/>
  <c r="I35" i="12" s="1"/>
  <c r="H9" i="12"/>
  <c r="I9" i="12" s="1"/>
  <c r="K9" i="12" s="1"/>
  <c r="H38" i="12"/>
  <c r="I38" i="12" s="1"/>
  <c r="K38" i="12" s="1"/>
  <c r="H28" i="12"/>
  <c r="I28" i="12" s="1"/>
  <c r="K28" i="12" s="1"/>
  <c r="H8" i="12"/>
  <c r="I8" i="12" s="1"/>
  <c r="H11" i="30"/>
  <c r="I11" i="30" s="1"/>
  <c r="K11" i="30" s="1"/>
  <c r="H23" i="30"/>
  <c r="I23" i="30" s="1"/>
  <c r="K23" i="30" s="1"/>
  <c r="H33" i="30"/>
  <c r="I33" i="30" s="1"/>
  <c r="K33" i="30" s="1"/>
  <c r="H29" i="30"/>
  <c r="I29" i="30" s="1"/>
  <c r="K29" i="30" s="1"/>
  <c r="H9" i="30"/>
  <c r="I9" i="30" s="1"/>
  <c r="H32" i="30"/>
  <c r="I32" i="30" s="1"/>
  <c r="K32" i="30" s="1"/>
  <c r="H12" i="30"/>
  <c r="I12" i="30" s="1"/>
  <c r="K12" i="30" s="1"/>
  <c r="H22" i="30"/>
  <c r="I22" i="30" s="1"/>
  <c r="K22" i="30" s="1"/>
  <c r="H16" i="30"/>
  <c r="I16" i="30" s="1"/>
  <c r="K16" i="30" s="1"/>
  <c r="H26" i="30"/>
  <c r="I26" i="30" s="1"/>
  <c r="K26" i="30" s="1"/>
  <c r="H22" i="43"/>
  <c r="I22" i="43" s="1"/>
  <c r="H25" i="43"/>
  <c r="I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H29" i="12"/>
  <c r="I29" i="12" s="1"/>
  <c r="K29" i="12" s="1"/>
  <c r="H25" i="12"/>
  <c r="I25" i="12" s="1"/>
  <c r="H30" i="12"/>
  <c r="I30" i="12" s="1"/>
  <c r="K30" i="12" s="1"/>
  <c r="H42" i="12"/>
  <c r="I42" i="12" s="1"/>
  <c r="K42" i="12" s="1"/>
  <c r="H18" i="12"/>
  <c r="I18" i="12" s="1"/>
  <c r="K18" i="12" s="1"/>
  <c r="H12" i="12"/>
  <c r="I12" i="12" s="1"/>
  <c r="K12" i="12" s="1"/>
  <c r="H24" i="12"/>
  <c r="I24" i="12" s="1"/>
  <c r="H13" i="30"/>
  <c r="I13" i="30" s="1"/>
  <c r="K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H5" i="30"/>
  <c r="I5" i="30" s="1"/>
  <c r="H20" i="30"/>
  <c r="I20" i="30" s="1"/>
  <c r="K20" i="30" s="1"/>
  <c r="H40" i="30"/>
  <c r="I40" i="30" s="1"/>
  <c r="K40" i="30" s="1"/>
  <c r="H30" i="30"/>
  <c r="I30" i="30" s="1"/>
  <c r="K30" i="30" s="1"/>
  <c r="H36" i="30"/>
  <c r="I36" i="30" s="1"/>
  <c r="K36" i="30" s="1"/>
  <c r="H8" i="30"/>
  <c r="I8" i="30" s="1"/>
  <c r="K8" i="30" s="1"/>
  <c r="H28" i="30"/>
  <c r="I28" i="30" s="1"/>
  <c r="H6" i="30"/>
  <c r="I6" i="30" s="1"/>
  <c r="H34" i="30"/>
  <c r="I34" i="30" s="1"/>
  <c r="K34" i="30" s="1"/>
  <c r="H32" i="43"/>
  <c r="I32" i="43" s="1"/>
  <c r="K32" i="43" s="1"/>
  <c r="H8" i="43"/>
  <c r="I8" i="43" s="1"/>
  <c r="K8" i="43" s="1"/>
  <c r="H26" i="43"/>
  <c r="I26" i="43" s="1"/>
  <c r="H34" i="43"/>
  <c r="I34" i="43" s="1"/>
  <c r="K34" i="43" s="1"/>
  <c r="H24" i="43"/>
  <c r="I24" i="43" s="1"/>
  <c r="K24" i="43" s="1"/>
  <c r="H41" i="43"/>
  <c r="I41" i="43" s="1"/>
  <c r="H40" i="43"/>
  <c r="I40" i="43" s="1"/>
  <c r="K40" i="43" s="1"/>
  <c r="H43" i="43"/>
  <c r="I43" i="43" s="1"/>
  <c r="K43" i="43" s="1"/>
  <c r="H15" i="43"/>
  <c r="I15" i="43" s="1"/>
  <c r="K15" i="43" s="1"/>
  <c r="H6" i="43"/>
  <c r="I6" i="43" s="1"/>
  <c r="K6" i="43" s="1"/>
  <c r="H5" i="23"/>
  <c r="I5" i="23" s="1"/>
  <c r="H27" i="34"/>
  <c r="I27" i="34" s="1"/>
  <c r="H23" i="15"/>
  <c r="I23" i="15" s="1"/>
  <c r="H16" i="15"/>
  <c r="I16" i="15" s="1"/>
  <c r="H23" i="12"/>
  <c r="I23" i="12" s="1"/>
  <c r="K23" i="12" s="1"/>
  <c r="H19" i="12"/>
  <c r="I19" i="12" s="1"/>
  <c r="K19" i="12" s="1"/>
  <c r="H21" i="12"/>
  <c r="I21" i="12" s="1"/>
  <c r="K21" i="12" s="1"/>
  <c r="H13" i="12"/>
  <c r="I13" i="12" s="1"/>
  <c r="K13" i="12" s="1"/>
  <c r="H31" i="12"/>
  <c r="I31" i="12" s="1"/>
  <c r="K31" i="12" s="1"/>
  <c r="H15" i="12"/>
  <c r="I15" i="12" s="1"/>
  <c r="H43" i="12"/>
  <c r="I43" i="12" s="1"/>
  <c r="K43" i="12" s="1"/>
  <c r="H17" i="12"/>
  <c r="I17" i="12" s="1"/>
  <c r="H33" i="12"/>
  <c r="I33" i="12" s="1"/>
  <c r="H22" i="12"/>
  <c r="I22" i="12" s="1"/>
  <c r="K22" i="12" s="1"/>
  <c r="H14" i="12"/>
  <c r="I14" i="12" s="1"/>
  <c r="H6" i="12"/>
  <c r="I6" i="12" s="1"/>
  <c r="K6" i="12" s="1"/>
  <c r="H26" i="12"/>
  <c r="I26" i="12" s="1"/>
  <c r="H34" i="12"/>
  <c r="I34" i="12" s="1"/>
  <c r="K34" i="12" s="1"/>
  <c r="H36" i="12"/>
  <c r="I36" i="12" s="1"/>
  <c r="K36" i="12" s="1"/>
  <c r="H20" i="12"/>
  <c r="I20" i="12" s="1"/>
  <c r="K20" i="12" s="1"/>
  <c r="H5" i="12"/>
  <c r="I5" i="12" s="1"/>
  <c r="H32" i="12"/>
  <c r="I32" i="12" s="1"/>
  <c r="K32" i="12" s="1"/>
  <c r="H9" i="43"/>
  <c r="I9" i="43" s="1"/>
  <c r="K9" i="43" s="1"/>
  <c r="H29" i="43"/>
  <c r="I29" i="43" s="1"/>
  <c r="K29" i="43" s="1"/>
  <c r="H19" i="43"/>
  <c r="I19" i="43" s="1"/>
  <c r="H42" i="43"/>
  <c r="I42" i="43" s="1"/>
  <c r="K42" i="43" s="1"/>
  <c r="H10" i="43"/>
  <c r="I10" i="43" s="1"/>
  <c r="H5" i="43"/>
  <c r="I5" i="43" s="1"/>
  <c r="H18" i="43"/>
  <c r="I18" i="43" s="1"/>
  <c r="H17" i="43"/>
  <c r="I17" i="43" s="1"/>
  <c r="H14" i="43"/>
  <c r="I14" i="43" s="1"/>
  <c r="K14" i="43" s="1"/>
  <c r="H36" i="43"/>
  <c r="I36" i="43" s="1"/>
  <c r="K36" i="43" s="1"/>
  <c r="H27" i="43"/>
  <c r="I27" i="43" s="1"/>
  <c r="H12" i="43"/>
  <c r="I12" i="43" s="1"/>
  <c r="K12" i="43" s="1"/>
  <c r="H28" i="43"/>
  <c r="I28" i="43" s="1"/>
  <c r="H11" i="43"/>
  <c r="I11" i="43" s="1"/>
  <c r="K11" i="43" s="1"/>
  <c r="H33" i="43"/>
  <c r="I33" i="43" s="1"/>
  <c r="H30" i="43"/>
  <c r="I30" i="43" s="1"/>
  <c r="K30" i="43" s="1"/>
  <c r="H7" i="43"/>
  <c r="I7" i="43" s="1"/>
  <c r="K7" i="43" s="1"/>
  <c r="H23" i="43"/>
  <c r="I23" i="43" s="1"/>
  <c r="K23" i="43" s="1"/>
  <c r="H13" i="23"/>
  <c r="I13" i="23" s="1"/>
  <c r="H35" i="34"/>
  <c r="I35" i="34" s="1"/>
  <c r="H32" i="34"/>
  <c r="I32" i="34" s="1"/>
  <c r="H26" i="34"/>
  <c r="I26" i="34" s="1"/>
  <c r="H33" i="15"/>
  <c r="I33" i="15" s="1"/>
  <c r="K33" i="15" s="1"/>
  <c r="H36" i="15"/>
  <c r="I36" i="15" s="1"/>
  <c r="H25" i="23"/>
  <c r="I25" i="23" s="1"/>
  <c r="K25" i="23" s="1"/>
  <c r="H30" i="23"/>
  <c r="I30" i="23" s="1"/>
  <c r="K30" i="23" s="1"/>
  <c r="H17" i="34"/>
  <c r="I17" i="34" s="1"/>
  <c r="H29" i="34"/>
  <c r="I29" i="34" s="1"/>
  <c r="H23" i="34"/>
  <c r="I23" i="34" s="1"/>
  <c r="H24" i="34"/>
  <c r="I24" i="34" s="1"/>
  <c r="K24" i="34" s="1"/>
  <c r="H20" i="34"/>
  <c r="I20" i="34" s="1"/>
  <c r="H17" i="15"/>
  <c r="I17" i="15" s="1"/>
  <c r="K17" i="15" s="1"/>
  <c r="H39" i="15"/>
  <c r="I39" i="15" s="1"/>
  <c r="K39" i="15" s="1"/>
  <c r="H37" i="15"/>
  <c r="I37" i="15" s="1"/>
  <c r="K37" i="15" s="1"/>
  <c r="H18" i="15"/>
  <c r="I18" i="15" s="1"/>
  <c r="H5" i="15"/>
  <c r="H43" i="23"/>
  <c r="I43" i="23" s="1"/>
  <c r="K43" i="23" s="1"/>
  <c r="H35" i="23"/>
  <c r="I35" i="23" s="1"/>
  <c r="K35" i="23" s="1"/>
  <c r="H8" i="23"/>
  <c r="I8" i="23" s="1"/>
  <c r="H40" i="23"/>
  <c r="I40" i="23" s="1"/>
  <c r="K40" i="23" s="1"/>
  <c r="H28" i="23"/>
  <c r="I28" i="23" s="1"/>
  <c r="K28" i="23" s="1"/>
  <c r="H33" i="34"/>
  <c r="I33" i="34" s="1"/>
  <c r="K33" i="34" s="1"/>
  <c r="H11" i="34"/>
  <c r="I11" i="34" s="1"/>
  <c r="H9" i="34"/>
  <c r="I9" i="34" s="1"/>
  <c r="K9" i="34" s="1"/>
  <c r="H7" i="34"/>
  <c r="I7" i="34" s="1"/>
  <c r="H39" i="34"/>
  <c r="I39" i="34" s="1"/>
  <c r="K39" i="34" s="1"/>
  <c r="H5" i="34"/>
  <c r="H36" i="34"/>
  <c r="I36" i="34" s="1"/>
  <c r="H40" i="34"/>
  <c r="I40" i="34" s="1"/>
  <c r="K40" i="34" s="1"/>
  <c r="H42" i="34"/>
  <c r="I42" i="34" s="1"/>
  <c r="K42" i="34" s="1"/>
  <c r="H10" i="34"/>
  <c r="I10" i="34" s="1"/>
  <c r="H13" i="15"/>
  <c r="I13" i="15" s="1"/>
  <c r="H31" i="15"/>
  <c r="I31" i="15" s="1"/>
  <c r="H25" i="15"/>
  <c r="I25" i="15" s="1"/>
  <c r="K25" i="15" s="1"/>
  <c r="H21" i="15"/>
  <c r="I21" i="15" s="1"/>
  <c r="H30" i="15"/>
  <c r="I30" i="15" s="1"/>
  <c r="H14" i="15"/>
  <c r="I14" i="15" s="1"/>
  <c r="K14" i="15" s="1"/>
  <c r="H26" i="15"/>
  <c r="I26" i="15" s="1"/>
  <c r="K26" i="15" s="1"/>
  <c r="H20" i="15"/>
  <c r="I20" i="15" s="1"/>
  <c r="H32" i="15"/>
  <c r="I32" i="15" s="1"/>
  <c r="K32" i="15" s="1"/>
  <c r="H27" i="23"/>
  <c r="I27" i="23" s="1"/>
  <c r="K27" i="23" s="1"/>
  <c r="H23" i="23"/>
  <c r="I23" i="23" s="1"/>
  <c r="K23" i="23" s="1"/>
  <c r="H17" i="23"/>
  <c r="I17" i="23" s="1"/>
  <c r="H19" i="23"/>
  <c r="I19" i="23" s="1"/>
  <c r="K19" i="23" s="1"/>
  <c r="H29" i="23"/>
  <c r="I29" i="23" s="1"/>
  <c r="K29" i="23" s="1"/>
  <c r="H38" i="23"/>
  <c r="I38" i="23" s="1"/>
  <c r="K38" i="23" s="1"/>
  <c r="H18" i="23"/>
  <c r="I18" i="23" s="1"/>
  <c r="K18" i="23" s="1"/>
  <c r="H14" i="23"/>
  <c r="I14" i="23" s="1"/>
  <c r="K14" i="23" s="1"/>
  <c r="H10" i="23"/>
  <c r="I10" i="23" s="1"/>
  <c r="K10" i="23" s="1"/>
  <c r="H12" i="23"/>
  <c r="I12" i="23" s="1"/>
  <c r="K12" i="23" s="1"/>
  <c r="H19" i="34"/>
  <c r="I19" i="34" s="1"/>
  <c r="H21" i="34"/>
  <c r="I21" i="34" s="1"/>
  <c r="K21" i="34" s="1"/>
  <c r="H37" i="34"/>
  <c r="I37" i="34" s="1"/>
  <c r="K37" i="34" s="1"/>
  <c r="H25" i="34"/>
  <c r="I25" i="34" s="1"/>
  <c r="K25" i="34" s="1"/>
  <c r="H43" i="34"/>
  <c r="I43" i="34" s="1"/>
  <c r="H13" i="34"/>
  <c r="I13" i="34" s="1"/>
  <c r="K13" i="34" s="1"/>
  <c r="H41" i="34"/>
  <c r="I41" i="34" s="1"/>
  <c r="K41" i="34" s="1"/>
  <c r="H15" i="34"/>
  <c r="I15" i="34" s="1"/>
  <c r="K15" i="34" s="1"/>
  <c r="H31" i="34"/>
  <c r="I31" i="34" s="1"/>
  <c r="K31" i="34" s="1"/>
  <c r="H12" i="34"/>
  <c r="I12" i="34" s="1"/>
  <c r="K12" i="34" s="1"/>
  <c r="H38" i="34"/>
  <c r="I38" i="34" s="1"/>
  <c r="K38" i="34" s="1"/>
  <c r="H22" i="34"/>
  <c r="I22" i="34" s="1"/>
  <c r="K22" i="34" s="1"/>
  <c r="H6" i="34"/>
  <c r="I6" i="34" s="1"/>
  <c r="H16" i="34"/>
  <c r="I16" i="34" s="1"/>
  <c r="K16" i="34" s="1"/>
  <c r="H14" i="34"/>
  <c r="I14" i="34" s="1"/>
  <c r="K14" i="34" s="1"/>
  <c r="H30" i="34"/>
  <c r="I30" i="34" s="1"/>
  <c r="K30" i="34" s="1"/>
  <c r="H8" i="34"/>
  <c r="I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K29" i="15" s="1"/>
  <c r="H11" i="15"/>
  <c r="I11" i="15" s="1"/>
  <c r="K11" i="15" s="1"/>
  <c r="H27" i="15"/>
  <c r="I27" i="15" s="1"/>
  <c r="K27" i="15" s="1"/>
  <c r="H43" i="15"/>
  <c r="I43" i="15" s="1"/>
  <c r="K43" i="15" s="1"/>
  <c r="H6" i="15"/>
  <c r="I6" i="15" s="1"/>
  <c r="H22" i="15"/>
  <c r="I22" i="15" s="1"/>
  <c r="K22" i="15" s="1"/>
  <c r="H34" i="15"/>
  <c r="I34" i="15" s="1"/>
  <c r="K34" i="15" s="1"/>
  <c r="H42" i="15"/>
  <c r="I42" i="15" s="1"/>
  <c r="K42" i="15" s="1"/>
  <c r="H10" i="15"/>
  <c r="I10" i="15" s="1"/>
  <c r="H28" i="15"/>
  <c r="I28" i="15" s="1"/>
  <c r="K28" i="15" s="1"/>
  <c r="H12" i="15"/>
  <c r="I12" i="15" s="1"/>
  <c r="K12" i="15" s="1"/>
  <c r="H40" i="15"/>
  <c r="I40" i="15" s="1"/>
  <c r="K40" i="15" s="1"/>
  <c r="H24" i="15"/>
  <c r="I24" i="15" s="1"/>
  <c r="K24" i="15" s="1"/>
  <c r="H41" i="23"/>
  <c r="I41" i="23" s="1"/>
  <c r="K41" i="23" s="1"/>
  <c r="H7" i="23"/>
  <c r="I7" i="23" s="1"/>
  <c r="H9" i="23"/>
  <c r="I9" i="23" s="1"/>
  <c r="K9" i="23" s="1"/>
  <c r="H11" i="23"/>
  <c r="I11" i="23" s="1"/>
  <c r="K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H34" i="23"/>
  <c r="I34" i="23" s="1"/>
  <c r="K34" i="23" s="1"/>
  <c r="H6" i="23"/>
  <c r="I6" i="23" s="1"/>
  <c r="K6" i="23" s="1"/>
  <c r="H26" i="23"/>
  <c r="I26" i="23" s="1"/>
  <c r="K26" i="23" s="1"/>
  <c r="H42" i="23"/>
  <c r="I42" i="23" s="1"/>
  <c r="H22" i="23"/>
  <c r="I22" i="23" s="1"/>
  <c r="K22" i="23" s="1"/>
  <c r="H36" i="23"/>
  <c r="I36" i="23" s="1"/>
  <c r="K27" i="51"/>
  <c r="K14" i="51"/>
  <c r="K23" i="51"/>
  <c r="K29" i="51"/>
  <c r="K20" i="51"/>
  <c r="K42" i="51"/>
  <c r="K33" i="51"/>
  <c r="K21" i="51"/>
  <c r="K34" i="51"/>
  <c r="K37" i="51"/>
  <c r="K38" i="51"/>
  <c r="K15" i="51"/>
  <c r="K31" i="51"/>
  <c r="K6" i="51"/>
  <c r="K26" i="51"/>
  <c r="K10" i="51"/>
  <c r="K11" i="51"/>
  <c r="K25" i="51"/>
  <c r="K19" i="51"/>
  <c r="K18" i="51"/>
  <c r="K24"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39" i="25"/>
  <c r="K11" i="25"/>
  <c r="K29" i="25"/>
  <c r="K13" i="25"/>
  <c r="K17" i="25"/>
  <c r="K34" i="25"/>
  <c r="K14" i="25"/>
  <c r="K32" i="25"/>
  <c r="K38" i="25"/>
  <c r="K30" i="25"/>
  <c r="K28" i="25"/>
  <c r="K23" i="22"/>
  <c r="K27" i="22"/>
  <c r="K7" i="22"/>
  <c r="K35" i="22"/>
  <c r="K29" i="22"/>
  <c r="K16" i="22"/>
  <c r="K32" i="22"/>
  <c r="K20" i="22"/>
  <c r="K28" i="22"/>
  <c r="K6" i="22"/>
  <c r="K18" i="22"/>
  <c r="K35" i="12"/>
  <c r="K27" i="12"/>
  <c r="K25" i="12"/>
  <c r="K40" i="12"/>
  <c r="K24" i="12"/>
  <c r="K8" i="12"/>
  <c r="K19" i="40"/>
  <c r="I5" i="40"/>
  <c r="K41" i="40"/>
  <c r="K27" i="40"/>
  <c r="K6" i="40"/>
  <c r="K34" i="40"/>
  <c r="K25" i="40"/>
  <c r="K42" i="40"/>
  <c r="K43" i="40"/>
  <c r="K26" i="40"/>
  <c r="K23" i="40"/>
  <c r="K39" i="40"/>
  <c r="K16" i="40"/>
  <c r="K15" i="30"/>
  <c r="K35" i="30"/>
  <c r="K9" i="30"/>
  <c r="K39" i="30"/>
  <c r="K24" i="30"/>
  <c r="K38" i="30"/>
  <c r="K42" i="30"/>
  <c r="K14" i="42"/>
  <c r="K30" i="42"/>
  <c r="K22" i="42"/>
  <c r="K36" i="42"/>
  <c r="K42" i="42"/>
  <c r="K29" i="42"/>
  <c r="K34" i="42"/>
  <c r="K23" i="42"/>
  <c r="K6" i="42"/>
  <c r="K28" i="42"/>
  <c r="K8" i="42"/>
  <c r="K24" i="42"/>
  <c r="K17" i="42"/>
  <c r="K33" i="42"/>
  <c r="K20" i="39"/>
  <c r="K42" i="39"/>
  <c r="K30" i="39"/>
  <c r="K12" i="39"/>
  <c r="K28" i="39"/>
  <c r="K22" i="39"/>
  <c r="K13" i="39"/>
  <c r="K43" i="39"/>
  <c r="K26" i="39"/>
  <c r="K29" i="39"/>
  <c r="K40" i="39"/>
  <c r="K17" i="39"/>
  <c r="K33" i="39"/>
  <c r="K6" i="39"/>
  <c r="K10" i="36"/>
  <c r="K6" i="36"/>
  <c r="K18" i="36"/>
  <c r="K33" i="36"/>
  <c r="K36" i="36"/>
  <c r="K31" i="36"/>
  <c r="I5" i="33"/>
  <c r="K24" i="33"/>
  <c r="K12" i="33"/>
  <c r="K18" i="33"/>
  <c r="K8" i="33"/>
  <c r="K16" i="33"/>
  <c r="K32" i="33"/>
  <c r="K10" i="33"/>
  <c r="K14" i="33"/>
  <c r="K29" i="33"/>
  <c r="K17" i="33"/>
  <c r="K33" i="33"/>
  <c r="K9" i="33"/>
  <c r="K37" i="33"/>
  <c r="K25" i="33"/>
  <c r="K11" i="33"/>
  <c r="K27" i="33"/>
  <c r="K43" i="33"/>
  <c r="K29" i="52"/>
  <c r="K13" i="52"/>
  <c r="K19" i="52"/>
  <c r="K22" i="52"/>
  <c r="K11" i="52"/>
  <c r="K21" i="52"/>
  <c r="K22" i="43"/>
  <c r="K26" i="43"/>
  <c r="K25" i="43"/>
  <c r="K41" i="43"/>
  <c r="K30" i="31"/>
  <c r="K9" i="31"/>
  <c r="K11" i="31"/>
  <c r="K35" i="31"/>
  <c r="K39" i="31"/>
  <c r="K16" i="31"/>
  <c r="K26" i="41"/>
  <c r="K29" i="41"/>
  <c r="K34" i="41"/>
  <c r="K18" i="41"/>
  <c r="K37" i="41"/>
  <c r="K36" i="41"/>
  <c r="K27" i="41"/>
  <c r="I5" i="41"/>
  <c r="K31" i="41"/>
  <c r="K20" i="41"/>
  <c r="K42" i="41"/>
  <c r="K8" i="41"/>
  <c r="K24" i="41"/>
  <c r="K40" i="41"/>
  <c r="K17" i="41"/>
  <c r="K33" i="41"/>
  <c r="K6" i="41"/>
  <c r="K21" i="35"/>
  <c r="I5" i="35"/>
  <c r="K40" i="35"/>
  <c r="K38" i="35"/>
  <c r="K6" i="35"/>
  <c r="K12" i="35"/>
  <c r="K8" i="35"/>
  <c r="K11" i="35"/>
  <c r="K13" i="35"/>
  <c r="K15" i="35"/>
  <c r="K31" i="35"/>
  <c r="K36" i="35"/>
  <c r="K16" i="35"/>
  <c r="K25" i="32"/>
  <c r="K39" i="32"/>
  <c r="K41" i="32"/>
  <c r="K43" i="32"/>
  <c r="K23" i="32"/>
  <c r="K17" i="32"/>
  <c r="K35" i="32"/>
  <c r="K21" i="32"/>
  <c r="K14" i="32"/>
  <c r="K40" i="32"/>
  <c r="K38" i="32"/>
  <c r="K30" i="32"/>
  <c r="I5" i="32"/>
  <c r="K22" i="32"/>
  <c r="K42" i="32"/>
  <c r="K26" i="32"/>
  <c r="K10" i="32"/>
  <c r="K17" i="23"/>
  <c r="K13" i="23"/>
  <c r="K8" i="23"/>
  <c r="K9" i="29"/>
  <c r="K37" i="29"/>
  <c r="K39" i="29"/>
  <c r="K15" i="29"/>
  <c r="K33" i="29"/>
  <c r="K17" i="29"/>
  <c r="K11" i="29"/>
  <c r="K27" i="29"/>
  <c r="K16" i="29"/>
  <c r="K26" i="29"/>
  <c r="K10" i="29"/>
  <c r="K22" i="29"/>
  <c r="K24" i="29"/>
  <c r="K40" i="29"/>
  <c r="K18" i="29"/>
  <c r="K36" i="29"/>
  <c r="K20" i="29"/>
  <c r="I5" i="50"/>
  <c r="K19" i="50"/>
  <c r="K40" i="50"/>
  <c r="K26" i="50"/>
  <c r="K34" i="50"/>
  <c r="K21" i="50"/>
  <c r="K8" i="50"/>
  <c r="K36" i="50"/>
  <c r="K27" i="50"/>
  <c r="K10" i="50"/>
  <c r="K32" i="50"/>
  <c r="K13" i="50"/>
  <c r="K35" i="50"/>
  <c r="K17" i="21"/>
  <c r="K21" i="21"/>
  <c r="I5" i="21"/>
  <c r="K13" i="21"/>
  <c r="K43" i="21"/>
  <c r="K27" i="21"/>
  <c r="K11" i="21"/>
  <c r="K31" i="21"/>
  <c r="K15" i="21"/>
  <c r="K40" i="21"/>
  <c r="K32" i="21"/>
  <c r="K24" i="21"/>
  <c r="K16" i="21"/>
  <c r="K8" i="21"/>
  <c r="K38" i="21"/>
  <c r="K30" i="21"/>
  <c r="K22" i="21"/>
  <c r="K14" i="21"/>
  <c r="K6" i="21"/>
  <c r="K40" i="19"/>
  <c r="K24" i="19"/>
  <c r="K8" i="19"/>
  <c r="K35" i="19"/>
  <c r="K17" i="19"/>
  <c r="K33" i="19"/>
  <c r="K25" i="19"/>
  <c r="K43" i="19"/>
  <c r="K13" i="19"/>
  <c r="K41" i="19"/>
  <c r="K15" i="19"/>
  <c r="K31" i="19"/>
  <c r="K14" i="19"/>
  <c r="K38" i="19"/>
  <c r="K18" i="19"/>
  <c r="K26" i="19"/>
  <c r="K36" i="19"/>
  <c r="K20" i="19"/>
  <c r="K12" i="38"/>
  <c r="K10" i="38"/>
  <c r="I5" i="38"/>
  <c r="K15" i="38"/>
  <c r="K20" i="38"/>
  <c r="K7" i="38"/>
  <c r="K8" i="38"/>
  <c r="K24" i="38"/>
  <c r="K17" i="38"/>
  <c r="K29" i="26"/>
  <c r="K35" i="26"/>
  <c r="K13" i="26"/>
  <c r="K11" i="26"/>
  <c r="K19" i="26"/>
  <c r="K41" i="26"/>
  <c r="K23" i="26"/>
  <c r="K26" i="26"/>
  <c r="K22" i="26"/>
  <c r="K18" i="26"/>
  <c r="K32" i="26"/>
  <c r="K16" i="26"/>
  <c r="K17" i="24"/>
  <c r="K33" i="24"/>
  <c r="K15" i="24"/>
  <c r="K7" i="24"/>
  <c r="K25" i="24"/>
  <c r="K9" i="24"/>
  <c r="K37" i="24"/>
  <c r="K11" i="24"/>
  <c r="K27" i="24"/>
  <c r="K43" i="24"/>
  <c r="K22" i="24"/>
  <c r="K14" i="24"/>
  <c r="K34" i="24"/>
  <c r="I5" i="24"/>
  <c r="H44" i="24"/>
  <c r="K26" i="24"/>
  <c r="K42" i="24"/>
  <c r="K20" i="24"/>
  <c r="K40" i="24"/>
  <c r="K24" i="24"/>
  <c r="K8" i="24"/>
  <c r="K33" i="28"/>
  <c r="K15" i="28"/>
  <c r="K11" i="28"/>
  <c r="K39" i="28"/>
  <c r="K9" i="28"/>
  <c r="K27" i="28"/>
  <c r="K13" i="28"/>
  <c r="K38" i="28"/>
  <c r="K6" i="28"/>
  <c r="K34" i="28"/>
  <c r="I5" i="28"/>
  <c r="K30" i="28"/>
  <c r="K10" i="28"/>
  <c r="K16" i="28"/>
  <c r="K22" i="37"/>
  <c r="K38" i="37"/>
  <c r="K34" i="37"/>
  <c r="K12" i="37"/>
  <c r="K27" i="37"/>
  <c r="K18" i="37"/>
  <c r="K15" i="37"/>
  <c r="I5" i="37"/>
  <c r="K31" i="37"/>
  <c r="K20" i="37"/>
  <c r="K42" i="37"/>
  <c r="K23" i="37"/>
  <c r="K8" i="37"/>
  <c r="K24" i="37"/>
  <c r="K40" i="37"/>
  <c r="K17" i="37"/>
  <c r="K33" i="37"/>
  <c r="K6" i="37"/>
  <c r="K19" i="34"/>
  <c r="K43" i="34"/>
  <c r="K6" i="34"/>
  <c r="K8" i="34"/>
  <c r="K18" i="34"/>
  <c r="K6" i="15"/>
  <c r="K10" i="15"/>
  <c r="K8" i="15"/>
  <c r="K17" i="20"/>
  <c r="K29" i="20"/>
  <c r="K9" i="20"/>
  <c r="K27" i="20"/>
  <c r="K7" i="20"/>
  <c r="K23" i="20"/>
  <c r="K42" i="20"/>
  <c r="K26" i="20"/>
  <c r="K38" i="20"/>
  <c r="K14" i="20"/>
  <c r="K32" i="20"/>
  <c r="K16" i="20"/>
  <c r="K36" i="20"/>
  <c r="K20" i="20"/>
  <c r="I5" i="17"/>
  <c r="K32" i="17"/>
  <c r="K16" i="17"/>
  <c r="K15" i="17"/>
  <c r="K27" i="17"/>
  <c r="K23" i="17"/>
  <c r="K9" i="17"/>
  <c r="K25" i="17"/>
  <c r="K41" i="17"/>
  <c r="K38" i="17"/>
  <c r="K30" i="17"/>
  <c r="K42" i="17"/>
  <c r="K18" i="17"/>
  <c r="K28" i="17"/>
  <c r="K12" i="17"/>
  <c r="K40" i="8"/>
  <c r="K24" i="8"/>
  <c r="K8" i="8"/>
  <c r="K35" i="8"/>
  <c r="K29" i="8"/>
  <c r="K21" i="8"/>
  <c r="K9" i="8"/>
  <c r="K25" i="8"/>
  <c r="K41" i="8"/>
  <c r="K17" i="8"/>
  <c r="K42" i="8"/>
  <c r="K34"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22" i="25"/>
  <c r="K42" i="25"/>
  <c r="K26" i="25"/>
  <c r="K16" i="25"/>
  <c r="K24" i="25"/>
  <c r="K40" i="25"/>
  <c r="K18" i="25"/>
  <c r="K20" i="25"/>
  <c r="K9" i="22"/>
  <c r="K11" i="22"/>
  <c r="K41" i="22"/>
  <c r="K43" i="22"/>
  <c r="K31" i="22"/>
  <c r="K15" i="22"/>
  <c r="K33" i="22"/>
  <c r="K21" i="22"/>
  <c r="K37" i="22"/>
  <c r="K24" i="22"/>
  <c r="K8" i="22"/>
  <c r="K36" i="22"/>
  <c r="I5" i="22"/>
  <c r="K12" i="22"/>
  <c r="K30" i="22"/>
  <c r="K14" i="22"/>
  <c r="K42" i="22"/>
  <c r="K26" i="22"/>
  <c r="K10" i="22"/>
  <c r="K15" i="12"/>
  <c r="K17" i="12"/>
  <c r="K33" i="12"/>
  <c r="K14" i="12"/>
  <c r="K26" i="12"/>
  <c r="K16" i="12"/>
  <c r="K35" i="40"/>
  <c r="K10" i="40"/>
  <c r="K38" i="40"/>
  <c r="K13" i="40"/>
  <c r="K30" i="40"/>
  <c r="K9" i="40"/>
  <c r="K37" i="40"/>
  <c r="K11" i="40"/>
  <c r="K33" i="40"/>
  <c r="K14" i="40"/>
  <c r="K36" i="40"/>
  <c r="K15" i="40"/>
  <c r="K31" i="40"/>
  <c r="K8" i="40"/>
  <c r="K24" i="40"/>
  <c r="K40" i="40"/>
  <c r="K31" i="30"/>
  <c r="K43" i="30"/>
  <c r="K25" i="30"/>
  <c r="K28" i="30"/>
  <c r="K6" i="30"/>
  <c r="K18" i="30"/>
  <c r="K35" i="42"/>
  <c r="K19" i="42"/>
  <c r="K10" i="42"/>
  <c r="K27" i="42"/>
  <c r="K7" i="42"/>
  <c r="K18" i="42"/>
  <c r="K38" i="42"/>
  <c r="K21" i="42"/>
  <c r="K16" i="42"/>
  <c r="K32" i="42"/>
  <c r="K25" i="42"/>
  <c r="K21" i="39"/>
  <c r="K31" i="39"/>
  <c r="I5" i="39"/>
  <c r="K18" i="39"/>
  <c r="K15" i="39"/>
  <c r="K10" i="39"/>
  <c r="K38" i="39"/>
  <c r="K27" i="39"/>
  <c r="K14" i="39"/>
  <c r="K36" i="39"/>
  <c r="K16" i="39"/>
  <c r="K32" i="39"/>
  <c r="K9" i="39"/>
  <c r="K25" i="39"/>
  <c r="K41" i="36"/>
  <c r="K29" i="36"/>
  <c r="K27" i="36"/>
  <c r="K34" i="36"/>
  <c r="K25" i="36"/>
  <c r="K12" i="36"/>
  <c r="K43" i="36"/>
  <c r="K26" i="36"/>
  <c r="K39" i="36"/>
  <c r="K16" i="36"/>
  <c r="I5" i="36"/>
  <c r="K40" i="33"/>
  <c r="K34" i="33"/>
  <c r="K36" i="33"/>
  <c r="K26" i="33"/>
  <c r="K28" i="33"/>
  <c r="K42" i="33"/>
  <c r="K20" i="33"/>
  <c r="K38" i="33"/>
  <c r="K22" i="33"/>
  <c r="K6" i="33"/>
  <c r="K15" i="33"/>
  <c r="K31" i="33"/>
  <c r="K13" i="33"/>
  <c r="K23" i="33"/>
  <c r="K41" i="33"/>
  <c r="K21" i="33"/>
  <c r="K39" i="33"/>
  <c r="K19" i="33"/>
  <c r="K35" i="33"/>
  <c r="K40" i="52"/>
  <c r="K12" i="52"/>
  <c r="K33" i="52"/>
  <c r="K9" i="52"/>
  <c r="K14" i="52"/>
  <c r="K7" i="52"/>
  <c r="K24" i="52"/>
  <c r="K43" i="52"/>
  <c r="K36" i="52"/>
  <c r="K41" i="52"/>
  <c r="K31" i="52"/>
  <c r="K20" i="52"/>
  <c r="K32" i="52"/>
  <c r="K18" i="52"/>
  <c r="K19" i="43"/>
  <c r="K10" i="43"/>
  <c r="K18" i="43"/>
  <c r="K17" i="43"/>
  <c r="K27" i="43"/>
  <c r="K28" i="43"/>
  <c r="K33" i="43"/>
  <c r="K39" i="43"/>
  <c r="K24" i="31"/>
  <c r="K38" i="31"/>
  <c r="K6" i="31"/>
  <c r="K19" i="31"/>
  <c r="K13" i="31"/>
  <c r="K41" i="31"/>
  <c r="K31" i="31"/>
  <c r="K21" i="31"/>
  <c r="K17" i="31"/>
  <c r="K33" i="31"/>
  <c r="K8" i="31"/>
  <c r="K36" i="31"/>
  <c r="K20" i="31"/>
  <c r="K10" i="31"/>
  <c r="K18" i="31"/>
  <c r="K43" i="41"/>
  <c r="K12" i="41"/>
  <c r="K38" i="41"/>
  <c r="K21" i="41"/>
  <c r="K7" i="41"/>
  <c r="K22" i="41"/>
  <c r="K11" i="41"/>
  <c r="K39" i="41"/>
  <c r="K28" i="41"/>
  <c r="K19" i="41"/>
  <c r="K10" i="41"/>
  <c r="K30" i="41"/>
  <c r="K13" i="41"/>
  <c r="K35" i="41"/>
  <c r="K16" i="41"/>
  <c r="K32" i="41"/>
  <c r="K9" i="41"/>
  <c r="K25" i="41"/>
  <c r="K41" i="41"/>
  <c r="K35" i="35"/>
  <c r="K37" i="35"/>
  <c r="K26" i="35"/>
  <c r="K18" i="35"/>
  <c r="K42" i="35"/>
  <c r="K28" i="35"/>
  <c r="K30" i="35"/>
  <c r="K33" i="35"/>
  <c r="K25" i="35"/>
  <c r="K9" i="35"/>
  <c r="K27" i="35"/>
  <c r="K7" i="35"/>
  <c r="K39" i="35"/>
  <c r="K20" i="35"/>
  <c r="K10" i="35"/>
  <c r="K34" i="35"/>
  <c r="K24" i="35"/>
  <c r="K11" i="32"/>
  <c r="K27" i="32"/>
  <c r="K7" i="32"/>
  <c r="K9" i="32"/>
  <c r="K15" i="32"/>
  <c r="K33" i="32"/>
  <c r="K13" i="32"/>
  <c r="K29" i="32"/>
  <c r="K36" i="32"/>
  <c r="K24"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7" i="23"/>
  <c r="K33" i="23"/>
  <c r="K16" i="23"/>
  <c r="K42" i="23"/>
  <c r="K36" i="23"/>
  <c r="K20" i="23"/>
  <c r="I5" i="29"/>
  <c r="K21" i="29"/>
  <c r="K23" i="29"/>
  <c r="K25" i="29"/>
  <c r="K41" i="29"/>
  <c r="K29" i="29"/>
  <c r="K13" i="29"/>
  <c r="K31" i="29"/>
  <c r="K19" i="29"/>
  <c r="K35" i="29"/>
  <c r="K38" i="29"/>
  <c r="K6" i="29"/>
  <c r="K32" i="29"/>
  <c r="K42" i="29"/>
  <c r="K34" i="29"/>
  <c r="K14" i="29"/>
  <c r="K30" i="29"/>
  <c r="K8" i="29"/>
  <c r="K12" i="29"/>
  <c r="K12" i="50"/>
  <c r="K29" i="50"/>
  <c r="K17" i="50"/>
  <c r="K37" i="50"/>
  <c r="K24" i="50"/>
  <c r="K11" i="50"/>
  <c r="K41" i="50"/>
  <c r="K42" i="50"/>
  <c r="K14" i="50"/>
  <c r="K30"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9" i="21"/>
  <c r="K35" i="21"/>
  <c r="K19" i="21"/>
  <c r="K39" i="21"/>
  <c r="K23" i="21"/>
  <c r="K7" i="21"/>
  <c r="K36" i="21"/>
  <c r="K28" i="21"/>
  <c r="K20" i="21"/>
  <c r="K12" i="21"/>
  <c r="K42" i="21"/>
  <c r="K34" i="21"/>
  <c r="K26" i="21"/>
  <c r="K18" i="21"/>
  <c r="K10" i="21"/>
  <c r="I5" i="19"/>
  <c r="K32" i="19"/>
  <c r="K16" i="19"/>
  <c r="K21" i="19"/>
  <c r="K19" i="19"/>
  <c r="K11" i="19"/>
  <c r="K29" i="19"/>
  <c r="K9" i="19"/>
  <c r="K27" i="19"/>
  <c r="K7" i="19"/>
  <c r="K23" i="19"/>
  <c r="K39" i="19"/>
  <c r="K22" i="19"/>
  <c r="K34" i="19"/>
  <c r="K42" i="19"/>
  <c r="K10" i="19"/>
  <c r="K28" i="19"/>
  <c r="K12" i="19"/>
  <c r="K39" i="38"/>
  <c r="K29" i="38"/>
  <c r="K13" i="38"/>
  <c r="K26" i="38"/>
  <c r="K27" i="38"/>
  <c r="K36" i="38"/>
  <c r="K35" i="38"/>
  <c r="K34" i="38"/>
  <c r="K23" i="38"/>
  <c r="K18" i="38"/>
  <c r="K38" i="38"/>
  <c r="K21" i="38"/>
  <c r="K43" i="38"/>
  <c r="K16" i="38"/>
  <c r="K9" i="38"/>
  <c r="K25" i="38"/>
  <c r="K41" i="38"/>
  <c r="K21" i="26"/>
  <c r="K31" i="26"/>
  <c r="K27" i="26"/>
  <c r="K9" i="26"/>
  <c r="K15" i="26"/>
  <c r="K37" i="26"/>
  <c r="K34" i="26"/>
  <c r="K17" i="26"/>
  <c r="K33" i="26"/>
  <c r="K20" i="26"/>
  <c r="K10" i="26"/>
  <c r="K30" i="26"/>
  <c r="K36" i="26"/>
  <c r="I5" i="26"/>
  <c r="K28" i="26"/>
  <c r="K6" i="26"/>
  <c r="K40" i="26"/>
  <c r="K24" i="26"/>
  <c r="K13" i="24"/>
  <c r="K29" i="24"/>
  <c r="K21" i="24"/>
  <c r="K39" i="24"/>
  <c r="K23" i="24"/>
  <c r="K41" i="24"/>
  <c r="K19" i="24"/>
  <c r="K35" i="24"/>
  <c r="K36" i="24"/>
  <c r="K6" i="24"/>
  <c r="K28" i="24"/>
  <c r="K18" i="24"/>
  <c r="K38" i="24"/>
  <c r="K12" i="24"/>
  <c r="K30" i="24"/>
  <c r="K10" i="24"/>
  <c r="K32" i="24"/>
  <c r="K16" i="24"/>
  <c r="K19" i="28"/>
  <c r="K35" i="28"/>
  <c r="K7" i="28"/>
  <c r="K25" i="28"/>
  <c r="K23" i="28"/>
  <c r="K41" i="28"/>
  <c r="K37" i="28"/>
  <c r="K18" i="28"/>
  <c r="K28" i="28"/>
  <c r="K12" i="28"/>
  <c r="K36" i="28"/>
  <c r="K14" i="28"/>
  <c r="K42" i="28"/>
  <c r="K20" i="28"/>
  <c r="K40" i="28"/>
  <c r="K24" i="28"/>
  <c r="K8" i="28"/>
  <c r="K21" i="37"/>
  <c r="K39" i="37"/>
  <c r="K29" i="37"/>
  <c r="K11" i="37"/>
  <c r="K7" i="37"/>
  <c r="K43" i="37"/>
  <c r="K36" i="37"/>
  <c r="K37" i="37"/>
  <c r="K28" i="37"/>
  <c r="K19" i="37"/>
  <c r="K10" i="37"/>
  <c r="K30" i="37"/>
  <c r="K13" i="37"/>
  <c r="K35" i="37"/>
  <c r="K16" i="37"/>
  <c r="K32" i="37"/>
  <c r="K9" i="37"/>
  <c r="K25" i="37"/>
  <c r="K41" i="37"/>
  <c r="K17" i="34"/>
  <c r="K35" i="34"/>
  <c r="K11" i="34"/>
  <c r="K29" i="34"/>
  <c r="K27" i="34"/>
  <c r="K7" i="34"/>
  <c r="K23" i="34"/>
  <c r="K32" i="34"/>
  <c r="I5" i="34"/>
  <c r="K36" i="34"/>
  <c r="K28" i="34"/>
  <c r="K20" i="34"/>
  <c r="K26" i="34"/>
  <c r="K10" i="34"/>
  <c r="K13" i="15"/>
  <c r="K23" i="15"/>
  <c r="K31" i="15"/>
  <c r="K21" i="15"/>
  <c r="K30" i="15"/>
  <c r="K38" i="15"/>
  <c r="K18" i="15"/>
  <c r="K36" i="15"/>
  <c r="K20" i="15"/>
  <c r="I5" i="15"/>
  <c r="K16" i="15"/>
  <c r="I5" i="20"/>
  <c r="K19" i="20"/>
  <c r="K21" i="20"/>
  <c r="K37" i="20"/>
  <c r="K43" i="20"/>
  <c r="K13" i="20"/>
  <c r="K15" i="20"/>
  <c r="K34" i="20"/>
  <c r="K10" i="20"/>
  <c r="K22" i="20"/>
  <c r="K30" i="20"/>
  <c r="K40" i="20"/>
  <c r="K24" i="20"/>
  <c r="K8" i="20"/>
  <c r="K28" i="20"/>
  <c r="K12" i="20"/>
  <c r="K40" i="17"/>
  <c r="K24" i="17"/>
  <c r="K43" i="17"/>
  <c r="K31" i="17"/>
  <c r="K19" i="17"/>
  <c r="K21" i="17"/>
  <c r="K17" i="17"/>
  <c r="K33" i="17"/>
  <c r="K14" i="17"/>
  <c r="K22" i="17"/>
  <c r="K26" i="17"/>
  <c r="K34" i="17"/>
  <c r="K36" i="17"/>
  <c r="K20" i="17"/>
  <c r="I5" i="8"/>
  <c r="K32" i="8"/>
  <c r="K16" i="8"/>
  <c r="K13" i="8"/>
  <c r="K27" i="8"/>
  <c r="K19" i="8"/>
  <c r="K43" i="8"/>
  <c r="K15" i="8"/>
  <c r="K31" i="8"/>
  <c r="K7" i="8"/>
  <c r="K23" i="8"/>
  <c r="K39" i="8"/>
  <c r="K10" i="8"/>
  <c r="K26" i="8"/>
  <c r="K30" i="8"/>
  <c r="K38" i="8"/>
  <c r="K6" i="8"/>
  <c r="K28" i="8"/>
  <c r="K12" i="8"/>
  <c r="H44" i="42" l="1"/>
  <c r="H44" i="21"/>
  <c r="H44" i="17"/>
  <c r="H44" i="51"/>
  <c r="H44" i="31"/>
  <c r="I44" i="26"/>
  <c r="H44" i="19"/>
  <c r="H44" i="39"/>
  <c r="H44" i="37"/>
  <c r="H44" i="28"/>
  <c r="H44" i="32"/>
  <c r="H44" i="25"/>
  <c r="H44" i="20"/>
  <c r="H44" i="26"/>
  <c r="H44" i="8"/>
  <c r="H44" i="29"/>
  <c r="H44" i="36"/>
  <c r="I5" i="42"/>
  <c r="I44" i="42" s="1"/>
  <c r="H44" i="22"/>
  <c r="H44" i="41"/>
  <c r="H44" i="33"/>
  <c r="H44" i="40"/>
  <c r="I5" i="51"/>
  <c r="K5" i="51" s="1"/>
  <c r="K44" i="51" s="1"/>
  <c r="M44" i="51" s="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51"/>
  <c r="I44" i="8"/>
  <c r="K5" i="8"/>
  <c r="K44" i="8" s="1"/>
  <c r="M44" i="8" s="1"/>
  <c r="K5" i="15"/>
  <c r="K44" i="15" s="1"/>
  <c r="M44" i="15" s="1"/>
  <c r="I44" i="15"/>
  <c r="K5" i="34"/>
  <c r="K44" i="34" s="1"/>
  <c r="M44" i="34" s="1"/>
  <c r="I44" i="34"/>
  <c r="K5" i="26"/>
  <c r="K44" i="26" s="1"/>
  <c r="M44" i="26" s="1"/>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6" i="44" l="1"/>
  <c r="Q16" i="44" s="1"/>
  <c r="K5" i="42"/>
  <c r="K44" i="42" s="1"/>
  <c r="M44" i="42" s="1"/>
  <c r="O15" i="44"/>
  <c r="Q15"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D24" i="46" s="1"/>
  <c r="W23" i="48"/>
  <c r="Y16" i="48"/>
  <c r="W16" i="48"/>
  <c r="U16" i="48"/>
  <c r="R44" i="48"/>
  <c r="S5" i="48"/>
  <c r="D44" i="46" l="1"/>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<sst xmlns="http://schemas.openxmlformats.org/spreadsheetml/2006/main" count="7817" uniqueCount="613">
  <si>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</si>
  <si>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</si>
  <si>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</si>
  <si>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</si>
  <si>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</si>
  <si>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</si>
  <si>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</si>
  <si>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</si>
  <si>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</si>
  <si>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</si>
  <si>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</si>
  <si>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</si>
  <si>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</si>
  <si>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</si>
  <si>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</si>
  <si>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</si>
  <si>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</si>
  <si>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</si>
  <si>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</si>
  <si>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</si>
  <si>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</si>
  <si>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</si>
  <si>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</si>
  <si>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</si>
  <si>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</si>
  <si>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</si>
  <si>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</si>
  <si>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</si>
  <si>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</si>
  <si>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</si>
  <si>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</si>
  <si>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</si>
  <si>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</si>
  <si>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</si>
  <si>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</si>
  <si>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</si>
  <si>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</si>
  <si>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</si>
  <si>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</si>
  <si>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</si>
  <si>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</si>
  <si>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</si>
  <si>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</si>
  <si>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</si>
  <si>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</si>
  <si>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</si>
  <si>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</si>
  <si>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</si>
  <si>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</si>
  <si>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</si>
  <si>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</si>
  <si>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</si>
  <si>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</si>
  <si>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</si>
  <si>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</si>
  <si>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</si>
  <si>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</si>
  <si>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</si>
  <si>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</si>
  <si>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</si>
  <si>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</si>
  <si>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</si>
  <si>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</si>
  <si>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</si>
  <si>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</si>
  <si>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</si>
  <si>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</si>
  <si>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</si>
  <si>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</si>
  <si>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</si>
  <si>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</si>
  <si>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</si>
  <si>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</si>
  <si>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</si>
  <si>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</si>
  <si>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</si>
  <si>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</si>
  <si>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</si>
  <si>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</si>
  <si>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</si>
  <si>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</si>
  <si>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</si>
  <si>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</si>
  <si>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</si>
  <si>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</si>
  <si>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</si>
  <si>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</si>
  <si>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</si>
  <si>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</si>
  <si>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</si>
  <si>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</si>
  <si>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</si>
  <si>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</si>
  <si>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</si>
  <si>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</si>
  <si>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</si>
  <si>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</si>
  <si>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</si>
  <si>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</si>
  <si>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</si>
  <si>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</si>
  <si>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</si>
  <si>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</si>
  <si>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</si>
  <si>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</si>
  <si>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</si>
  <si>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</si>
  <si>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</si>
  <si>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</si>
  <si>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</si>
  <si>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</si>
  <si>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</si>
  <si>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</si>
  <si>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</si>
  <si>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</si>
  <si>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</si>
  <si>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</si>
  <si>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</si>
  <si>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</si>
  <si>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</si>
  <si>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</si>
  <si>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</si>
  <si>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</si>
  <si>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</si>
  <si>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</si>
  <si>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</si>
  <si>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</si>
  <si>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</si>
  <si>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</si>
  <si>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</si>
  <si>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</si>
  <si>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</si>
  <si>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</si>
  <si>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</si>
  <si>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</si>
  <si>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</si>
  <si>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</si>
  <si>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</si>
  <si>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</si>
  <si>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</si>
  <si>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</si>
  <si>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</si>
  <si>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</si>
  <si>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</si>
  <si>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</si>
  <si>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</si>
  <si>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</si>
  <si>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</si>
  <si>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</si>
  <si>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</si>
  <si>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</si>
  <si>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</si>
  <si>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</si>
  <si>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</si>
  <si>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</si>
  <si>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</si>
  <si>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</si>
  <si>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</si>
  <si>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</si>
  <si>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</si>
  <si>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</si>
  <si>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</si>
  <si>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</si>
  <si>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</si>
  <si>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</si>
  <si>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</si>
  <si>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</si>
  <si>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</si>
  <si>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</si>
  <si>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</si>
  <si>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</si>
  <si>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</si>
  <si>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</si>
  <si>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</si>
  <si>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</si>
  <si>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</si>
  <si>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</si>
  <si>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</si>
  <si>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</si>
  <si>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</si>
  <si>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</si>
  <si>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</si>
  <si>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</si>
  <si>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</si>
  <si>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</si>
  <si>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</si>
  <si>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</si>
  <si>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</si>
  <si>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</si>
  <si>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</si>
  <si>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</si>
  <si>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</si>
  <si>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</si>
  <si>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</si>
  <si>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</si>
  <si>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</si>
  <si>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</si>
  <si>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</si>
  <si>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</si>
  <si>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</si>
  <si>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</si>
  <si>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</si>
  <si>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</si>
  <si>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</si>
  <si>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</si>
  <si>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</si>
  <si>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</si>
  <si>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</si>
  <si>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</si>
  <si>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</si>
  <si>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</si>
  <si>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</si>
  <si>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</si>
  <si>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</si>
  <si>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</si>
  <si>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</si>
  <si>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</si>
  <si>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</si>
  <si>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</si>
  <si>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</si>
  <si>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</si>
  <si>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</si>
  <si>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</si>
  <si>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</si>
  <si>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</si>
  <si>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</si>
  <si>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</si>
  <si>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</si>
  <si>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</si>
  <si>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</si>
  <si>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</si>
  <si>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</si>
  <si>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</si>
  <si>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</si>
  <si>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</si>
  <si>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</si>
  <si>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</si>
  <si>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</si>
  <si>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</si>
  <si>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</si>
  <si>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</si>
  <si>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</si>
  <si>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</si>
  <si>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</si>
  <si>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</si>
  <si>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</si>
  <si>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</si>
  <si>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</si>
  <si>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</si>
  <si>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</si>
  <si>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</si>
  <si>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</si>
  <si>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</si>
  <si>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</si>
  <si>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</si>
  <si>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</si>
  <si>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</si>
  <si>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</si>
  <si>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</si>
  <si>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</si>
  <si>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</si>
  <si>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</si>
  <si>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</si>
  <si>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</si>
  <si>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</si>
  <si>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</si>
  <si>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</si>
  <si>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</si>
  <si>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</si>
  <si>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</si>
  <si>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</si>
  <si>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</si>
  <si>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</si>
  <si>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</si>
  <si>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</si>
  <si>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</si>
  <si>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</si>
  <si>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</si>
  <si>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</si>
  <si>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</si>
  <si>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</si>
  <si>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</si>
  <si>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</si>
  <si>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</si>
  <si>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</si>
  <si>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</si>
  <si>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</si>
  <si>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</si>
  <si>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</si>
  <si>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</si>
  <si>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</si>
  <si>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</si>
  <si>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</si>
  <si>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</si>
  <si>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</si>
  <si>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</si>
  <si>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</si>
  <si>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</si>
  <si>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</si>
  <si>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</si>
  <si>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</si>
  <si>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</si>
  <si>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</si>
  <si>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</si>
  <si>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</si>
  <si>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</si>
  <si>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</si>
  <si>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</si>
  <si>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</si>
  <si>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</si>
  <si>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</si>
  <si>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</si>
  <si>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</si>
  <si>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</si>
  <si>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</si>
  <si>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</si>
  <si>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</si>
  <si>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</si>
  <si>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</si>
  <si>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</si>
  <si>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</si>
  <si>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</si>
  <si>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</si>
  <si>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</si>
  <si>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</si>
  <si>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</si>
  <si>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</si>
  <si>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</si>
  <si>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</si>
  <si>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</si>
  <si>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</si>
  <si>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</si>
  <si>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</si>
  <si>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</si>
  <si>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</si>
  <si>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</si>
  <si>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</si>
  <si>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</si>
  <si>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</si>
  <si>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</si>
  <si>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</si>
  <si>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</si>
  <si>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</si>
  <si>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</si>
  <si>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</si>
  <si>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</si>
  <si>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</si>
  <si>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</si>
  <si>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</si>
  <si>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</si>
  <si>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</si>
  <si>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</si>
  <si>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</si>
  <si>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</si>
  <si>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</si>
  <si>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</si>
  <si>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</si>
  <si>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</si>
  <si>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</si>
  <si>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</si>
  <si>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</si>
  <si>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</si>
  <si>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</si>
  <si>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</si>
  <si>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</si>
  <si>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</si>
  <si>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</si>
  <si>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</si>
  <si>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</si>
  <si>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</si>
  <si>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</si>
  <si>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</si>
  <si>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</si>
  <si>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</si>
  <si>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</si>
  <si>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</si>
  <si>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</si>
  <si>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</si>
  <si>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</si>
  <si>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</si>
  <si>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</si>
  <si>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</si>
  <si>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</si>
  <si>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</si>
  <si>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</si>
  <si>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</si>
  <si>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</si>
  <si>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</si>
  <si>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</si>
  <si>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</si>
  <si>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</si>
  <si>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</si>
  <si>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</si>
  <si>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</si>
  <si>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</si>
  <si>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</si>
  <si>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</si>
  <si>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</si>
  <si>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</si>
  <si>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</si>
  <si>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</si>
  <si>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</si>
  <si>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</si>
  <si>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</si>
  <si>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</si>
  <si>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</si>
  <si>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</si>
  <si>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</si>
  <si>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</si>
  <si>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</si>
  <si>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</si>
  <si>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</si>
  <si>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</si>
  <si>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</si>
  <si>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</si>
  <si>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</si>
  <si>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</si>
  <si>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</si>
  <si>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</si>
  <si>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</si>
  <si>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</si>
  <si>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</si>
  <si>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</si>
  <si>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</si>
  <si>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</si>
  <si>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</si>
  <si>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</si>
  <si>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</si>
  <si>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</si>
  <si>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</si>
  <si>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</si>
  <si>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</si>
  <si>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</si>
  <si>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</si>
  <si>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</si>
  <si>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</si>
  <si>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</si>
  <si>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</si>
  <si>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</si>
  <si>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</si>
  <si>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</si>
  <si>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</si>
  <si>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</si>
  <si>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</si>
  <si>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</si>
  <si>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</si>
  <si>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</si>
  <si>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</si>
  <si>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</si>
  <si>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</si>
  <si>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</si>
  <si>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</si>
  <si>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</si>
  <si>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</si>
  <si>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</si>
  <si>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</si>
  <si>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</si>
  <si>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</si>
  <si>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</si>
  <si>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</si>
  <si>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</si>
  <si>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</si>
  <si>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</si>
  <si>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</si>
  <si>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</si>
  <si>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</si>
  <si>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</si>
  <si>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</si>
  <si>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</si>
  <si>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</si>
  <si>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</si>
  <si>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</si>
  <si>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</si>
  <si>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</si>
  <si>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</si>
  <si>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</si>
  <si>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</si>
  <si>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</si>
  <si>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</si>
  <si>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</si>
  <si>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</si>
  <si>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</si>
  <si>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</si>
  <si>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</si>
  <si>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</si>
  <si>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</si>
  <si>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</si>
  <si>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</si>
  <si>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</si>
  <si>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</si>
  <si>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</si>
  <si>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</si>
  <si>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</si>
  <si>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</si>
  <si>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</si>
  <si>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</si>
  <si>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</si>
  <si>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</si>
  <si>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</si>
  <si>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</si>
  <si>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</si>
  <si>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</si>
  <si>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</si>
  <si>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</si>
  <si>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</si>
  <si>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</si>
  <si>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</si>
  <si>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</si>
  <si>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</si>
  <si>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</si>
  <si>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</si>
  <si>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</si>
  <si>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</si>
  <si>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</si>
  <si>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</si>
  <si>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</si>
  <si>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</si>
  <si>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</si>
  <si>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</si>
  <si>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</si>
  <si>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</si>
  <si>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</si>
  <si>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</si>
  <si>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</si>
  <si>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</si>
  <si>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</si>
  <si>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</si>
  <si>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</si>
  <si>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</si>
  <si>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</si>
  <si>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</si>
  <si>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</si>
  <si>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</si>
  <si>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</si>
  <si>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</si>
  <si>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</si>
  <si>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</si>
  <si>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</si>
  <si>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</si>
  <si>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</si>
  <si>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</si>
  <si>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</si>
  <si>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</si>
  <si>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</si>
  <si>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</si>
  <si>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</si>
  <si>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</si>
  <si>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</si>
  <si>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</si>
  <si>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</si>
  <si>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</si>
  <si>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</si>
  <si>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</si>
  <si>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</si>
  <si>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</si>
  <si>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</si>
  <si>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</si>
  <si>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</si>
  <si>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</si>
  <si>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</si>
  <si>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</si>
  <si>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</si>
  <si>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</si>
  <si>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</si>
  <si>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</si>
  <si>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</si>
  <si>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</si>
  <si>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</si>
  <si>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</si>
  <si>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</si>
  <si>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</si>
  <si>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</si>
  <si>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</si>
  <si>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</si>
  <si>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</si>
  <si>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</si>
  <si>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</si>
  <si>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</si>
  <si>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</si>
  <si>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</si>
  <si>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</si>
  <si>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</si>
  <si>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</si>
  <si>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</si>
  <si>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</si>
  <si>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</si>
  <si>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</si>
  <si>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</si>
  <si>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</si>
  <si>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</si>
  <si>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</si>
  <si>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</si>
  <si>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</si>
  <si>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</si>
  <si>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</si>
  <si>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</si>
  <si>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</si>
  <si>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</si>
  <si>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</si>
  <si>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</si>
  <si>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</si>
  <si>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</si>
  <si>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</si>
  <si>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</si>
  <si>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</si>
  <si>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</si>
  <si>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</si>
  <si>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</si>
  <si>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</si>
  <si>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</si>
  <si>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</si>
  <si>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2015年太子町産業連関表</t>
  </si>
  <si>
    <t>雇用者報酬転換比率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</si>
</sst>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6">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1" fontId="6" fillId="13" borderId="10" xfId="1" applyNumberFormat="1" applyFont="1" applyFill="1" applyBorder="1"/>
    <xf numFmtId="191" fontId="6" fillId="13" borderId="9" xfId="1"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3" activePane="bottomRight" state="frozen"/>
      <selection activeCell="D5" sqref="D5"/>
      <selection pane="topRight" activeCell="D5" sqref="D5"/>
      <selection pane="bottomLeft" activeCell="D5" sqref="D5"/>
      <selection pane="bottomRight" activeCell="E38" sqref="E38"/>
    </sheetView>
  </sheetViews>
  <sheetFormatPr defaultRowHeight="13" x14ac:dyDescent="0.2"/>
  <cols>
    <col min="1" max="1" width="12.453125" customWidth="1"/>
    <col min="2" max="2" width="24" customWidth="1"/>
    <col min="3" max="3" width="17.36328125" customWidth="1"/>
  </cols>
  <sheetData>
    <row r="1" spans="1:3" x14ac:dyDescent="0.2">
      <c r="A1" s="15" t="s">
        <v>359</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263</v>
      </c>
      <c r="B6" s="177" t="s">
        <v>264</v>
      </c>
      <c r="C6" s="8" t="s">
        <v>107</v>
      </c>
    </row>
    <row r="7" spans="1:3" x14ac:dyDescent="0.2">
      <c r="A7" s="25" t="s">
        <v>219</v>
      </c>
      <c r="B7" s="3" t="s">
        <v>265</v>
      </c>
      <c r="C7" s="5" t="s">
        <v>107</v>
      </c>
    </row>
    <row r="8" spans="1:3" x14ac:dyDescent="0.2">
      <c r="A8" s="25" t="s">
        <v>220</v>
      </c>
      <c r="B8" s="3" t="s">
        <v>266</v>
      </c>
      <c r="C8" s="5" t="s">
        <v>107</v>
      </c>
    </row>
    <row r="9" spans="1:3" x14ac:dyDescent="0.2">
      <c r="A9" s="25" t="s">
        <v>221</v>
      </c>
      <c r="B9" s="3" t="s">
        <v>27</v>
      </c>
      <c r="C9" s="5" t="s">
        <v>107</v>
      </c>
    </row>
    <row r="10" spans="1:3" x14ac:dyDescent="0.2">
      <c r="A10" s="25" t="s">
        <v>222</v>
      </c>
      <c r="B10" s="3" t="s">
        <v>190</v>
      </c>
      <c r="C10" s="5" t="s">
        <v>107</v>
      </c>
    </row>
    <row r="11" spans="1:3" x14ac:dyDescent="0.2">
      <c r="A11" s="25" t="s">
        <v>223</v>
      </c>
      <c r="B11" s="3" t="s">
        <v>28</v>
      </c>
      <c r="C11" s="5" t="s">
        <v>107</v>
      </c>
    </row>
    <row r="12" spans="1:3" x14ac:dyDescent="0.2">
      <c r="A12" s="25" t="s">
        <v>224</v>
      </c>
      <c r="B12" s="3" t="s">
        <v>267</v>
      </c>
      <c r="C12" s="5" t="s">
        <v>107</v>
      </c>
    </row>
    <row r="13" spans="1:3" x14ac:dyDescent="0.2">
      <c r="A13" s="25" t="s">
        <v>225</v>
      </c>
      <c r="B13" s="3" t="s">
        <v>29</v>
      </c>
      <c r="C13" s="5" t="s">
        <v>107</v>
      </c>
    </row>
    <row r="14" spans="1:3" x14ac:dyDescent="0.2">
      <c r="A14" s="25" t="s">
        <v>226</v>
      </c>
      <c r="B14" s="3" t="s">
        <v>30</v>
      </c>
      <c r="C14" s="5" t="s">
        <v>107</v>
      </c>
    </row>
    <row r="15" spans="1:3" x14ac:dyDescent="0.2">
      <c r="A15" s="25" t="s">
        <v>2</v>
      </c>
      <c r="B15" s="3" t="s">
        <v>364</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268</v>
      </c>
      <c r="C20" s="5" t="s">
        <v>107</v>
      </c>
    </row>
    <row r="21" spans="1:3" x14ac:dyDescent="0.2">
      <c r="A21" s="25" t="s">
        <v>8</v>
      </c>
      <c r="B21" s="3" t="s">
        <v>269</v>
      </c>
      <c r="C21" s="5" t="s">
        <v>107</v>
      </c>
    </row>
    <row r="22" spans="1:3" x14ac:dyDescent="0.2">
      <c r="A22" s="25" t="s">
        <v>9</v>
      </c>
      <c r="B22" s="3" t="s">
        <v>270</v>
      </c>
      <c r="C22" s="5" t="s">
        <v>107</v>
      </c>
    </row>
    <row r="23" spans="1:3" x14ac:dyDescent="0.2">
      <c r="A23" s="25" t="s">
        <v>10</v>
      </c>
      <c r="B23" s="3" t="s">
        <v>271</v>
      </c>
      <c r="C23" s="5" t="s">
        <v>107</v>
      </c>
    </row>
    <row r="24" spans="1:3" x14ac:dyDescent="0.2">
      <c r="A24" s="25" t="s">
        <v>11</v>
      </c>
      <c r="B24" s="3" t="s">
        <v>35</v>
      </c>
      <c r="C24" s="5" t="s">
        <v>107</v>
      </c>
    </row>
    <row r="25" spans="1:3" x14ac:dyDescent="0.2">
      <c r="A25" s="25" t="s">
        <v>12</v>
      </c>
      <c r="B25" s="3" t="s">
        <v>366</v>
      </c>
      <c r="C25" s="5" t="s">
        <v>107</v>
      </c>
    </row>
    <row r="26" spans="1:3" x14ac:dyDescent="0.2">
      <c r="A26" s="25" t="s">
        <v>13</v>
      </c>
      <c r="B26" s="3" t="s">
        <v>191</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192</v>
      </c>
      <c r="C29" s="5" t="s">
        <v>107</v>
      </c>
    </row>
    <row r="30" spans="1:3" x14ac:dyDescent="0.2">
      <c r="A30" s="25" t="s">
        <v>17</v>
      </c>
      <c r="B30" s="3" t="s">
        <v>272</v>
      </c>
      <c r="C30" s="5" t="s">
        <v>107</v>
      </c>
    </row>
    <row r="31" spans="1:3" x14ac:dyDescent="0.2">
      <c r="A31" s="25" t="s">
        <v>18</v>
      </c>
      <c r="B31" s="3" t="s">
        <v>273</v>
      </c>
      <c r="C31" s="5" t="s">
        <v>107</v>
      </c>
    </row>
    <row r="32" spans="1:3" x14ac:dyDescent="0.2">
      <c r="A32" s="25" t="s">
        <v>19</v>
      </c>
      <c r="B32" s="3" t="s">
        <v>274</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275</v>
      </c>
      <c r="C35" s="5" t="s">
        <v>107</v>
      </c>
    </row>
    <row r="36" spans="1:3" x14ac:dyDescent="0.2">
      <c r="A36" s="25" t="s">
        <v>23</v>
      </c>
      <c r="B36" s="3" t="s">
        <v>193</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276</v>
      </c>
      <c r="C39" s="5" t="s">
        <v>107</v>
      </c>
    </row>
    <row r="40" spans="1:3" x14ac:dyDescent="0.2">
      <c r="A40" s="25" t="s">
        <v>51</v>
      </c>
      <c r="B40" s="3" t="s">
        <v>367</v>
      </c>
      <c r="C40" s="5" t="s">
        <v>107</v>
      </c>
    </row>
    <row r="41" spans="1:3" x14ac:dyDescent="0.2">
      <c r="A41" s="25" t="s">
        <v>194</v>
      </c>
      <c r="B41" s="3" t="s">
        <v>41</v>
      </c>
      <c r="C41" s="5" t="s">
        <v>107</v>
      </c>
    </row>
    <row r="42" spans="1:3" x14ac:dyDescent="0.2">
      <c r="A42" s="25" t="s">
        <v>200</v>
      </c>
      <c r="B42" s="3" t="s">
        <v>42</v>
      </c>
      <c r="C42" s="5" t="s">
        <v>107</v>
      </c>
    </row>
    <row r="43" spans="1:3" x14ac:dyDescent="0.2">
      <c r="A43" s="25" t="s">
        <v>201</v>
      </c>
      <c r="B43" s="3" t="s">
        <v>278</v>
      </c>
      <c r="C43" s="5" t="s">
        <v>107</v>
      </c>
    </row>
    <row r="44" spans="1:3" x14ac:dyDescent="0.2">
      <c r="A44" s="19" t="s">
        <v>202</v>
      </c>
      <c r="B44" s="12" t="s">
        <v>279</v>
      </c>
      <c r="C44" s="9" t="s">
        <v>107</v>
      </c>
    </row>
    <row r="45" spans="1:3" x14ac:dyDescent="0.2">
      <c r="A45" s="198" t="s">
        <v>207</v>
      </c>
      <c r="B45" s="418" t="str">
        <f>最終需要_まとめ!A46</f>
        <v>2015年太子町産業連関表</v>
      </c>
      <c r="C45" s="465">
        <v>45158</v>
      </c>
    </row>
    <row r="46" spans="1:3" x14ac:dyDescent="0.2">
      <c r="A46" s="27" t="s">
        <v>189</v>
      </c>
      <c r="B46" s="237" t="str">
        <f>B45</f>
        <v>2015年太子町産業連関表</v>
      </c>
      <c r="C46" s="24"/>
    </row>
    <row r="47" spans="1:3" x14ac:dyDescent="0.2">
      <c r="A47" s="28" t="s">
        <v>110</v>
      </c>
      <c r="B47" s="419" t="str">
        <f>B45</f>
        <v>2015年太子町産業連関表</v>
      </c>
      <c r="C47" s="21"/>
    </row>
    <row r="48" spans="1:3" x14ac:dyDescent="0.2">
      <c r="A48" t="s">
        <v>338</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303</v>
      </c>
      <c r="S2" s="3" t="s">
        <v>152</v>
      </c>
      <c r="U2" s="64" t="s">
        <v>209</v>
      </c>
      <c r="W2" s="3" t="s">
        <v>130</v>
      </c>
      <c r="Y2" s="3" t="s">
        <v>153</v>
      </c>
    </row>
    <row r="3" spans="1:25" ht="44" x14ac:dyDescent="0.2">
      <c r="B3" s="65"/>
      <c r="C3" s="66" t="s">
        <v>227</v>
      </c>
      <c r="D3" s="66" t="s">
        <v>246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投入係数表!H5</f>
        <v>7.5187969924812026E-3</v>
      </c>
      <c r="E5" s="77">
        <f t="shared" ref="E5:E38" si="0">$C$10*D5</f>
        <v>0.75187969924812026</v>
      </c>
      <c r="F5" s="76">
        <f>分析係数表!C8</f>
        <v>7.164700742682395E-2</v>
      </c>
      <c r="G5" s="77">
        <f t="shared" ref="G5:G38" si="1">E5*F5</f>
        <v>5.3869930396108233E-2</v>
      </c>
      <c r="H5" s="77">
        <f t="array" ref="H5:H43">MMULT(逆行列係数!C5:AO43,'6'!G5:G43)</f>
        <v>5.4593011385040351E-2</v>
      </c>
      <c r="I5" s="77">
        <f t="shared" ref="I5:I38" si="2">C5+H5</f>
        <v>5.4593011385040351E-2</v>
      </c>
      <c r="J5" s="76">
        <f>分析係数表!G8</f>
        <v>0.12209302325581395</v>
      </c>
      <c r="K5" s="78">
        <f t="shared" ref="K5:K38" si="3">I5*J5</f>
        <v>6.6654258086386474E-3</v>
      </c>
      <c r="L5" s="79" t="s">
        <v>180</v>
      </c>
      <c r="M5" s="80" t="s">
        <v>180</v>
      </c>
      <c r="N5" s="81">
        <f>分析係数表!H8</f>
        <v>1.0934237995824634E-2</v>
      </c>
      <c r="O5" s="82">
        <f t="shared" ref="O5:O43" si="4">$M$44*N5</f>
        <v>0.18798352696106638</v>
      </c>
      <c r="P5" s="76">
        <f>分析係数表!C8</f>
        <v>7.164700742682395E-2</v>
      </c>
      <c r="Q5" s="82">
        <f t="shared" ref="Q5:Q38" si="5">O5*P5</f>
        <v>1.3468457152300084E-2</v>
      </c>
      <c r="R5" s="83">
        <f t="array" ref="R5:R43">MMULT(逆行列係数!C5:AO43,'6'!Q5:Q43)</f>
        <v>1.6698609158885443E-2</v>
      </c>
      <c r="S5" s="84">
        <f t="shared" ref="S5:S38" si="6">I5+R5</f>
        <v>7.1291620543925793E-2</v>
      </c>
      <c r="T5" s="85">
        <f>分析係数表!F8</f>
        <v>0.45639534883720928</v>
      </c>
      <c r="U5" s="86">
        <f t="shared" ref="U5:U43" si="7">S5*T5</f>
        <v>3.253716402731497E-2</v>
      </c>
      <c r="V5" s="87">
        <f>分析係数表!D8</f>
        <v>0.625</v>
      </c>
      <c r="W5" s="167">
        <f t="shared" ref="W5:W43" si="8">ROUND(S5*V5,0)</f>
        <v>0</v>
      </c>
      <c r="X5" s="76">
        <f>分析係数表!E8</f>
        <v>0</v>
      </c>
      <c r="Y5" s="166">
        <f t="shared" ref="Y5:Y43" si="9">ROUND(S5*X5,0)</f>
        <v>0</v>
      </c>
    </row>
    <row r="6" spans="1:25" x14ac:dyDescent="0.2">
      <c r="A6" s="6" t="s">
        <v>219</v>
      </c>
      <c r="B6" s="5" t="s">
        <v>265</v>
      </c>
      <c r="C6" s="90"/>
      <c r="D6" s="76">
        <f>投入係数表!H6</f>
        <v>0</v>
      </c>
      <c r="E6" s="77">
        <f t="shared" si="0"/>
        <v>0</v>
      </c>
      <c r="F6" s="76">
        <f>分析係数表!C9</f>
        <v>5.7142857142857162E-2</v>
      </c>
      <c r="G6" s="77">
        <f t="shared" si="1"/>
        <v>0</v>
      </c>
      <c r="H6" s="77">
        <v>3.2161029977712636E-4</v>
      </c>
      <c r="I6" s="77">
        <f t="shared" si="2"/>
        <v>3.2161029977712636E-4</v>
      </c>
      <c r="J6" s="76">
        <f>分析係数表!G9</f>
        <v>0.2857142857142857</v>
      </c>
      <c r="K6" s="78">
        <f t="shared" si="3"/>
        <v>9.1888657079178948E-5</v>
      </c>
      <c r="L6" s="79"/>
      <c r="M6" s="80"/>
      <c r="N6" s="81">
        <f>分析係数表!H9</f>
        <v>5.8716075156576197E-4</v>
      </c>
      <c r="O6" s="82">
        <f t="shared" si="4"/>
        <v>1.0094580803398553E-2</v>
      </c>
      <c r="P6" s="76">
        <f>分析係数表!C9</f>
        <v>5.7142857142857162E-2</v>
      </c>
      <c r="Q6" s="82">
        <f t="shared" si="5"/>
        <v>5.7683318876563183E-4</v>
      </c>
      <c r="R6" s="83">
        <v>6.7106066117889225E-4</v>
      </c>
      <c r="S6" s="84">
        <f t="shared" si="6"/>
        <v>9.926709609560185E-4</v>
      </c>
      <c r="T6" s="85">
        <f>分析係数表!F9</f>
        <v>0.7142857142857143</v>
      </c>
      <c r="U6" s="86">
        <f t="shared" si="7"/>
        <v>7.0905068639715604E-4</v>
      </c>
      <c r="V6" s="87">
        <f>分析係数表!D9</f>
        <v>0</v>
      </c>
      <c r="W6" s="167">
        <f t="shared" si="8"/>
        <v>0</v>
      </c>
      <c r="X6" s="76">
        <f>分析係数表!E9</f>
        <v>0</v>
      </c>
      <c r="Y6" s="166">
        <f t="shared" si="9"/>
        <v>0</v>
      </c>
    </row>
    <row r="7" spans="1:25" x14ac:dyDescent="0.2">
      <c r="A7" s="6" t="s">
        <v>220</v>
      </c>
      <c r="B7" s="5" t="s">
        <v>266</v>
      </c>
      <c r="C7" s="90"/>
      <c r="D7" s="76">
        <f>投入係数表!H7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1.9067541517530602E-2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投入係数表!H8</f>
        <v>0</v>
      </c>
      <c r="E8" s="77">
        <f t="shared" si="0"/>
        <v>0</v>
      </c>
      <c r="F8" s="76">
        <f>分析係数表!C11</f>
        <v>4.3499275012083283E-3</v>
      </c>
      <c r="G8" s="77">
        <f t="shared" si="1"/>
        <v>0</v>
      </c>
      <c r="H8" s="77">
        <v>8.6380234729168401E-4</v>
      </c>
      <c r="I8" s="77">
        <f t="shared" si="2"/>
        <v>8.6380234729168401E-4</v>
      </c>
      <c r="J8" s="76">
        <f>分析係数表!G11</f>
        <v>0.47058823529411764</v>
      </c>
      <c r="K8" s="78">
        <f t="shared" si="3"/>
        <v>4.064952222549101E-4</v>
      </c>
      <c r="L8" s="79"/>
      <c r="M8" s="80"/>
      <c r="N8" s="81">
        <f>分析係数表!H11</f>
        <v>-2.6096033402922757E-5</v>
      </c>
      <c r="O8" s="82">
        <f t="shared" si="4"/>
        <v>-4.4864803570660239E-4</v>
      </c>
      <c r="P8" s="76">
        <f>分析係数表!C11</f>
        <v>4.3499275012083283E-3</v>
      </c>
      <c r="Q8" s="82">
        <f t="shared" si="5"/>
        <v>-1.9515864288832457E-6</v>
      </c>
      <c r="R8" s="83">
        <v>2.9179296667924829E-4</v>
      </c>
      <c r="S8" s="84">
        <f t="shared" si="6"/>
        <v>1.1555953139709323E-3</v>
      </c>
      <c r="T8" s="85">
        <f>分析係数表!F11</f>
        <v>0.76470588235294112</v>
      </c>
      <c r="U8" s="86">
        <f t="shared" si="7"/>
        <v>8.8369053421306584E-4</v>
      </c>
      <c r="V8" s="87">
        <f>分析係数表!D11</f>
        <v>0</v>
      </c>
      <c r="W8" s="167">
        <f t="shared" si="8"/>
        <v>0</v>
      </c>
      <c r="X8" s="76">
        <f>分析係数表!E11</f>
        <v>0</v>
      </c>
      <c r="Y8" s="166">
        <f t="shared" si="9"/>
        <v>0</v>
      </c>
    </row>
    <row r="9" spans="1:25" x14ac:dyDescent="0.2">
      <c r="A9" s="6" t="s">
        <v>222</v>
      </c>
      <c r="B9" s="5" t="s">
        <v>190</v>
      </c>
      <c r="C9" s="90"/>
      <c r="D9" s="76">
        <f>投入係数表!H9</f>
        <v>0</v>
      </c>
      <c r="E9" s="77">
        <f t="shared" si="0"/>
        <v>0</v>
      </c>
      <c r="F9" s="76">
        <f>分析係数表!C12</f>
        <v>7.5078417484569449E-2</v>
      </c>
      <c r="G9" s="77">
        <f t="shared" si="1"/>
        <v>0</v>
      </c>
      <c r="H9" s="77">
        <v>9.0592141473319827E-4</v>
      </c>
      <c r="I9" s="77">
        <f t="shared" si="2"/>
        <v>9.0592141473319827E-4</v>
      </c>
      <c r="J9" s="76">
        <f>分析係数表!G12</f>
        <v>0.13750412677451304</v>
      </c>
      <c r="K9" s="78">
        <f t="shared" si="3"/>
        <v>1.2456793305921991E-4</v>
      </c>
      <c r="L9" s="79"/>
      <c r="M9" s="80"/>
      <c r="N9" s="81">
        <f>分析係数表!H12</f>
        <v>8.9209290187891435E-2</v>
      </c>
      <c r="O9" s="82">
        <f t="shared" si="4"/>
        <v>1.5337033100630202</v>
      </c>
      <c r="P9" s="76">
        <f>分析係数表!C12</f>
        <v>7.5078417484569449E-2</v>
      </c>
      <c r="Q9" s="82">
        <f t="shared" si="5"/>
        <v>0.11514801741037749</v>
      </c>
      <c r="R9" s="83">
        <v>0.12718648685406206</v>
      </c>
      <c r="S9" s="84">
        <f t="shared" si="6"/>
        <v>0.12809240826879525</v>
      </c>
      <c r="T9" s="85">
        <f>分析係数表!F12</f>
        <v>0.33294816771211622</v>
      </c>
      <c r="U9" s="86">
        <f t="shared" si="7"/>
        <v>4.2648132630927704E-2</v>
      </c>
      <c r="V9" s="87">
        <f>分析係数表!D12</f>
        <v>3.6810828656322216E-2</v>
      </c>
      <c r="W9" s="167">
        <f t="shared" si="8"/>
        <v>0</v>
      </c>
      <c r="X9" s="76">
        <f>分析係数表!E12</f>
        <v>3.4664905909541105E-2</v>
      </c>
      <c r="Y9" s="166">
        <f t="shared" si="9"/>
        <v>0</v>
      </c>
    </row>
    <row r="10" spans="1:25" x14ac:dyDescent="0.2">
      <c r="A10" s="6" t="s">
        <v>223</v>
      </c>
      <c r="B10" s="5" t="s">
        <v>28</v>
      </c>
      <c r="C10" s="75">
        <f>最終需要_まとめ!C11</f>
        <v>100</v>
      </c>
      <c r="D10" s="76">
        <f>投入係数表!H10</f>
        <v>0.24812030075187969</v>
      </c>
      <c r="E10" s="77">
        <f t="shared" si="0"/>
        <v>24.81203007518797</v>
      </c>
      <c r="F10" s="76">
        <f>分析係数表!C13</f>
        <v>0</v>
      </c>
      <c r="G10" s="77">
        <f t="shared" si="1"/>
        <v>0</v>
      </c>
      <c r="H10" s="77">
        <v>0</v>
      </c>
      <c r="I10" s="77">
        <f t="shared" si="2"/>
        <v>100</v>
      </c>
      <c r="J10" s="76">
        <f>分析係数表!G13</f>
        <v>0.24812030075187969</v>
      </c>
      <c r="K10" s="78">
        <f t="shared" si="3"/>
        <v>24.81203007518797</v>
      </c>
      <c r="L10" s="79"/>
      <c r="M10" s="80"/>
      <c r="N10" s="81">
        <f>分析係数表!H13</f>
        <v>1.4104906054279749E-2</v>
      </c>
      <c r="O10" s="82">
        <f t="shared" si="4"/>
        <v>0.24249426329941859</v>
      </c>
      <c r="P10" s="76">
        <f>分析係数表!C13</f>
        <v>0</v>
      </c>
      <c r="Q10" s="82">
        <f t="shared" si="5"/>
        <v>0</v>
      </c>
      <c r="R10" s="83">
        <v>0</v>
      </c>
      <c r="S10" s="84">
        <f t="shared" si="6"/>
        <v>100</v>
      </c>
      <c r="T10" s="85">
        <f>分析係数表!F13</f>
        <v>0.39097744360902253</v>
      </c>
      <c r="U10" s="86">
        <f t="shared" si="7"/>
        <v>39.097744360902254</v>
      </c>
      <c r="V10" s="87">
        <f>分析係数表!D13</f>
        <v>0.15037593984962405</v>
      </c>
      <c r="W10" s="167">
        <f t="shared" si="8"/>
        <v>15</v>
      </c>
      <c r="X10" s="76">
        <f>分析係数表!E13</f>
        <v>0.10526315789473684</v>
      </c>
      <c r="Y10" s="166">
        <f t="shared" si="9"/>
        <v>11</v>
      </c>
    </row>
    <row r="11" spans="1:25" x14ac:dyDescent="0.2">
      <c r="A11" s="6" t="s">
        <v>224</v>
      </c>
      <c r="B11" s="5" t="s">
        <v>267</v>
      </c>
      <c r="C11" s="90"/>
      <c r="D11" s="76">
        <f>投入係数表!H11</f>
        <v>7.5187969924812026E-3</v>
      </c>
      <c r="E11" s="77">
        <f t="shared" si="0"/>
        <v>0.75187969924812026</v>
      </c>
      <c r="F11" s="76">
        <f>分析係数表!C14</f>
        <v>7.4826296098343126E-2</v>
      </c>
      <c r="G11" s="77">
        <f t="shared" si="1"/>
        <v>5.6260373006273026E-2</v>
      </c>
      <c r="H11" s="77">
        <v>6.3252709449491032E-2</v>
      </c>
      <c r="I11" s="77">
        <f t="shared" si="2"/>
        <v>6.3252709449491032E-2</v>
      </c>
      <c r="J11" s="76">
        <f>分析係数表!G14</f>
        <v>0.16814159292035399</v>
      </c>
      <c r="K11" s="78">
        <f t="shared" si="3"/>
        <v>1.063541132336575E-2</v>
      </c>
      <c r="L11" s="79"/>
      <c r="M11" s="80"/>
      <c r="N11" s="81">
        <f>分析係数表!H14</f>
        <v>1.1873695198329854E-3</v>
      </c>
      <c r="O11" s="82">
        <f t="shared" si="4"/>
        <v>2.041348562465041E-2</v>
      </c>
      <c r="P11" s="76">
        <f>分析係数表!C14</f>
        <v>7.4826296098343126E-2</v>
      </c>
      <c r="Q11" s="82">
        <f t="shared" si="5"/>
        <v>1.5274655197493625E-3</v>
      </c>
      <c r="R11" s="83">
        <v>5.2004601325667437E-3</v>
      </c>
      <c r="S11" s="84">
        <f t="shared" si="6"/>
        <v>6.8453169582057771E-2</v>
      </c>
      <c r="T11" s="85">
        <f>分析係数表!F14</f>
        <v>0.3584070796460177</v>
      </c>
      <c r="U11" s="86">
        <f t="shared" si="7"/>
        <v>2.4534100602418937E-2</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投入係数表!H12</f>
        <v>0.12030075187969924</v>
      </c>
      <c r="E12" s="77">
        <f t="shared" si="0"/>
        <v>12.030075187969924</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0.14042683517616655</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投入係数表!H13</f>
        <v>7.5187969924812026E-3</v>
      </c>
      <c r="E13" s="77">
        <f t="shared" si="0"/>
        <v>0.75187969924812026</v>
      </c>
      <c r="F13" s="76">
        <f>分析係数表!C16</f>
        <v>0.33157038242473558</v>
      </c>
      <c r="G13" s="77">
        <f t="shared" si="1"/>
        <v>0.24930103941709442</v>
      </c>
      <c r="H13" s="77">
        <v>0.26387677842138973</v>
      </c>
      <c r="I13" s="77">
        <f t="shared" si="2"/>
        <v>0.26387677842138973</v>
      </c>
      <c r="J13" s="76">
        <f>分析係数表!G16</f>
        <v>3.3388981636060099E-2</v>
      </c>
      <c r="K13" s="78">
        <f t="shared" si="3"/>
        <v>8.810576908894481E-3</v>
      </c>
      <c r="L13" s="79"/>
      <c r="M13" s="80"/>
      <c r="N13" s="81">
        <f>分析係数表!H16</f>
        <v>1.6727557411273488E-2</v>
      </c>
      <c r="O13" s="82">
        <f t="shared" si="4"/>
        <v>0.28758339088793217</v>
      </c>
      <c r="P13" s="76">
        <f>分析係数表!C16</f>
        <v>0.33157038242473558</v>
      </c>
      <c r="Q13" s="82">
        <f t="shared" si="5"/>
        <v>9.5354134895713885E-2</v>
      </c>
      <c r="R13" s="83">
        <v>0.10449284188193074</v>
      </c>
      <c r="S13" s="84">
        <f t="shared" si="6"/>
        <v>0.36836962030332049</v>
      </c>
      <c r="T13" s="85">
        <f>分析係数表!F16</f>
        <v>0.28881469115191988</v>
      </c>
      <c r="U13" s="86">
        <f t="shared" si="7"/>
        <v>0.10639055811765349</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投入係数表!H14</f>
        <v>7.5187969924812026E-3</v>
      </c>
      <c r="E14" s="77">
        <f t="shared" si="0"/>
        <v>0.75187969924812026</v>
      </c>
      <c r="F14" s="76">
        <f>分析係数表!C17</f>
        <v>0.10168393782383423</v>
      </c>
      <c r="G14" s="77">
        <f t="shared" si="1"/>
        <v>7.6454088589349031E-2</v>
      </c>
      <c r="H14" s="77">
        <v>8.6005653278756478E-2</v>
      </c>
      <c r="I14" s="77">
        <f t="shared" si="2"/>
        <v>8.6005653278756478E-2</v>
      </c>
      <c r="J14" s="76">
        <f>分析係数表!G17</f>
        <v>0.21222040370976542</v>
      </c>
      <c r="K14" s="78">
        <f t="shared" si="3"/>
        <v>1.8252154460139808E-2</v>
      </c>
      <c r="L14" s="79"/>
      <c r="M14" s="80"/>
      <c r="N14" s="81">
        <f>分析係数表!H17</f>
        <v>3.040187891440501E-3</v>
      </c>
      <c r="O14" s="82">
        <f t="shared" si="4"/>
        <v>5.2267496159819175E-2</v>
      </c>
      <c r="P14" s="76">
        <f>分析係数表!C17</f>
        <v>0.10168393782383423</v>
      </c>
      <c r="Q14" s="82">
        <f t="shared" si="5"/>
        <v>5.3147648297225472E-3</v>
      </c>
      <c r="R14" s="83">
        <v>9.3761607704546165E-3</v>
      </c>
      <c r="S14" s="84">
        <f t="shared" si="6"/>
        <v>9.5381814049211089E-2</v>
      </c>
      <c r="T14" s="85">
        <f>分析係数表!F17</f>
        <v>0.32296781232951444</v>
      </c>
      <c r="U14" s="86">
        <f t="shared" si="7"/>
        <v>3.080525581949425E-2</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投入係数表!H15</f>
        <v>0</v>
      </c>
      <c r="E15" s="77">
        <f t="shared" si="0"/>
        <v>0</v>
      </c>
      <c r="F15" s="76">
        <f>分析係数表!C18</f>
        <v>1.3647642679900707E-2</v>
      </c>
      <c r="G15" s="77">
        <f t="shared" si="1"/>
        <v>0</v>
      </c>
      <c r="H15" s="77">
        <v>1.2128590809674063E-4</v>
      </c>
      <c r="I15" s="77">
        <f t="shared" si="2"/>
        <v>1.2128590809674063E-4</v>
      </c>
      <c r="J15" s="76">
        <f>分析係数表!G18</f>
        <v>0.21285140562248997</v>
      </c>
      <c r="K15" s="78">
        <f t="shared" si="3"/>
        <v>2.581587602059138E-5</v>
      </c>
      <c r="L15" s="79"/>
      <c r="M15" s="80"/>
      <c r="N15" s="81">
        <f>分析係数表!H18</f>
        <v>4.4363256784968683E-4</v>
      </c>
      <c r="O15" s="82">
        <f t="shared" si="4"/>
        <v>7.6270166070122403E-3</v>
      </c>
      <c r="P15" s="76">
        <f>分析係数表!C18</f>
        <v>1.3647642679900707E-2</v>
      </c>
      <c r="Q15" s="82">
        <f t="shared" si="5"/>
        <v>1.0409079736617172E-4</v>
      </c>
      <c r="R15" s="83">
        <v>2.2959232861733593E-4</v>
      </c>
      <c r="S15" s="84">
        <f t="shared" si="6"/>
        <v>3.5087823671407656E-4</v>
      </c>
      <c r="T15" s="85">
        <f>分析係数表!F18</f>
        <v>0.45783132530120479</v>
      </c>
      <c r="U15" s="86">
        <f t="shared" si="7"/>
        <v>1.6064304813415552E-4</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投入係数表!H16</f>
        <v>0</v>
      </c>
      <c r="E16" s="77">
        <f t="shared" si="0"/>
        <v>0</v>
      </c>
      <c r="F16" s="76">
        <f>分析係数表!C19</f>
        <v>0.35369371629248714</v>
      </c>
      <c r="G16" s="77">
        <f t="shared" si="1"/>
        <v>0</v>
      </c>
      <c r="H16" s="77">
        <v>2.0573580451613551E-3</v>
      </c>
      <c r="I16" s="77">
        <f t="shared" si="2"/>
        <v>2.0573580451613551E-3</v>
      </c>
      <c r="J16" s="76">
        <f>分析係数表!G19</f>
        <v>5.7706179370040876E-2</v>
      </c>
      <c r="K16" s="78">
        <f t="shared" si="3"/>
        <v>1.1872227238247781E-4</v>
      </c>
      <c r="L16" s="79"/>
      <c r="M16" s="80"/>
      <c r="N16" s="81">
        <f>分析係数表!H19</f>
        <v>-1.174321503131524E-4</v>
      </c>
      <c r="O16" s="82">
        <f t="shared" si="4"/>
        <v>-2.0189161606797108E-3</v>
      </c>
      <c r="P16" s="76">
        <f>分析係数表!C19</f>
        <v>0.35369371629248714</v>
      </c>
      <c r="Q16" s="82">
        <f t="shared" si="5"/>
        <v>-7.1407795975376705E-4</v>
      </c>
      <c r="R16" s="83">
        <v>1.3759125647934947E-3</v>
      </c>
      <c r="S16" s="84">
        <f t="shared" si="6"/>
        <v>3.4332706099548501E-3</v>
      </c>
      <c r="T16" s="85">
        <f>分析係数表!F19</f>
        <v>0.2399615292137533</v>
      </c>
      <c r="U16" s="86">
        <f t="shared" si="7"/>
        <v>8.238528657694014E-4</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投入係数表!H17</f>
        <v>0</v>
      </c>
      <c r="E17" s="77">
        <f t="shared" si="0"/>
        <v>0</v>
      </c>
      <c r="F17" s="76">
        <f>分析係数表!C20</f>
        <v>6.1353860086031276E-2</v>
      </c>
      <c r="G17" s="77">
        <f t="shared" si="1"/>
        <v>0</v>
      </c>
      <c r="H17" s="77">
        <v>5.3471956643929826E-4</v>
      </c>
      <c r="I17" s="77">
        <f t="shared" si="2"/>
        <v>5.3471956643929826E-4</v>
      </c>
      <c r="J17" s="76">
        <f>分析係数表!G20</f>
        <v>0.10067618332081142</v>
      </c>
      <c r="K17" s="78">
        <f t="shared" si="3"/>
        <v>5.3833525096067591E-5</v>
      </c>
      <c r="L17" s="79"/>
      <c r="M17" s="80"/>
      <c r="N17" s="81">
        <f>分析係数表!H20</f>
        <v>5.4801670146137783E-4</v>
      </c>
      <c r="O17" s="82">
        <f t="shared" si="4"/>
        <v>9.4216087498386492E-3</v>
      </c>
      <c r="P17" s="76">
        <f>分析係数表!C20</f>
        <v>6.1353860086031276E-2</v>
      </c>
      <c r="Q17" s="82">
        <f t="shared" si="5"/>
        <v>5.7805206502292857E-4</v>
      </c>
      <c r="R17" s="83">
        <v>1.0787574625095119E-3</v>
      </c>
      <c r="S17" s="84">
        <f t="shared" si="6"/>
        <v>1.6134770289488102E-3</v>
      </c>
      <c r="T17" s="85">
        <f>分析係数表!F20</f>
        <v>0.22389181066867017</v>
      </c>
      <c r="U17" s="86">
        <f t="shared" si="7"/>
        <v>3.612442934836555E-4</v>
      </c>
      <c r="V17" s="87">
        <f>分析係数表!D20</f>
        <v>0</v>
      </c>
      <c r="W17" s="167">
        <f t="shared" si="8"/>
        <v>0</v>
      </c>
      <c r="X17" s="76">
        <f>分析係数表!E20</f>
        <v>0</v>
      </c>
      <c r="Y17" s="166">
        <f t="shared" si="9"/>
        <v>0</v>
      </c>
    </row>
    <row r="18" spans="1:25" x14ac:dyDescent="0.2">
      <c r="A18" s="6" t="s">
        <v>6</v>
      </c>
      <c r="B18" s="5" t="s">
        <v>34</v>
      </c>
      <c r="C18" s="90"/>
      <c r="D18" s="76">
        <f>投入係数表!H18</f>
        <v>0</v>
      </c>
      <c r="E18" s="77">
        <f t="shared" si="0"/>
        <v>0</v>
      </c>
      <c r="F18" s="76">
        <f>分析係数表!C21</f>
        <v>6.7857142857142838E-2</v>
      </c>
      <c r="G18" s="77">
        <f t="shared" si="1"/>
        <v>0</v>
      </c>
      <c r="H18" s="77">
        <v>1.8115125082247617E-3</v>
      </c>
      <c r="I18" s="77">
        <f t="shared" si="2"/>
        <v>1.8115125082247617E-3</v>
      </c>
      <c r="J18" s="76">
        <f>分析係数表!G21</f>
        <v>0.28506493506493508</v>
      </c>
      <c r="K18" s="78">
        <f t="shared" si="3"/>
        <v>5.1639869552640931E-4</v>
      </c>
      <c r="L18" s="79"/>
      <c r="M18" s="80"/>
      <c r="N18" s="81">
        <f>分析係数表!H21</f>
        <v>9.264091858037578E-4</v>
      </c>
      <c r="O18" s="82">
        <f t="shared" si="4"/>
        <v>1.5927005267584383E-2</v>
      </c>
      <c r="P18" s="76">
        <f>分析係数表!C21</f>
        <v>6.7857142857142838E-2</v>
      </c>
      <c r="Q18" s="82">
        <f t="shared" si="5"/>
        <v>1.08076107172894E-3</v>
      </c>
      <c r="R18" s="83">
        <v>2.3989452405284448E-3</v>
      </c>
      <c r="S18" s="84">
        <f t="shared" si="6"/>
        <v>4.2104577487532061E-3</v>
      </c>
      <c r="T18" s="85">
        <f>分析係数表!F21</f>
        <v>0.42467532467532465</v>
      </c>
      <c r="U18" s="86">
        <f t="shared" si="7"/>
        <v>1.7880775114835043E-3</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投入係数表!H19</f>
        <v>0</v>
      </c>
      <c r="E19" s="77">
        <f t="shared" si="0"/>
        <v>0</v>
      </c>
      <c r="F19" s="76">
        <f>分析係数表!C22</f>
        <v>2.5594149908592323E-2</v>
      </c>
      <c r="G19" s="77">
        <f t="shared" si="1"/>
        <v>0</v>
      </c>
      <c r="H19" s="77">
        <v>5.3234876658130666E-4</v>
      </c>
      <c r="I19" s="77">
        <f t="shared" si="2"/>
        <v>5.3234876658130666E-4</v>
      </c>
      <c r="J19" s="76">
        <f>分析係数表!G22</f>
        <v>0.19492656875834447</v>
      </c>
      <c r="K19" s="78">
        <f t="shared" si="3"/>
        <v>1.0376891845243094E-4</v>
      </c>
      <c r="L19" s="79"/>
      <c r="M19" s="80"/>
      <c r="N19" s="81">
        <f>分析係数表!H22</f>
        <v>3.9144050104384132E-5</v>
      </c>
      <c r="O19" s="82">
        <f t="shared" si="4"/>
        <v>6.7297205355990356E-4</v>
      </c>
      <c r="P19" s="76">
        <f>分析係数表!C22</f>
        <v>2.5594149908592323E-2</v>
      </c>
      <c r="Q19" s="82">
        <f t="shared" si="5"/>
        <v>1.7224147623105393E-5</v>
      </c>
      <c r="R19" s="83">
        <v>1.773967998948644E-4</v>
      </c>
      <c r="S19" s="84">
        <f t="shared" si="6"/>
        <v>7.09745566476171E-4</v>
      </c>
      <c r="T19" s="85">
        <f>分析係数表!F22</f>
        <v>0.41388518024032045</v>
      </c>
      <c r="U19" s="86">
        <f t="shared" si="7"/>
        <v>2.9375317170575839E-4</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投入係数表!H20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4.4864803570660239E-4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投入係数表!H21</f>
        <v>0</v>
      </c>
      <c r="E21" s="77">
        <f t="shared" si="0"/>
        <v>0</v>
      </c>
      <c r="F21" s="76">
        <f>分析係数表!C24</f>
        <v>0.15741583257506819</v>
      </c>
      <c r="G21" s="77">
        <f t="shared" si="1"/>
        <v>0</v>
      </c>
      <c r="H21" s="77">
        <v>2.6721652005912591E-3</v>
      </c>
      <c r="I21" s="77">
        <f t="shared" si="2"/>
        <v>2.6721652005912591E-3</v>
      </c>
      <c r="J21" s="76">
        <f>分析係数表!G24</f>
        <v>0.20833333333333334</v>
      </c>
      <c r="K21" s="78">
        <f t="shared" si="3"/>
        <v>5.5670108345651237E-4</v>
      </c>
      <c r="L21" s="79"/>
      <c r="M21" s="80"/>
      <c r="N21" s="81">
        <f>分析係数表!H24</f>
        <v>3.2620041753653444E-4</v>
      </c>
      <c r="O21" s="82">
        <f t="shared" si="4"/>
        <v>5.6081004463325295E-3</v>
      </c>
      <c r="P21" s="76">
        <f>分析係数表!C24</f>
        <v>0.15741583257506819</v>
      </c>
      <c r="Q21" s="82">
        <f t="shared" si="5"/>
        <v>8.8280380092404663E-4</v>
      </c>
      <c r="R21" s="83">
        <v>3.0443089992576318E-3</v>
      </c>
      <c r="S21" s="84">
        <f t="shared" si="6"/>
        <v>5.7164741998488909E-3</v>
      </c>
      <c r="T21" s="85">
        <f>分析係数表!F24</f>
        <v>0.39583333333333331</v>
      </c>
      <c r="U21" s="86">
        <f t="shared" si="7"/>
        <v>2.2627710374401857E-3</v>
      </c>
      <c r="V21" s="87">
        <f>分析係数表!D24</f>
        <v>0</v>
      </c>
      <c r="W21" s="167">
        <f t="shared" si="8"/>
        <v>0</v>
      </c>
      <c r="X21" s="76">
        <f>分析係数表!E24</f>
        <v>0</v>
      </c>
      <c r="Y21" s="166">
        <f t="shared" si="9"/>
        <v>0</v>
      </c>
    </row>
    <row r="22" spans="1:25" x14ac:dyDescent="0.2">
      <c r="A22" s="6" t="s">
        <v>10</v>
      </c>
      <c r="B22" s="5" t="s">
        <v>271</v>
      </c>
      <c r="C22" s="90"/>
      <c r="D22" s="76">
        <f>投入係数表!H22</f>
        <v>0</v>
      </c>
      <c r="E22" s="77">
        <f t="shared" si="0"/>
        <v>0</v>
      </c>
      <c r="F22" s="76">
        <f>分析係数表!C25</f>
        <v>0.30845442536327605</v>
      </c>
      <c r="G22" s="77">
        <f t="shared" si="1"/>
        <v>0</v>
      </c>
      <c r="H22" s="77">
        <v>2.0741297084178396E-2</v>
      </c>
      <c r="I22" s="77">
        <f t="shared" si="2"/>
        <v>2.0741297084178396E-2</v>
      </c>
      <c r="J22" s="76">
        <f>分析係数表!G25</f>
        <v>0.19694817948330565</v>
      </c>
      <c r="K22" s="78">
        <f t="shared" si="3"/>
        <v>4.0849607008513304E-3</v>
      </c>
      <c r="L22" s="79"/>
      <c r="M22" s="80"/>
      <c r="N22" s="81">
        <f>分析係数表!H25</f>
        <v>5.0887265135699379E-4</v>
      </c>
      <c r="O22" s="82">
        <f t="shared" si="4"/>
        <v>8.7486366962787471E-3</v>
      </c>
      <c r="P22" s="76">
        <f>分析係数表!C25</f>
        <v>0.30845442536327605</v>
      </c>
      <c r="Q22" s="82">
        <f t="shared" si="5"/>
        <v>2.6985557048627307E-3</v>
      </c>
      <c r="R22" s="83">
        <v>1.6112135748388039E-2</v>
      </c>
      <c r="S22" s="84">
        <f t="shared" si="6"/>
        <v>3.6853432832566438E-2</v>
      </c>
      <c r="T22" s="85">
        <f>分析係数表!F25</f>
        <v>0.34916150475902702</v>
      </c>
      <c r="U22" s="86">
        <f t="shared" si="7"/>
        <v>1.2867800063354629E-2</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投入係数表!H23</f>
        <v>0</v>
      </c>
      <c r="E23" s="77">
        <f t="shared" si="0"/>
        <v>0</v>
      </c>
      <c r="F23" s="76">
        <f>分析係数表!C26</f>
        <v>0.16160220994475138</v>
      </c>
      <c r="G23" s="77">
        <f t="shared" si="1"/>
        <v>0</v>
      </c>
      <c r="H23" s="77">
        <v>3.268804663246591E-3</v>
      </c>
      <c r="I23" s="77">
        <f t="shared" si="2"/>
        <v>3.268804663246591E-3</v>
      </c>
      <c r="J23" s="76">
        <f>分析係数表!G26</f>
        <v>0.19685515573026913</v>
      </c>
      <c r="K23" s="78">
        <f t="shared" si="3"/>
        <v>6.4348105103523756E-4</v>
      </c>
      <c r="L23" s="79"/>
      <c r="M23" s="80"/>
      <c r="N23" s="81">
        <f>分析係数表!H26</f>
        <v>1.0360125260960334E-2</v>
      </c>
      <c r="O23" s="82">
        <f t="shared" si="4"/>
        <v>0.17811327017552114</v>
      </c>
      <c r="P23" s="76">
        <f>分析係数表!C26</f>
        <v>0.16160220994475138</v>
      </c>
      <c r="Q23" s="82">
        <f t="shared" si="5"/>
        <v>2.8783498080850792E-2</v>
      </c>
      <c r="R23" s="83">
        <v>3.0463376338053995E-2</v>
      </c>
      <c r="S23" s="84">
        <f t="shared" si="6"/>
        <v>3.3732181001300585E-2</v>
      </c>
      <c r="T23" s="85">
        <f>分析係数表!F26</f>
        <v>0.33413970365890533</v>
      </c>
      <c r="U23" s="86">
        <f t="shared" si="7"/>
        <v>1.1271260963543134E-2</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投入係数表!H24</f>
        <v>0</v>
      </c>
      <c r="E24" s="77">
        <f t="shared" si="0"/>
        <v>0</v>
      </c>
      <c r="F24" s="76">
        <f>分析係数表!C27</f>
        <v>8.2295614510016213E-2</v>
      </c>
      <c r="G24" s="77">
        <f t="shared" si="1"/>
        <v>0</v>
      </c>
      <c r="H24" s="77">
        <v>3.4078258117659175E-4</v>
      </c>
      <c r="I24" s="77">
        <f t="shared" si="2"/>
        <v>3.4078258117659175E-4</v>
      </c>
      <c r="J24" s="76">
        <f>分析係数表!G27</f>
        <v>0.16879795396419436</v>
      </c>
      <c r="K24" s="78">
        <f t="shared" si="3"/>
        <v>5.7523402449245659E-5</v>
      </c>
      <c r="L24" s="79"/>
      <c r="M24" s="80"/>
      <c r="N24" s="81">
        <f>分析係数表!H27</f>
        <v>1.0829853862212944E-2</v>
      </c>
      <c r="O24" s="82">
        <f t="shared" si="4"/>
        <v>0.18618893481824</v>
      </c>
      <c r="P24" s="76">
        <f>分析係数表!C27</f>
        <v>8.2295614510016213E-2</v>
      </c>
      <c r="Q24" s="82">
        <f t="shared" si="5"/>
        <v>1.5322532805832415E-2</v>
      </c>
      <c r="R24" s="83">
        <v>1.5484346037535221E-2</v>
      </c>
      <c r="S24" s="84">
        <f t="shared" si="6"/>
        <v>1.5825128618711812E-2</v>
      </c>
      <c r="T24" s="85">
        <f>分析係数表!F27</f>
        <v>0.31969309462915602</v>
      </c>
      <c r="U24" s="86">
        <f t="shared" si="7"/>
        <v>5.0591843410203998E-3</v>
      </c>
      <c r="V24" s="87">
        <f>分析係数表!D27</f>
        <v>0</v>
      </c>
      <c r="W24" s="167">
        <f t="shared" si="8"/>
        <v>0</v>
      </c>
      <c r="X24" s="76">
        <f>分析係数表!E27</f>
        <v>0</v>
      </c>
      <c r="Y24" s="166">
        <f t="shared" si="9"/>
        <v>0</v>
      </c>
    </row>
    <row r="25" spans="1:25" x14ac:dyDescent="0.2">
      <c r="A25" s="6" t="s">
        <v>13</v>
      </c>
      <c r="B25" s="5" t="s">
        <v>191</v>
      </c>
      <c r="C25" s="90"/>
      <c r="D25" s="76">
        <f>投入係数表!H25</f>
        <v>0</v>
      </c>
      <c r="E25" s="77">
        <f t="shared" si="0"/>
        <v>0</v>
      </c>
      <c r="F25" s="76">
        <f>分析係数表!C28</f>
        <v>3.4090909090909061E-2</v>
      </c>
      <c r="G25" s="77">
        <f t="shared" si="1"/>
        <v>0</v>
      </c>
      <c r="H25" s="77">
        <v>3.1670105605546132E-3</v>
      </c>
      <c r="I25" s="77">
        <f t="shared" si="2"/>
        <v>3.1670105605546132E-3</v>
      </c>
      <c r="J25" s="76">
        <f>分析係数表!G28</f>
        <v>0.12609457092819615</v>
      </c>
      <c r="K25" s="78">
        <f t="shared" si="3"/>
        <v>3.993428377581999E-4</v>
      </c>
      <c r="L25" s="79"/>
      <c r="M25" s="80"/>
      <c r="N25" s="81">
        <f>分析係数表!H28</f>
        <v>2.1424843423799581E-2</v>
      </c>
      <c r="O25" s="82">
        <f t="shared" si="4"/>
        <v>0.36834003731512055</v>
      </c>
      <c r="P25" s="76">
        <f>分析係数表!C28</f>
        <v>3.4090909090909061E-2</v>
      </c>
      <c r="Q25" s="82">
        <f t="shared" si="5"/>
        <v>1.2557046726651826E-2</v>
      </c>
      <c r="R25" s="83">
        <v>1.3933733199937209E-2</v>
      </c>
      <c r="S25" s="84">
        <f t="shared" si="6"/>
        <v>1.7100743760491824E-2</v>
      </c>
      <c r="T25" s="85">
        <f>分析係数表!F28</f>
        <v>0.21453590192644484</v>
      </c>
      <c r="U25" s="86">
        <f t="shared" si="7"/>
        <v>3.6687234862701375E-3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投入係数表!H26</f>
        <v>7.5187969924812026E-3</v>
      </c>
      <c r="E26" s="77">
        <f t="shared" si="0"/>
        <v>0.75187969924812026</v>
      </c>
      <c r="F26" s="76">
        <f>分析係数表!C29</f>
        <v>0.29231433506044902</v>
      </c>
      <c r="G26" s="77">
        <f t="shared" si="1"/>
        <v>0.21978521433116466</v>
      </c>
      <c r="H26" s="77">
        <v>0.24112304029588488</v>
      </c>
      <c r="I26" s="77">
        <f t="shared" si="2"/>
        <v>0.24112304029588488</v>
      </c>
      <c r="J26" s="76">
        <f>分析係数表!G29</f>
        <v>0.25456977262594738</v>
      </c>
      <c r="K26" s="78">
        <f t="shared" si="3"/>
        <v>6.1382637543000565E-2</v>
      </c>
      <c r="L26" s="79"/>
      <c r="M26" s="80"/>
      <c r="N26" s="81">
        <f>分析係数表!H29</f>
        <v>1.0151356993736952E-2</v>
      </c>
      <c r="O26" s="82">
        <f t="shared" si="4"/>
        <v>0.17452408588986834</v>
      </c>
      <c r="P26" s="76">
        <f>分析係数表!C29</f>
        <v>0.29231433506044902</v>
      </c>
      <c r="Q26" s="82">
        <f t="shared" si="5"/>
        <v>5.1015892118929554E-2</v>
      </c>
      <c r="R26" s="83">
        <v>6.4796375879842008E-2</v>
      </c>
      <c r="S26" s="84">
        <f t="shared" si="6"/>
        <v>0.30591941617572688</v>
      </c>
      <c r="T26" s="85">
        <f>分析係数表!F29</f>
        <v>0.38252340615247438</v>
      </c>
      <c r="U26" s="86">
        <f t="shared" si="7"/>
        <v>0.11702133708371541</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投入係数表!H27</f>
        <v>0</v>
      </c>
      <c r="E27" s="77">
        <f t="shared" si="0"/>
        <v>0</v>
      </c>
      <c r="F27" s="76">
        <f>分析係数表!C30</f>
        <v>1</v>
      </c>
      <c r="G27" s="77">
        <f t="shared" si="1"/>
        <v>0</v>
      </c>
      <c r="H27" s="77">
        <v>3.2259061443007456E-2</v>
      </c>
      <c r="I27" s="77">
        <f t="shared" si="2"/>
        <v>3.2259061443007456E-2</v>
      </c>
      <c r="J27" s="76">
        <f>分析係数表!G30</f>
        <v>0.34476756092566047</v>
      </c>
      <c r="K27" s="78">
        <f t="shared" si="3"/>
        <v>1.1121877931456697E-2</v>
      </c>
      <c r="L27" s="79"/>
      <c r="M27" s="80"/>
      <c r="N27" s="81">
        <f>分析係数表!H30</f>
        <v>0</v>
      </c>
      <c r="O27" s="82">
        <f t="shared" si="4"/>
        <v>0</v>
      </c>
      <c r="P27" s="76">
        <f>分析係数表!C30</f>
        <v>1</v>
      </c>
      <c r="Q27" s="82">
        <f t="shared" si="5"/>
        <v>0</v>
      </c>
      <c r="R27" s="83">
        <v>5.2237278439989772E-2</v>
      </c>
      <c r="S27" s="84">
        <f t="shared" si="6"/>
        <v>8.4496339882997235E-2</v>
      </c>
      <c r="T27" s="85">
        <f>分析係数表!F30</f>
        <v>0.43968871595330739</v>
      </c>
      <c r="U27" s="86">
        <f t="shared" si="7"/>
        <v>3.7152087185909288E-2</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投入係数表!H28</f>
        <v>3.7593984962406013E-2</v>
      </c>
      <c r="E28" s="77">
        <f t="shared" si="0"/>
        <v>3.7593984962406015</v>
      </c>
      <c r="F28" s="76">
        <f>分析係数表!C31</f>
        <v>3.6682843277190957E-2</v>
      </c>
      <c r="G28" s="77">
        <f t="shared" si="1"/>
        <v>0.13790542585410134</v>
      </c>
      <c r="H28" s="77">
        <v>0.14358319769407296</v>
      </c>
      <c r="I28" s="77">
        <f t="shared" si="2"/>
        <v>0.14358319769407296</v>
      </c>
      <c r="J28" s="76">
        <f>分析係数表!G31</f>
        <v>6.9767441860465115E-2</v>
      </c>
      <c r="K28" s="78">
        <f t="shared" si="3"/>
        <v>1.0017432397260904E-2</v>
      </c>
      <c r="L28" s="79"/>
      <c r="M28" s="80"/>
      <c r="N28" s="81">
        <f>分析係数表!H31</f>
        <v>2.1751043841336117E-2</v>
      </c>
      <c r="O28" s="82">
        <f t="shared" si="4"/>
        <v>0.37394813776145308</v>
      </c>
      <c r="P28" s="76">
        <f>分析係数表!C31</f>
        <v>3.6682843277190957E-2</v>
      </c>
      <c r="Q28" s="82">
        <f t="shared" si="5"/>
        <v>1.3717480931300798E-2</v>
      </c>
      <c r="R28" s="83">
        <v>1.8240128536150969E-2</v>
      </c>
      <c r="S28" s="84">
        <f t="shared" si="6"/>
        <v>0.16182332623022394</v>
      </c>
      <c r="T28" s="85">
        <f>分析係数表!F31</f>
        <v>0.34496124031007752</v>
      </c>
      <c r="U28" s="86">
        <f t="shared" si="7"/>
        <v>5.5822775327480353E-2</v>
      </c>
      <c r="V28" s="87">
        <f>分析係数表!D31</f>
        <v>0</v>
      </c>
      <c r="W28" s="167">
        <f t="shared" si="8"/>
        <v>0</v>
      </c>
      <c r="X28" s="76">
        <f>分析係数表!E31</f>
        <v>0</v>
      </c>
      <c r="Y28" s="166">
        <f t="shared" si="9"/>
        <v>0</v>
      </c>
    </row>
    <row r="29" spans="1:25" x14ac:dyDescent="0.2">
      <c r="A29" s="6" t="s">
        <v>17</v>
      </c>
      <c r="B29" s="5" t="s">
        <v>272</v>
      </c>
      <c r="C29" s="90"/>
      <c r="D29" s="76">
        <f>投入係数表!H29</f>
        <v>0</v>
      </c>
      <c r="E29" s="77">
        <f t="shared" si="0"/>
        <v>0</v>
      </c>
      <c r="F29" s="76">
        <f>分析係数表!C32</f>
        <v>0.40520446096654272</v>
      </c>
      <c r="G29" s="77">
        <f t="shared" si="1"/>
        <v>0</v>
      </c>
      <c r="H29" s="77">
        <v>6.2885768377502569E-3</v>
      </c>
      <c r="I29" s="77">
        <f t="shared" si="2"/>
        <v>6.2885768377502569E-3</v>
      </c>
      <c r="J29" s="76">
        <f>分析係数表!G32</f>
        <v>0.14123006833712984</v>
      </c>
      <c r="K29" s="78">
        <f t="shared" si="3"/>
        <v>8.8813613653876064E-4</v>
      </c>
      <c r="L29" s="79"/>
      <c r="M29" s="80"/>
      <c r="N29" s="81">
        <f>分析係数表!H32</f>
        <v>6.3543841336116914E-3</v>
      </c>
      <c r="O29" s="82">
        <f t="shared" si="4"/>
        <v>0.10924579669455768</v>
      </c>
      <c r="P29" s="76">
        <f>分析係数表!C32</f>
        <v>0.40520446096654272</v>
      </c>
      <c r="Q29" s="82">
        <f t="shared" si="5"/>
        <v>4.4266884162478759E-2</v>
      </c>
      <c r="R29" s="83">
        <v>5.5120020583952115E-2</v>
      </c>
      <c r="S29" s="84">
        <f t="shared" si="6"/>
        <v>6.140859742170237E-2</v>
      </c>
      <c r="T29" s="85">
        <f>分析係数表!F32</f>
        <v>0.48519362186788156</v>
      </c>
      <c r="U29" s="86">
        <f t="shared" si="7"/>
        <v>2.9795059796862425E-2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投入係数表!H30</f>
        <v>0</v>
      </c>
      <c r="E30" s="77">
        <f t="shared" si="0"/>
        <v>0</v>
      </c>
      <c r="F30" s="76">
        <f>分析係数表!C33</f>
        <v>1</v>
      </c>
      <c r="G30" s="77">
        <f t="shared" si="1"/>
        <v>0</v>
      </c>
      <c r="H30" s="77">
        <v>2.0231680183915548E-2</v>
      </c>
      <c r="I30" s="77">
        <f t="shared" si="2"/>
        <v>2.0231680183915548E-2</v>
      </c>
      <c r="J30" s="76">
        <f>分析係数表!G33</f>
        <v>0.50773765659543113</v>
      </c>
      <c r="K30" s="78">
        <f t="shared" si="3"/>
        <v>1.0272385885569502E-2</v>
      </c>
      <c r="L30" s="79"/>
      <c r="M30" s="80"/>
      <c r="N30" s="81">
        <f>分析係数表!H33</f>
        <v>9.3945720250521918E-4</v>
      </c>
      <c r="O30" s="82">
        <f t="shared" si="4"/>
        <v>1.6151329285437686E-2</v>
      </c>
      <c r="P30" s="76">
        <f>分析係数表!C33</f>
        <v>1</v>
      </c>
      <c r="Q30" s="82">
        <f t="shared" si="5"/>
        <v>1.6151329285437686E-2</v>
      </c>
      <c r="R30" s="83">
        <v>4.8753807270755255E-2</v>
      </c>
      <c r="S30" s="84">
        <f t="shared" si="6"/>
        <v>6.8985487454670799E-2</v>
      </c>
      <c r="T30" s="85">
        <f>分析係数表!F33</f>
        <v>0.64112011790714807</v>
      </c>
      <c r="U30" s="86">
        <f t="shared" si="7"/>
        <v>4.4227983850820628E-2</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投入係数表!H31</f>
        <v>8.2706766917293228E-2</v>
      </c>
      <c r="E31" s="77">
        <f t="shared" si="0"/>
        <v>8.2706766917293226</v>
      </c>
      <c r="F31" s="76">
        <f>分析係数表!C34</f>
        <v>0.47684200348095152</v>
      </c>
      <c r="G31" s="77">
        <f t="shared" si="1"/>
        <v>3.9438060438274181</v>
      </c>
      <c r="H31" s="77">
        <v>4.0155966010873927</v>
      </c>
      <c r="I31" s="77">
        <f t="shared" si="2"/>
        <v>4.0155966010873927</v>
      </c>
      <c r="J31" s="76">
        <f>分析係数表!G34</f>
        <v>0.42481481481481481</v>
      </c>
      <c r="K31" s="78">
        <f t="shared" si="3"/>
        <v>1.7058849264619405</v>
      </c>
      <c r="L31" s="79"/>
      <c r="M31" s="80"/>
      <c r="N31" s="81">
        <f>分析係数表!H34</f>
        <v>0.15750260960334028</v>
      </c>
      <c r="O31" s="82">
        <f t="shared" si="4"/>
        <v>2.7078152195071987</v>
      </c>
      <c r="P31" s="76">
        <f>分析係数表!C34</f>
        <v>0.47684200348095152</v>
      </c>
      <c r="Q31" s="82">
        <f t="shared" si="5"/>
        <v>1.291200034326025</v>
      </c>
      <c r="R31" s="83">
        <v>1.3796798156162078</v>
      </c>
      <c r="S31" s="84">
        <f t="shared" si="6"/>
        <v>5.3952764167036005</v>
      </c>
      <c r="T31" s="85">
        <f>分析係数表!F34</f>
        <v>0.69679012345679014</v>
      </c>
      <c r="U31" s="86">
        <f t="shared" si="7"/>
        <v>3.7593753204784099</v>
      </c>
      <c r="V31" s="87">
        <f>分析係数表!D34</f>
        <v>0.16024691358024692</v>
      </c>
      <c r="W31" s="167">
        <f t="shared" si="8"/>
        <v>1</v>
      </c>
      <c r="X31" s="76">
        <f>分析係数表!E34</f>
        <v>0.12271604938271605</v>
      </c>
      <c r="Y31" s="166">
        <f t="shared" si="9"/>
        <v>1</v>
      </c>
    </row>
    <row r="32" spans="1:25" x14ac:dyDescent="0.2">
      <c r="A32" s="6" t="s">
        <v>20</v>
      </c>
      <c r="B32" s="5" t="s">
        <v>37</v>
      </c>
      <c r="C32" s="90"/>
      <c r="D32" s="76">
        <f>投入係数表!H32</f>
        <v>1.5037593984962405E-2</v>
      </c>
      <c r="E32" s="77">
        <f t="shared" si="0"/>
        <v>1.5037593984962405</v>
      </c>
      <c r="F32" s="76">
        <f>分析係数表!C35</f>
        <v>0.24337550728097401</v>
      </c>
      <c r="G32" s="77">
        <f t="shared" si="1"/>
        <v>0.36597820643755491</v>
      </c>
      <c r="H32" s="77">
        <v>0.41494410223561867</v>
      </c>
      <c r="I32" s="77">
        <f t="shared" si="2"/>
        <v>0.41494410223561867</v>
      </c>
      <c r="J32" s="76">
        <f>分析係数表!G35</f>
        <v>0.31448275862068964</v>
      </c>
      <c r="K32" s="78">
        <f t="shared" si="3"/>
        <v>0.13049276594444284</v>
      </c>
      <c r="L32" s="79"/>
      <c r="M32" s="80"/>
      <c r="N32" s="81">
        <f>分析係数表!H35</f>
        <v>5.9929540709812108E-2</v>
      </c>
      <c r="O32" s="82">
        <f t="shared" si="4"/>
        <v>1.0303202140002123</v>
      </c>
      <c r="P32" s="76">
        <f>分析係数表!C35</f>
        <v>0.24337550728097401</v>
      </c>
      <c r="Q32" s="82">
        <f t="shared" si="5"/>
        <v>0.25075470474414341</v>
      </c>
      <c r="R32" s="83">
        <v>0.33293295953947516</v>
      </c>
      <c r="S32" s="84">
        <f t="shared" si="6"/>
        <v>0.74787706177509383</v>
      </c>
      <c r="T32" s="85">
        <f>分析係数表!F35</f>
        <v>0.64091954022988507</v>
      </c>
      <c r="U32" s="86">
        <f t="shared" si="7"/>
        <v>0.4793290225813705</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投入係数表!H33</f>
        <v>7.5187969924812026E-3</v>
      </c>
      <c r="E33" s="77">
        <f t="shared" si="0"/>
        <v>0.75187969924812026</v>
      </c>
      <c r="F33" s="76">
        <f>分析係数表!C36</f>
        <v>0.96818154529627187</v>
      </c>
      <c r="G33" s="77">
        <f t="shared" si="1"/>
        <v>0.72795604909494127</v>
      </c>
      <c r="H33" s="77">
        <v>0.88168008073965121</v>
      </c>
      <c r="I33" s="77">
        <f t="shared" si="2"/>
        <v>0.88168008073965121</v>
      </c>
      <c r="J33" s="76">
        <f>分析係数表!G36</f>
        <v>4.9777985510633324E-2</v>
      </c>
      <c r="K33" s="78">
        <f t="shared" si="3"/>
        <v>4.3888258284072376E-2</v>
      </c>
      <c r="L33" s="79"/>
      <c r="M33" s="80"/>
      <c r="N33" s="81">
        <f>分析係数表!H36</f>
        <v>0.19376304801670147</v>
      </c>
      <c r="O33" s="82">
        <f t="shared" si="4"/>
        <v>3.3312116651215229</v>
      </c>
      <c r="P33" s="76">
        <f>分析係数表!C36</f>
        <v>0.96818154529627187</v>
      </c>
      <c r="Q33" s="82">
        <f t="shared" si="5"/>
        <v>3.225217657646323</v>
      </c>
      <c r="R33" s="83">
        <v>3.3988094194197656</v>
      </c>
      <c r="S33" s="84">
        <f t="shared" si="6"/>
        <v>4.2804895001594172</v>
      </c>
      <c r="T33" s="85">
        <f>分析係数表!F36</f>
        <v>0.84955597102126668</v>
      </c>
      <c r="U33" s="86">
        <f t="shared" si="7"/>
        <v>3.6365154137542701</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投入係数表!H34</f>
        <v>7.5187969924812026E-3</v>
      </c>
      <c r="E34" s="77">
        <f t="shared" si="0"/>
        <v>0.75187969924812026</v>
      </c>
      <c r="F34" s="76">
        <f>分析係数表!C37</f>
        <v>0.40040699066315533</v>
      </c>
      <c r="G34" s="77">
        <f t="shared" si="1"/>
        <v>0.30105788771665815</v>
      </c>
      <c r="H34" s="77">
        <v>0.37526171683344989</v>
      </c>
      <c r="I34" s="77">
        <f t="shared" si="2"/>
        <v>0.37526171683344989</v>
      </c>
      <c r="J34" s="76">
        <f>分析係数表!G37</f>
        <v>0.27134717134717135</v>
      </c>
      <c r="K34" s="78">
        <f t="shared" si="3"/>
        <v>0.10182620537763983</v>
      </c>
      <c r="L34" s="79"/>
      <c r="M34" s="80"/>
      <c r="N34" s="81">
        <f>分析係数表!H37</f>
        <v>4.6907620041753653E-2</v>
      </c>
      <c r="O34" s="82">
        <f t="shared" si="4"/>
        <v>0.80644484418261775</v>
      </c>
      <c r="P34" s="76">
        <f>分析係数表!C37</f>
        <v>0.40040699066315533</v>
      </c>
      <c r="Q34" s="82">
        <f t="shared" si="5"/>
        <v>0.32290615319497917</v>
      </c>
      <c r="R34" s="83">
        <v>0.37231324332262988</v>
      </c>
      <c r="S34" s="84">
        <f t="shared" si="6"/>
        <v>0.74757496015607972</v>
      </c>
      <c r="T34" s="85">
        <f>分析係数表!F37</f>
        <v>0.66491656491656492</v>
      </c>
      <c r="U34" s="86">
        <f t="shared" si="7"/>
        <v>0.49707497452461841</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投入係数表!H35</f>
        <v>0</v>
      </c>
      <c r="E35" s="77">
        <f t="shared" si="0"/>
        <v>0</v>
      </c>
      <c r="F35" s="76">
        <f>分析係数表!C38</f>
        <v>3.4362826933778567E-2</v>
      </c>
      <c r="G35" s="77">
        <f t="shared" si="1"/>
        <v>0</v>
      </c>
      <c r="H35" s="77">
        <v>8.7554656774895302E-3</v>
      </c>
      <c r="I35" s="77">
        <f t="shared" si="2"/>
        <v>8.7554656774895302E-3</v>
      </c>
      <c r="J35" s="76">
        <f>分析係数表!G38</f>
        <v>0.25648414985590778</v>
      </c>
      <c r="K35" s="78">
        <f t="shared" si="3"/>
        <v>2.2456381708834817E-3</v>
      </c>
      <c r="L35" s="79"/>
      <c r="M35" s="80"/>
      <c r="N35" s="81">
        <f>分析係数表!H38</f>
        <v>4.2901878914405008E-2</v>
      </c>
      <c r="O35" s="82">
        <f t="shared" si="4"/>
        <v>0.7375773707016543</v>
      </c>
      <c r="P35" s="76">
        <f>分析係数表!C38</f>
        <v>3.4362826933778567E-2</v>
      </c>
      <c r="Q35" s="82">
        <f t="shared" si="5"/>
        <v>2.5345243539692384E-2</v>
      </c>
      <c r="R35" s="83">
        <v>3.043763073560014E-2</v>
      </c>
      <c r="S35" s="84">
        <f t="shared" si="6"/>
        <v>3.919309641308967E-2</v>
      </c>
      <c r="T35" s="85">
        <f>分析係数表!F38</f>
        <v>0.52449567723342938</v>
      </c>
      <c r="U35" s="86">
        <f t="shared" si="7"/>
        <v>2.0556609646058557E-2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投入係数表!H36</f>
        <v>0</v>
      </c>
      <c r="E36" s="77">
        <f t="shared" si="0"/>
        <v>0</v>
      </c>
      <c r="F36" s="76">
        <f>分析係数表!C39</f>
        <v>1</v>
      </c>
      <c r="G36" s="77">
        <f t="shared" si="1"/>
        <v>0</v>
      </c>
      <c r="H36" s="77">
        <v>3.485872702940368E-2</v>
      </c>
      <c r="I36" s="77">
        <f t="shared" si="2"/>
        <v>3.485872702940368E-2</v>
      </c>
      <c r="J36" s="76">
        <f>分析係数表!G39</f>
        <v>0.34864130434782609</v>
      </c>
      <c r="K36" s="78">
        <f t="shared" si="3"/>
        <v>1.2153192059436119E-2</v>
      </c>
      <c r="L36" s="79"/>
      <c r="M36" s="80"/>
      <c r="N36" s="81">
        <f>分析係数表!H39</f>
        <v>3.7578288100208767E-3</v>
      </c>
      <c r="O36" s="82">
        <f t="shared" si="4"/>
        <v>6.4605317141750745E-2</v>
      </c>
      <c r="P36" s="76">
        <f>分析係数表!C39</f>
        <v>1</v>
      </c>
      <c r="Q36" s="82">
        <f t="shared" si="5"/>
        <v>6.4605317141750745E-2</v>
      </c>
      <c r="R36" s="83">
        <v>8.2793795309041712E-2</v>
      </c>
      <c r="S36" s="84">
        <f t="shared" si="6"/>
        <v>0.11765252233844539</v>
      </c>
      <c r="T36" s="85">
        <f>分析係数表!F39</f>
        <v>0.69918478260869565</v>
      </c>
      <c r="U36" s="86">
        <f t="shared" si="7"/>
        <v>8.2260853254570651E-2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投入係数表!H37</f>
        <v>0</v>
      </c>
      <c r="E37" s="77">
        <f t="shared" si="0"/>
        <v>0</v>
      </c>
      <c r="F37" s="76">
        <f>分析係数表!C40</f>
        <v>0.60127684271619275</v>
      </c>
      <c r="G37" s="77">
        <f t="shared" si="1"/>
        <v>0</v>
      </c>
      <c r="H37" s="77">
        <v>1.7571473118324498E-3</v>
      </c>
      <c r="I37" s="77">
        <f t="shared" si="2"/>
        <v>1.7571473118324498E-3</v>
      </c>
      <c r="J37" s="76">
        <f>分析係数表!G40</f>
        <v>0.54798481836255197</v>
      </c>
      <c r="K37" s="78">
        <f t="shared" si="3"/>
        <v>9.628900505107515E-4</v>
      </c>
      <c r="L37" s="79"/>
      <c r="M37" s="80"/>
      <c r="N37" s="81">
        <f>分析係数表!H40</f>
        <v>3.4120563674321501E-2</v>
      </c>
      <c r="O37" s="82">
        <f t="shared" si="4"/>
        <v>0.58660730668638261</v>
      </c>
      <c r="P37" s="76">
        <f>分析係数表!C40</f>
        <v>0.60127684271619275</v>
      </c>
      <c r="Q37" s="82">
        <f t="shared" si="5"/>
        <v>0.35271338927863755</v>
      </c>
      <c r="R37" s="83">
        <v>0.35429984683369387</v>
      </c>
      <c r="S37" s="84">
        <f t="shared" si="6"/>
        <v>0.35605699414552633</v>
      </c>
      <c r="T37" s="85">
        <f>分析係数表!F40</f>
        <v>0.74046629315018975</v>
      </c>
      <c r="U37" s="86">
        <f t="shared" si="7"/>
        <v>0.26364820260513672</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投入係数表!H38</f>
        <v>0</v>
      </c>
      <c r="E38" s="77">
        <f t="shared" si="0"/>
        <v>0</v>
      </c>
      <c r="F38" s="76">
        <f>分析係数表!C41</f>
        <v>0.59395665886661919</v>
      </c>
      <c r="G38" s="77">
        <f t="shared" si="1"/>
        <v>0</v>
      </c>
      <c r="H38" s="77">
        <v>2.1289117080740234E-4</v>
      </c>
      <c r="I38" s="77">
        <f t="shared" si="2"/>
        <v>2.1289117080740234E-4</v>
      </c>
      <c r="J38" s="76">
        <f>分析係数表!G41</f>
        <v>0.45048742945100051</v>
      </c>
      <c r="K38" s="78">
        <f t="shared" si="3"/>
        <v>9.5904796289840566E-5</v>
      </c>
      <c r="L38" s="79"/>
      <c r="M38" s="80"/>
      <c r="N38" s="81">
        <f>分析係数表!H41</f>
        <v>5.5519311064718163E-2</v>
      </c>
      <c r="O38" s="82">
        <f t="shared" si="4"/>
        <v>0.95449869596579662</v>
      </c>
      <c r="P38" s="76">
        <f>分析係数表!C41</f>
        <v>0.59395665886661919</v>
      </c>
      <c r="Q38" s="82">
        <f t="shared" si="5"/>
        <v>0.56693085634838958</v>
      </c>
      <c r="R38" s="83">
        <v>0.57411440262042668</v>
      </c>
      <c r="S38" s="84">
        <f t="shared" si="6"/>
        <v>0.57432729379123404</v>
      </c>
      <c r="T38" s="85">
        <f>分析係数表!F41</f>
        <v>0.55190696083461599</v>
      </c>
      <c r="U38" s="86">
        <f t="shared" si="7"/>
        <v>0.3169752312406896</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投入係数表!H39</f>
        <v>0</v>
      </c>
      <c r="E39" s="77">
        <f>$C$10*D39</f>
        <v>0</v>
      </c>
      <c r="F39" s="76">
        <f>分析係数表!C42</f>
        <v>0.30827067669172936</v>
      </c>
      <c r="G39" s="77">
        <f>E39*F39</f>
        <v>0</v>
      </c>
      <c r="H39" s="77">
        <v>2.0003424452954646E-3</v>
      </c>
      <c r="I39" s="77">
        <f>C39+H39</f>
        <v>2.0003424452954646E-3</v>
      </c>
      <c r="J39" s="76">
        <f>分析係数表!G42</f>
        <v>0.47878787878787876</v>
      </c>
      <c r="K39" s="78">
        <f>I39*J39</f>
        <v>9.5773971623237385E-4</v>
      </c>
      <c r="L39" s="79"/>
      <c r="M39" s="80"/>
      <c r="N39" s="81">
        <f>分析係数表!H42</f>
        <v>1.163883089770355E-2</v>
      </c>
      <c r="O39" s="82">
        <f t="shared" si="4"/>
        <v>0.20009702392514467</v>
      </c>
      <c r="P39" s="76">
        <f>分析係数表!C42</f>
        <v>0.30827067669172936</v>
      </c>
      <c r="Q39" s="82">
        <f>O39*P39</f>
        <v>6.1684044969405508E-2</v>
      </c>
      <c r="R39" s="83">
        <v>6.4188764645886159E-2</v>
      </c>
      <c r="S39" s="84">
        <f>I39+R39</f>
        <v>6.6189107091181629E-2</v>
      </c>
      <c r="T39" s="85">
        <f>分析係数表!F42</f>
        <v>0.54545454545454541</v>
      </c>
      <c r="U39" s="86">
        <f t="shared" si="7"/>
        <v>3.6103149322462703E-2</v>
      </c>
      <c r="V39" s="87">
        <f>分析係数表!D42</f>
        <v>0.24545454545454545</v>
      </c>
      <c r="W39" s="167">
        <f t="shared" si="8"/>
        <v>0</v>
      </c>
      <c r="X39" s="76">
        <f>分析係数表!E42</f>
        <v>0.17575757575757575</v>
      </c>
      <c r="Y39" s="166">
        <f t="shared" si="9"/>
        <v>0</v>
      </c>
    </row>
    <row r="40" spans="1:25" x14ac:dyDescent="0.2">
      <c r="A40" s="6" t="s">
        <v>194</v>
      </c>
      <c r="B40" s="5" t="s">
        <v>41</v>
      </c>
      <c r="C40" s="90"/>
      <c r="D40" s="76">
        <f>投入係数表!H40</f>
        <v>3.7593984962406013E-2</v>
      </c>
      <c r="E40" s="77">
        <f>$C$10*D40</f>
        <v>3.7593984962406015</v>
      </c>
      <c r="F40" s="76">
        <f>分析係数表!C43</f>
        <v>0.33317448971487573</v>
      </c>
      <c r="G40" s="77">
        <f>E40*F40</f>
        <v>1.2525356756198336</v>
      </c>
      <c r="H40" s="77">
        <v>1.4729187030916138</v>
      </c>
      <c r="I40" s="77">
        <f>C40+H40</f>
        <v>1.4729187030916138</v>
      </c>
      <c r="J40" s="76">
        <f>分析係数表!G43</f>
        <v>0.31447963800904977</v>
      </c>
      <c r="K40" s="78">
        <f>I40*J40</f>
        <v>0.46320294056500977</v>
      </c>
      <c r="L40" s="79"/>
      <c r="M40" s="80"/>
      <c r="N40" s="81">
        <f>分析係数表!H43</f>
        <v>3.2711377870563677E-2</v>
      </c>
      <c r="O40" s="82">
        <f t="shared" si="4"/>
        <v>0.56238031275822609</v>
      </c>
      <c r="P40" s="76">
        <f>分析係数表!C43</f>
        <v>0.33317448971487573</v>
      </c>
      <c r="Q40" s="82">
        <f>O40*P40</f>
        <v>0.1873707737289142</v>
      </c>
      <c r="R40" s="83">
        <v>0.32329263657580021</v>
      </c>
      <c r="S40" s="84">
        <f>I40+R40</f>
        <v>1.796211339667414</v>
      </c>
      <c r="T40" s="85">
        <f>分析係数表!F43</f>
        <v>0.5802139037433155</v>
      </c>
      <c r="U40" s="86">
        <f t="shared" si="7"/>
        <v>1.0421867933364406</v>
      </c>
      <c r="V40" s="87">
        <f>分析係数表!D43</f>
        <v>0.11641299876593994</v>
      </c>
      <c r="W40" s="167">
        <f t="shared" si="8"/>
        <v>0</v>
      </c>
      <c r="X40" s="76">
        <f>分析係数表!E43</f>
        <v>9.2348827642945289E-2</v>
      </c>
      <c r="Y40" s="166">
        <f t="shared" si="9"/>
        <v>0</v>
      </c>
    </row>
    <row r="41" spans="1:25" x14ac:dyDescent="0.2">
      <c r="A41" s="6" t="s">
        <v>340</v>
      </c>
      <c r="B41" s="5" t="s">
        <v>42</v>
      </c>
      <c r="C41" s="90"/>
      <c r="D41" s="76">
        <f>投入係数表!H41</f>
        <v>0</v>
      </c>
      <c r="E41" s="77">
        <f>$C$10*D41</f>
        <v>0</v>
      </c>
      <c r="F41" s="76">
        <f>分析係数表!C44</f>
        <v>0.44668045890539776</v>
      </c>
      <c r="G41" s="77">
        <f>E41*F41</f>
        <v>0</v>
      </c>
      <c r="H41" s="77">
        <v>2.9757030049036115E-3</v>
      </c>
      <c r="I41" s="77">
        <f>C41+H41</f>
        <v>2.9757030049036115E-3</v>
      </c>
      <c r="J41" s="76">
        <f>分析係数表!G44</f>
        <v>0.26717776712985147</v>
      </c>
      <c r="K41" s="78">
        <f>I41*J41</f>
        <v>7.9504168449173642E-4</v>
      </c>
      <c r="L41" s="79"/>
      <c r="M41" s="80"/>
      <c r="N41" s="81">
        <f>分析係数表!H44</f>
        <v>0.10956419624217119</v>
      </c>
      <c r="O41" s="82">
        <f t="shared" si="4"/>
        <v>1.8836487779141702</v>
      </c>
      <c r="P41" s="76">
        <f>分析係数表!C44</f>
        <v>0.44668045890539776</v>
      </c>
      <c r="Q41" s="82">
        <f>O41*P41</f>
        <v>0.84138910053529326</v>
      </c>
      <c r="R41" s="83">
        <v>0.85309103946657383</v>
      </c>
      <c r="S41" s="84">
        <f>I41+R41</f>
        <v>0.8560667424714774</v>
      </c>
      <c r="T41" s="85">
        <f>分析係数表!F44</f>
        <v>0.50742692860565408</v>
      </c>
      <c r="U41" s="86">
        <f t="shared" si="7"/>
        <v>0.43439131781374923</v>
      </c>
      <c r="V41" s="87">
        <f>分析係数表!D44</f>
        <v>0.12563488260661237</v>
      </c>
      <c r="W41" s="167">
        <f t="shared" si="8"/>
        <v>0</v>
      </c>
      <c r="X41" s="76">
        <f>分析係数表!E44</f>
        <v>9.5448011499760427E-2</v>
      </c>
      <c r="Y41" s="166">
        <f t="shared" si="9"/>
        <v>0</v>
      </c>
    </row>
    <row r="42" spans="1:25" x14ac:dyDescent="0.2">
      <c r="A42" s="6" t="s">
        <v>341</v>
      </c>
      <c r="B42" s="5" t="s">
        <v>278</v>
      </c>
      <c r="C42" s="90"/>
      <c r="D42" s="76">
        <f>投入係数表!H42</f>
        <v>0</v>
      </c>
      <c r="E42" s="77">
        <f>$C$10*D42</f>
        <v>0</v>
      </c>
      <c r="F42" s="76">
        <f>分析係数表!C45</f>
        <v>1</v>
      </c>
      <c r="G42" s="77">
        <f>E42*F42</f>
        <v>0</v>
      </c>
      <c r="H42" s="77">
        <v>3.2001812729133383E-2</v>
      </c>
      <c r="I42" s="77">
        <f>C42+H42</f>
        <v>3.2001812729133383E-2</v>
      </c>
      <c r="J42" s="76">
        <f>分析係数表!G45</f>
        <v>0</v>
      </c>
      <c r="K42" s="78">
        <f>I42*J42</f>
        <v>0</v>
      </c>
      <c r="L42" s="79"/>
      <c r="M42" s="80"/>
      <c r="N42" s="81">
        <f>分析係数表!H45</f>
        <v>0</v>
      </c>
      <c r="O42" s="82">
        <f t="shared" si="4"/>
        <v>0</v>
      </c>
      <c r="P42" s="76">
        <f>分析係数表!C45</f>
        <v>1</v>
      </c>
      <c r="Q42" s="82">
        <f>O42*P42</f>
        <v>0</v>
      </c>
      <c r="R42" s="83">
        <v>2.5224082844971449E-2</v>
      </c>
      <c r="S42" s="84">
        <f>I42+R42</f>
        <v>5.7225895574104832E-2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投入係数表!H43</f>
        <v>7.5187969924812026E-3</v>
      </c>
      <c r="E43" s="77">
        <f>$C$10*D43</f>
        <v>0.75187969924812026</v>
      </c>
      <c r="F43" s="76">
        <f>分析係数表!C46</f>
        <v>0.15546676353069377</v>
      </c>
      <c r="G43" s="77">
        <f>E43*F43</f>
        <v>0.11689230340653667</v>
      </c>
      <c r="H43" s="77">
        <v>0.12566717559339649</v>
      </c>
      <c r="I43" s="77">
        <f>C43+H43</f>
        <v>0.12566717559339649</v>
      </c>
      <c r="J43" s="76">
        <f>分析係数表!G46</f>
        <v>0</v>
      </c>
      <c r="K43" s="78">
        <f>I43*J43</f>
        <v>0</v>
      </c>
      <c r="L43" s="79"/>
      <c r="M43" s="80"/>
      <c r="N43" s="81">
        <f>分析係数表!H46</f>
        <v>2.2129436325678497E-2</v>
      </c>
      <c r="O43" s="82">
        <f t="shared" si="4"/>
        <v>0.38045353427919881</v>
      </c>
      <c r="P43" s="76">
        <f>分析係数表!C46</f>
        <v>0.15546676353069377</v>
      </c>
      <c r="Q43" s="82">
        <f>O43*P43</f>
        <v>5.9147879648200903E-2</v>
      </c>
      <c r="R43" s="83">
        <v>6.557022801485568E-2</v>
      </c>
      <c r="S43" s="84">
        <f>I43+R43</f>
        <v>0.19123740360825217</v>
      </c>
      <c r="T43" s="85">
        <f>分析係数表!F46</f>
        <v>0</v>
      </c>
      <c r="U43" s="86">
        <f t="shared" si="7"/>
        <v>0</v>
      </c>
      <c r="V43" s="87">
        <f>分析係数表!D46</f>
        <v>4.662004662004662E-3</v>
      </c>
      <c r="W43" s="167">
        <f t="shared" si="8"/>
        <v>0</v>
      </c>
      <c r="X43" s="76">
        <f>分析係数表!E46</f>
        <v>9.324009324009324E-3</v>
      </c>
      <c r="Y43" s="166">
        <f t="shared" si="9"/>
        <v>0</v>
      </c>
    </row>
    <row r="44" spans="1:25" x14ac:dyDescent="0.2">
      <c r="A44" s="192">
        <v>40</v>
      </c>
      <c r="B44" s="14" t="s">
        <v>150</v>
      </c>
      <c r="C44" s="197">
        <f>SUM(C5:C43)</f>
        <v>100</v>
      </c>
      <c r="D44" s="92">
        <f>投入係数表!H44</f>
        <v>0.60150375939849621</v>
      </c>
      <c r="E44" s="91">
        <f>SUM(E5:E43)</f>
        <v>60.150375939849624</v>
      </c>
      <c r="F44" s="92">
        <f>分析係数表!C47</f>
        <v>0.3856972016264052</v>
      </c>
      <c r="G44" s="91">
        <f>SUM(G5:G43)</f>
        <v>7.5018022376970341</v>
      </c>
      <c r="H44" s="91">
        <f>SUM(H5:H43)</f>
        <v>8.3171827968853478</v>
      </c>
      <c r="I44" s="91">
        <f>SUM(I5:I43)</f>
        <v>108.31718279688538</v>
      </c>
      <c r="J44" s="92">
        <f>分析係数表!G47</f>
        <v>0.23532043395593333</v>
      </c>
      <c r="K44" s="93">
        <f>SUM(K5:K43)</f>
        <v>27.419765116869222</v>
      </c>
      <c r="L44" s="94">
        <f>最終需要_まとめ!$L$33</f>
        <v>0.627</v>
      </c>
      <c r="M44" s="91">
        <f>K44*L44</f>
        <v>17.192192728277004</v>
      </c>
      <c r="N44" s="95">
        <f>分析係数表!H47</f>
        <v>1</v>
      </c>
      <c r="O44" s="96">
        <f>SUM(O5:O43)</f>
        <v>17.192192728277</v>
      </c>
      <c r="P44" s="92">
        <f>分析係数表!C47</f>
        <v>0.3856972016264052</v>
      </c>
      <c r="Q44" s="96">
        <f>SUM(Q5:Q43)</f>
        <v>7.6671149502512099</v>
      </c>
      <c r="R44" s="96">
        <f>SUM(R5:R43)</f>
        <v>8.44411139280089</v>
      </c>
      <c r="S44" s="97">
        <f>SUM(S5:S43)</f>
        <v>116.76129418968627</v>
      </c>
      <c r="T44" s="98">
        <f>分析係数表!F47</f>
        <v>0.49256721600054465</v>
      </c>
      <c r="U44" s="99">
        <f>SUM(U5:U43)</f>
        <v>50.227245755905443</v>
      </c>
      <c r="V44" s="100">
        <f>分析係数表!D47</f>
        <v>5.5358071998560611E-2</v>
      </c>
      <c r="W44" s="164">
        <f>SUM(W5:W43)</f>
        <v>16</v>
      </c>
      <c r="X44" s="92">
        <f>分析係数表!E47</f>
        <v>4.4839843806985892E-2</v>
      </c>
      <c r="Y44" s="165">
        <f>SUM(Y5:Y43)</f>
        <v>12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284</v>
      </c>
      <c r="S2" s="3" t="s">
        <v>152</v>
      </c>
      <c r="U2" s="64" t="s">
        <v>209</v>
      </c>
      <c r="W2" s="3" t="s">
        <v>130</v>
      </c>
      <c r="Y2" s="3" t="s">
        <v>153</v>
      </c>
    </row>
    <row r="3" spans="1:25" ht="44" x14ac:dyDescent="0.2">
      <c r="B3" s="65"/>
      <c r="C3" s="66" t="s">
        <v>227</v>
      </c>
      <c r="D3" s="66" t="s">
        <v>309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投入係数表!I5</f>
        <v>0</v>
      </c>
      <c r="E5" s="77">
        <f t="shared" ref="E5:E38" si="0">$C$11*D5</f>
        <v>0</v>
      </c>
      <c r="F5" s="76">
        <f>分析係数表!C8</f>
        <v>7.164700742682395E-2</v>
      </c>
      <c r="G5" s="77">
        <f t="shared" ref="G5:G38" si="1">E5*F5</f>
        <v>0</v>
      </c>
      <c r="H5" s="77">
        <f t="array" ref="H5:H43">MMULT(逆行列係数!C5:AO43,'7'!G5:G43)</f>
        <v>2.3311069293389402E-4</v>
      </c>
      <c r="I5" s="77">
        <f t="shared" ref="I5:I38" si="2">C5+H5</f>
        <v>2.3311069293389402E-4</v>
      </c>
      <c r="J5" s="76">
        <f>分析係数表!G8</f>
        <v>0.12209302325581395</v>
      </c>
      <c r="K5" s="78">
        <f t="shared" ref="K5:K38" si="3">I5*J5</f>
        <v>2.8461189253556827E-5</v>
      </c>
      <c r="L5" s="79" t="s">
        <v>182</v>
      </c>
      <c r="M5" s="80" t="s">
        <v>182</v>
      </c>
      <c r="N5" s="81">
        <f>分析係数表!H8</f>
        <v>1.0934237995824634E-2</v>
      </c>
      <c r="O5" s="82">
        <f t="shared" ref="O5:O43" si="4">$M$44*N5</f>
        <v>0.13671569741834771</v>
      </c>
      <c r="P5" s="76">
        <f>分析係数表!C8</f>
        <v>7.164700742682395E-2</v>
      </c>
      <c r="Q5" s="82">
        <f t="shared" ref="Q5:Q38" si="5">O5*P5</f>
        <v>9.795270588295775E-3</v>
      </c>
      <c r="R5" s="83">
        <f t="array" ref="R5:R43">MMULT(逆行列係数!C5:AO43,'7'!Q5:Q43)</f>
        <v>1.2144479008239168E-2</v>
      </c>
      <c r="S5" s="84">
        <f t="shared" ref="S5:S38" si="6">I5+R5</f>
        <v>1.2377589701173062E-2</v>
      </c>
      <c r="T5" s="85">
        <f>分析係数表!F8</f>
        <v>0.45639534883720928</v>
      </c>
      <c r="U5" s="86">
        <f t="shared" ref="U5:U43" si="7">S5*T5</f>
        <v>5.6490743694307287E-3</v>
      </c>
      <c r="V5" s="87">
        <f>分析係数表!D8</f>
        <v>0.625</v>
      </c>
      <c r="W5" s="167">
        <f t="shared" ref="W5:W43" si="8">ROUND(S5*V5,0)</f>
        <v>0</v>
      </c>
      <c r="X5" s="76">
        <f>分析係数表!E8</f>
        <v>0</v>
      </c>
      <c r="Y5" s="166">
        <f t="shared" ref="Y5:Y43" si="9">ROUND(S5*X5,0)</f>
        <v>0</v>
      </c>
    </row>
    <row r="6" spans="1:25" x14ac:dyDescent="0.2">
      <c r="A6" s="6" t="s">
        <v>219</v>
      </c>
      <c r="B6" s="5" t="s">
        <v>265</v>
      </c>
      <c r="C6" s="90"/>
      <c r="D6" s="76">
        <f>投入係数表!I6</f>
        <v>8.4070796460176997E-2</v>
      </c>
      <c r="E6" s="77">
        <f t="shared" si="0"/>
        <v>8.4070796460176993</v>
      </c>
      <c r="F6" s="76">
        <f>分析係数表!C9</f>
        <v>5.7142857142857162E-2</v>
      </c>
      <c r="G6" s="77">
        <f t="shared" si="1"/>
        <v>0.48040455120101155</v>
      </c>
      <c r="H6" s="77">
        <v>0.49832809583070736</v>
      </c>
      <c r="I6" s="77">
        <f t="shared" si="2"/>
        <v>0.49832809583070736</v>
      </c>
      <c r="J6" s="76">
        <f>分析係数表!G9</f>
        <v>0.2857142857142857</v>
      </c>
      <c r="K6" s="78">
        <f t="shared" si="3"/>
        <v>0.14237945595163068</v>
      </c>
      <c r="L6" s="79"/>
      <c r="M6" s="80"/>
      <c r="N6" s="81">
        <f>分析係数表!H9</f>
        <v>5.8716075156576197E-4</v>
      </c>
      <c r="O6" s="82">
        <f t="shared" si="4"/>
        <v>7.341535064231082E-3</v>
      </c>
      <c r="P6" s="76">
        <f>分析係数表!C9</f>
        <v>5.7142857142857162E-2</v>
      </c>
      <c r="Q6" s="82">
        <f t="shared" si="5"/>
        <v>4.1951628938463338E-4</v>
      </c>
      <c r="R6" s="83">
        <v>4.8804556328008018E-4</v>
      </c>
      <c r="S6" s="84">
        <f t="shared" si="6"/>
        <v>0.49881614139398744</v>
      </c>
      <c r="T6" s="85">
        <f>分析係数表!F9</f>
        <v>0.7142857142857143</v>
      </c>
      <c r="U6" s="86">
        <f t="shared" si="7"/>
        <v>0.35629724385284817</v>
      </c>
      <c r="V6" s="87">
        <f>分析係数表!D9</f>
        <v>0</v>
      </c>
      <c r="W6" s="167">
        <f t="shared" si="8"/>
        <v>0</v>
      </c>
      <c r="X6" s="76">
        <f>分析係数表!E9</f>
        <v>0</v>
      </c>
      <c r="Y6" s="166">
        <f t="shared" si="9"/>
        <v>0</v>
      </c>
    </row>
    <row r="7" spans="1:25" x14ac:dyDescent="0.2">
      <c r="A7" s="6" t="s">
        <v>220</v>
      </c>
      <c r="B7" s="5" t="s">
        <v>266</v>
      </c>
      <c r="C7" s="90"/>
      <c r="D7" s="76">
        <f>投入係数表!I7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1.3867344010214267E-2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投入係数表!I8</f>
        <v>2.2123893805309734E-3</v>
      </c>
      <c r="E8" s="77">
        <f t="shared" si="0"/>
        <v>0.22123893805309736</v>
      </c>
      <c r="F8" s="76">
        <f>分析係数表!C11</f>
        <v>4.3499275012083283E-3</v>
      </c>
      <c r="G8" s="77">
        <f t="shared" si="1"/>
        <v>9.6237334097529388E-4</v>
      </c>
      <c r="H8" s="77">
        <v>1.6579774514759408E-3</v>
      </c>
      <c r="I8" s="77">
        <f t="shared" si="2"/>
        <v>1.6579774514759408E-3</v>
      </c>
      <c r="J8" s="76">
        <f>分析係数表!G11</f>
        <v>0.47058823529411764</v>
      </c>
      <c r="K8" s="78">
        <f t="shared" si="3"/>
        <v>7.8022468304750152E-4</v>
      </c>
      <c r="L8" s="79"/>
      <c r="M8" s="80"/>
      <c r="N8" s="81">
        <f>分析係数表!H11</f>
        <v>-2.6096033402922757E-5</v>
      </c>
      <c r="O8" s="82">
        <f t="shared" si="4"/>
        <v>-3.2629044729915921E-4</v>
      </c>
      <c r="P8" s="76">
        <f>分析係数表!C11</f>
        <v>4.3499275012083283E-3</v>
      </c>
      <c r="Q8" s="82">
        <f t="shared" si="5"/>
        <v>-1.4193397900881793E-6</v>
      </c>
      <c r="R8" s="83">
        <v>2.1221369545632778E-4</v>
      </c>
      <c r="S8" s="84">
        <f t="shared" si="6"/>
        <v>1.8701911469322686E-3</v>
      </c>
      <c r="T8" s="85">
        <f>分析係数表!F11</f>
        <v>0.76470588235294112</v>
      </c>
      <c r="U8" s="86">
        <f t="shared" si="7"/>
        <v>1.4301461711834994E-3</v>
      </c>
      <c r="V8" s="87">
        <f>分析係数表!D11</f>
        <v>0</v>
      </c>
      <c r="W8" s="167">
        <f t="shared" si="8"/>
        <v>0</v>
      </c>
      <c r="X8" s="76">
        <f>分析係数表!E11</f>
        <v>0</v>
      </c>
      <c r="Y8" s="166">
        <f t="shared" si="9"/>
        <v>0</v>
      </c>
    </row>
    <row r="9" spans="1:25" x14ac:dyDescent="0.2">
      <c r="A9" s="6" t="s">
        <v>222</v>
      </c>
      <c r="B9" s="5" t="s">
        <v>190</v>
      </c>
      <c r="C9" s="90"/>
      <c r="D9" s="76">
        <f>投入係数表!I9</f>
        <v>0</v>
      </c>
      <c r="E9" s="77">
        <f t="shared" si="0"/>
        <v>0</v>
      </c>
      <c r="F9" s="76">
        <f>分析係数表!C12</f>
        <v>7.5078417484569449E-2</v>
      </c>
      <c r="G9" s="77">
        <f t="shared" si="1"/>
        <v>0</v>
      </c>
      <c r="H9" s="77">
        <v>4.7677339827550155E-4</v>
      </c>
      <c r="I9" s="77">
        <f t="shared" si="2"/>
        <v>4.7677339827550155E-4</v>
      </c>
      <c r="J9" s="76">
        <f>分析係数表!G12</f>
        <v>0.13750412677451304</v>
      </c>
      <c r="K9" s="78">
        <f t="shared" si="3"/>
        <v>6.5558309799189962E-5</v>
      </c>
      <c r="L9" s="79"/>
      <c r="M9" s="80"/>
      <c r="N9" s="81">
        <f>分析係数表!H12</f>
        <v>8.9209290187891435E-2</v>
      </c>
      <c r="O9" s="82">
        <f t="shared" si="4"/>
        <v>1.1154238940921757</v>
      </c>
      <c r="P9" s="76">
        <f>分析係数表!C12</f>
        <v>7.5078417484569449E-2</v>
      </c>
      <c r="Q9" s="82">
        <f t="shared" si="5"/>
        <v>8.3744260792916539E-2</v>
      </c>
      <c r="R9" s="83">
        <v>9.2499537238940818E-2</v>
      </c>
      <c r="S9" s="84">
        <f t="shared" si="6"/>
        <v>9.2976310637216314E-2</v>
      </c>
      <c r="T9" s="85">
        <f>分析係数表!F12</f>
        <v>0.33294816771211622</v>
      </c>
      <c r="U9" s="86">
        <f t="shared" si="7"/>
        <v>3.0956292267293711E-2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投入係数表!I10</f>
        <v>6.6371681415929203E-3</v>
      </c>
      <c r="E10" s="77">
        <f t="shared" si="0"/>
        <v>0.66371681415929207</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0.17635998676519557</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75">
        <f>最終需要_まとめ!C12</f>
        <v>100</v>
      </c>
      <c r="D11" s="76">
        <f>投入係数表!I11</f>
        <v>0.26548672566371684</v>
      </c>
      <c r="E11" s="77">
        <f t="shared" si="0"/>
        <v>26.548672566371685</v>
      </c>
      <c r="F11" s="76">
        <f>分析係数表!C14</f>
        <v>7.4826296098343126E-2</v>
      </c>
      <c r="G11" s="77">
        <f t="shared" si="1"/>
        <v>1.9865388344692869</v>
      </c>
      <c r="H11" s="77">
        <v>2.0335724295902216</v>
      </c>
      <c r="I11" s="77">
        <f t="shared" si="2"/>
        <v>102.03357242959022</v>
      </c>
      <c r="J11" s="76">
        <f>分析係数表!G14</f>
        <v>0.16814159292035399</v>
      </c>
      <c r="K11" s="78">
        <f t="shared" si="3"/>
        <v>17.156087399665612</v>
      </c>
      <c r="L11" s="79"/>
      <c r="M11" s="80"/>
      <c r="N11" s="81">
        <f>分析係数表!H14</f>
        <v>1.1873695198329854E-3</v>
      </c>
      <c r="O11" s="82">
        <f t="shared" si="4"/>
        <v>1.4846215352111745E-2</v>
      </c>
      <c r="P11" s="76">
        <f>分析係数表!C14</f>
        <v>7.4826296098343126E-2</v>
      </c>
      <c r="Q11" s="82">
        <f t="shared" si="5"/>
        <v>1.110887305876881E-3</v>
      </c>
      <c r="R11" s="83">
        <v>3.7821640300824263E-3</v>
      </c>
      <c r="S11" s="84">
        <f t="shared" si="6"/>
        <v>102.03735459362031</v>
      </c>
      <c r="T11" s="85">
        <f>分析係数表!F14</f>
        <v>0.3584070796460177</v>
      </c>
      <c r="U11" s="86">
        <f t="shared" si="7"/>
        <v>36.570910274704623</v>
      </c>
      <c r="V11" s="87">
        <f>分析係数表!D14</f>
        <v>0.16150442477876106</v>
      </c>
      <c r="W11" s="167">
        <f t="shared" si="8"/>
        <v>16</v>
      </c>
      <c r="X11" s="76">
        <f>分析係数表!E14</f>
        <v>0.16150442477876106</v>
      </c>
      <c r="Y11" s="166">
        <f t="shared" si="9"/>
        <v>16</v>
      </c>
    </row>
    <row r="12" spans="1:25" x14ac:dyDescent="0.2">
      <c r="A12" s="6" t="s">
        <v>225</v>
      </c>
      <c r="B12" s="5" t="s">
        <v>29</v>
      </c>
      <c r="C12" s="90"/>
      <c r="D12" s="76">
        <f>投入係数表!I12</f>
        <v>3.7610619469026552E-2</v>
      </c>
      <c r="E12" s="77">
        <f t="shared" si="0"/>
        <v>3.7610619469026552</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0.10212891000463685</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投入係数表!I13</f>
        <v>4.4247787610619468E-3</v>
      </c>
      <c r="E13" s="77">
        <f t="shared" si="0"/>
        <v>0.44247787610619471</v>
      </c>
      <c r="F13" s="76">
        <f>分析係数表!C16</f>
        <v>0.33157038242473558</v>
      </c>
      <c r="G13" s="77">
        <f t="shared" si="1"/>
        <v>0.14671255859501575</v>
      </c>
      <c r="H13" s="77">
        <v>0.16748704249805554</v>
      </c>
      <c r="I13" s="77">
        <f t="shared" si="2"/>
        <v>0.16748704249805554</v>
      </c>
      <c r="J13" s="76">
        <f>分析係数表!G16</f>
        <v>3.3388981636060099E-2</v>
      </c>
      <c r="K13" s="78">
        <f t="shared" si="3"/>
        <v>5.5922217862455935E-3</v>
      </c>
      <c r="L13" s="79"/>
      <c r="M13" s="80"/>
      <c r="N13" s="81">
        <f>分析係数表!H16</f>
        <v>1.6727557411273488E-2</v>
      </c>
      <c r="O13" s="82">
        <f t="shared" si="4"/>
        <v>0.20915217671876107</v>
      </c>
      <c r="P13" s="76">
        <f>分析係数表!C16</f>
        <v>0.33157038242473558</v>
      </c>
      <c r="Q13" s="82">
        <f t="shared" si="5"/>
        <v>6.9348667219605489E-2</v>
      </c>
      <c r="R13" s="83">
        <v>7.5995019266087371E-2</v>
      </c>
      <c r="S13" s="84">
        <f t="shared" si="6"/>
        <v>0.24348206176414292</v>
      </c>
      <c r="T13" s="85">
        <f>分析係数表!F16</f>
        <v>0.28881469115191988</v>
      </c>
      <c r="U13" s="86">
        <f t="shared" si="7"/>
        <v>7.0321196469443611E-2</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投入係数表!I14</f>
        <v>1.5486725663716814E-2</v>
      </c>
      <c r="E14" s="77">
        <f t="shared" si="0"/>
        <v>1.5486725663716814</v>
      </c>
      <c r="F14" s="76">
        <f>分析係数表!C17</f>
        <v>0.10168393782383423</v>
      </c>
      <c r="G14" s="77">
        <f t="shared" si="1"/>
        <v>0.15747512494841584</v>
      </c>
      <c r="H14" s="77">
        <v>0.1726806731454992</v>
      </c>
      <c r="I14" s="77">
        <f t="shared" si="2"/>
        <v>0.1726806731454992</v>
      </c>
      <c r="J14" s="76">
        <f>分析係数表!G17</f>
        <v>0.21222040370976542</v>
      </c>
      <c r="K14" s="78">
        <f t="shared" si="3"/>
        <v>3.6646362167811891E-2</v>
      </c>
      <c r="L14" s="79"/>
      <c r="M14" s="80"/>
      <c r="N14" s="81">
        <f>分析係数表!H17</f>
        <v>3.040187891440501E-3</v>
      </c>
      <c r="O14" s="82">
        <f t="shared" si="4"/>
        <v>3.8012837110352048E-2</v>
      </c>
      <c r="P14" s="76">
        <f>分析係数表!C17</f>
        <v>0.10168393782383423</v>
      </c>
      <c r="Q14" s="82">
        <f t="shared" si="5"/>
        <v>3.865294965236576E-3</v>
      </c>
      <c r="R14" s="83">
        <v>6.8190462194314821E-3</v>
      </c>
      <c r="S14" s="84">
        <f t="shared" si="6"/>
        <v>0.1794997193649307</v>
      </c>
      <c r="T14" s="85">
        <f>分析係数表!F17</f>
        <v>0.32296781232951444</v>
      </c>
      <c r="U14" s="86">
        <f t="shared" si="7"/>
        <v>5.7972631677053445E-2</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投入係数表!I15</f>
        <v>2.2123893805309734E-3</v>
      </c>
      <c r="E15" s="77">
        <f t="shared" si="0"/>
        <v>0.22123893805309736</v>
      </c>
      <c r="F15" s="76">
        <f>分析係数表!C18</f>
        <v>1.3647642679900707E-2</v>
      </c>
      <c r="G15" s="77">
        <f t="shared" si="1"/>
        <v>3.01938997342936E-3</v>
      </c>
      <c r="H15" s="77">
        <v>3.4080679584673861E-3</v>
      </c>
      <c r="I15" s="77">
        <f t="shared" si="2"/>
        <v>3.4080679584673861E-3</v>
      </c>
      <c r="J15" s="76">
        <f>分析係数表!G18</f>
        <v>0.21285140562248997</v>
      </c>
      <c r="K15" s="78">
        <f t="shared" si="3"/>
        <v>7.2541205541675293E-4</v>
      </c>
      <c r="L15" s="79"/>
      <c r="M15" s="80"/>
      <c r="N15" s="81">
        <f>分析係数表!H18</f>
        <v>4.4363256784968683E-4</v>
      </c>
      <c r="O15" s="82">
        <f t="shared" si="4"/>
        <v>5.5469376040857069E-3</v>
      </c>
      <c r="P15" s="76">
        <f>分析係数表!C18</f>
        <v>1.3647642679900707E-2</v>
      </c>
      <c r="Q15" s="82">
        <f t="shared" si="5"/>
        <v>7.5702622388266265E-5</v>
      </c>
      <c r="R15" s="83">
        <v>1.6697673373966735E-4</v>
      </c>
      <c r="S15" s="84">
        <f t="shared" si="6"/>
        <v>3.5750446922070533E-3</v>
      </c>
      <c r="T15" s="85">
        <f>分析係数表!F18</f>
        <v>0.45783132530120479</v>
      </c>
      <c r="U15" s="86">
        <f t="shared" si="7"/>
        <v>1.6367674494441929E-3</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投入係数表!I16</f>
        <v>4.4247787610619468E-3</v>
      </c>
      <c r="E16" s="77">
        <f t="shared" si="0"/>
        <v>0.44247787610619471</v>
      </c>
      <c r="F16" s="76">
        <f>分析係数表!C19</f>
        <v>0.35369371629248714</v>
      </c>
      <c r="G16" s="77">
        <f t="shared" si="1"/>
        <v>0.15650164437720671</v>
      </c>
      <c r="H16" s="77">
        <v>0.20825899739135373</v>
      </c>
      <c r="I16" s="77">
        <f t="shared" si="2"/>
        <v>0.20825899739135373</v>
      </c>
      <c r="J16" s="76">
        <f>分析係数表!G19</f>
        <v>5.7706179370040876E-2</v>
      </c>
      <c r="K16" s="78">
        <f t="shared" si="3"/>
        <v>1.2017831058890333E-2</v>
      </c>
      <c r="L16" s="79"/>
      <c r="M16" s="80"/>
      <c r="N16" s="81">
        <f>分析係数表!H19</f>
        <v>-1.174321503131524E-4</v>
      </c>
      <c r="O16" s="82">
        <f t="shared" si="4"/>
        <v>-1.4683070128462164E-3</v>
      </c>
      <c r="P16" s="76">
        <f>分析係数表!C19</f>
        <v>0.35369371629248714</v>
      </c>
      <c r="Q16" s="82">
        <f t="shared" si="5"/>
        <v>-5.1933096403189894E-4</v>
      </c>
      <c r="R16" s="83">
        <v>1.0006666484205808E-3</v>
      </c>
      <c r="S16" s="84">
        <f t="shared" si="6"/>
        <v>0.20925966403977431</v>
      </c>
      <c r="T16" s="85">
        <f>分析係数表!F19</f>
        <v>0.2399615292137533</v>
      </c>
      <c r="U16" s="86">
        <f t="shared" si="7"/>
        <v>5.0214268985740503E-2</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投入係数表!I17</f>
        <v>2.2123893805309734E-3</v>
      </c>
      <c r="E17" s="77">
        <f t="shared" si="0"/>
        <v>0.22123893805309736</v>
      </c>
      <c r="F17" s="76">
        <f>分析係数表!C20</f>
        <v>6.1353860086031276E-2</v>
      </c>
      <c r="G17" s="77">
        <f t="shared" si="1"/>
        <v>1.3573862850891875E-2</v>
      </c>
      <c r="H17" s="77">
        <v>1.5374681059452158E-2</v>
      </c>
      <c r="I17" s="77">
        <f t="shared" si="2"/>
        <v>1.5374681059452158E-2</v>
      </c>
      <c r="J17" s="76">
        <f>分析係数表!G20</f>
        <v>0.10067618332081142</v>
      </c>
      <c r="K17" s="78">
        <f t="shared" si="3"/>
        <v>1.5478642088404126E-3</v>
      </c>
      <c r="L17" s="79"/>
      <c r="M17" s="80"/>
      <c r="N17" s="81">
        <f>分析係数表!H20</f>
        <v>5.4801670146137783E-4</v>
      </c>
      <c r="O17" s="82">
        <f t="shared" si="4"/>
        <v>6.8520993932823428E-3</v>
      </c>
      <c r="P17" s="76">
        <f>分析係数表!C20</f>
        <v>6.1353860086031276E-2</v>
      </c>
      <c r="Q17" s="82">
        <f t="shared" si="5"/>
        <v>4.2040274747102464E-4</v>
      </c>
      <c r="R17" s="83">
        <v>7.845532064242012E-4</v>
      </c>
      <c r="S17" s="84">
        <f t="shared" si="6"/>
        <v>1.6159234265876361E-2</v>
      </c>
      <c r="T17" s="85">
        <f>分析係数表!F20</f>
        <v>0.22389181066867017</v>
      </c>
      <c r="U17" s="86">
        <f t="shared" si="7"/>
        <v>3.6179202188062775E-3</v>
      </c>
      <c r="V17" s="87">
        <f>分析係数表!D20</f>
        <v>0</v>
      </c>
      <c r="W17" s="167">
        <f t="shared" si="8"/>
        <v>0</v>
      </c>
      <c r="X17" s="76">
        <f>分析係数表!E20</f>
        <v>0</v>
      </c>
      <c r="Y17" s="166">
        <f t="shared" si="9"/>
        <v>0</v>
      </c>
    </row>
    <row r="18" spans="1:25" x14ac:dyDescent="0.2">
      <c r="A18" s="6" t="s">
        <v>6</v>
      </c>
      <c r="B18" s="5" t="s">
        <v>34</v>
      </c>
      <c r="C18" s="90"/>
      <c r="D18" s="76">
        <f>投入係数表!I18</f>
        <v>8.8495575221238937E-3</v>
      </c>
      <c r="E18" s="77">
        <f t="shared" si="0"/>
        <v>0.88495575221238942</v>
      </c>
      <c r="F18" s="76">
        <f>分析係数表!C21</f>
        <v>6.7857142857142838E-2</v>
      </c>
      <c r="G18" s="77">
        <f t="shared" si="1"/>
        <v>6.005056890012641E-2</v>
      </c>
      <c r="H18" s="77">
        <v>6.5004340989887624E-2</v>
      </c>
      <c r="I18" s="77">
        <f t="shared" si="2"/>
        <v>6.5004340989887624E-2</v>
      </c>
      <c r="J18" s="76">
        <f>分析係数表!G21</f>
        <v>0.28506493506493508</v>
      </c>
      <c r="K18" s="78">
        <f t="shared" si="3"/>
        <v>1.8530458243221214E-2</v>
      </c>
      <c r="L18" s="79"/>
      <c r="M18" s="80"/>
      <c r="N18" s="81">
        <f>分析係数表!H21</f>
        <v>9.264091858037578E-4</v>
      </c>
      <c r="O18" s="82">
        <f t="shared" si="4"/>
        <v>1.1583310879120151E-2</v>
      </c>
      <c r="P18" s="76">
        <f>分析係数表!C21</f>
        <v>6.7857142857142838E-2</v>
      </c>
      <c r="Q18" s="82">
        <f t="shared" si="5"/>
        <v>7.8601038108315285E-4</v>
      </c>
      <c r="R18" s="83">
        <v>1.7446926171100061E-3</v>
      </c>
      <c r="S18" s="84">
        <f t="shared" si="6"/>
        <v>6.6749033606997632E-2</v>
      </c>
      <c r="T18" s="85">
        <f>分析係数表!F21</f>
        <v>0.42467532467532465</v>
      </c>
      <c r="U18" s="86">
        <f t="shared" si="7"/>
        <v>2.8346667518815875E-2</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投入係数表!I19</f>
        <v>0</v>
      </c>
      <c r="E19" s="77">
        <f t="shared" si="0"/>
        <v>0</v>
      </c>
      <c r="F19" s="76">
        <f>分析係数表!C22</f>
        <v>2.5594149908592323E-2</v>
      </c>
      <c r="G19" s="77">
        <f t="shared" si="1"/>
        <v>0</v>
      </c>
      <c r="H19" s="77">
        <v>3.7830070177005351E-4</v>
      </c>
      <c r="I19" s="77">
        <f t="shared" si="2"/>
        <v>3.7830070177005351E-4</v>
      </c>
      <c r="J19" s="76">
        <f>分析係数表!G22</f>
        <v>0.19492656875834447</v>
      </c>
      <c r="K19" s="78">
        <f t="shared" si="3"/>
        <v>7.3740857754910294E-5</v>
      </c>
      <c r="L19" s="79"/>
      <c r="M19" s="80"/>
      <c r="N19" s="81">
        <f>分析係数表!H22</f>
        <v>3.9144050104384132E-5</v>
      </c>
      <c r="O19" s="82">
        <f t="shared" si="4"/>
        <v>4.8943567094873882E-4</v>
      </c>
      <c r="P19" s="76">
        <f>分析係数表!C22</f>
        <v>2.5594149908592323E-2</v>
      </c>
      <c r="Q19" s="82">
        <f t="shared" si="5"/>
        <v>1.2526689932874486E-5</v>
      </c>
      <c r="R19" s="83">
        <v>1.2901623673883153E-4</v>
      </c>
      <c r="S19" s="84">
        <f t="shared" si="6"/>
        <v>5.0731693850888503E-4</v>
      </c>
      <c r="T19" s="85">
        <f>分析係数表!F22</f>
        <v>0.41388518024032045</v>
      </c>
      <c r="U19" s="86">
        <f t="shared" si="7"/>
        <v>2.0997096253371744E-4</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投入係数表!I20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3.2629044729915921E-4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投入係数表!I21</f>
        <v>0</v>
      </c>
      <c r="E21" s="77">
        <f t="shared" si="0"/>
        <v>0</v>
      </c>
      <c r="F21" s="76">
        <f>分析係数表!C24</f>
        <v>0.15741583257506819</v>
      </c>
      <c r="G21" s="77">
        <f t="shared" si="1"/>
        <v>0</v>
      </c>
      <c r="H21" s="77">
        <v>1.8415396791618204E-3</v>
      </c>
      <c r="I21" s="77">
        <f t="shared" si="2"/>
        <v>1.8415396791618204E-3</v>
      </c>
      <c r="J21" s="76">
        <f>分析係数表!G24</f>
        <v>0.20833333333333334</v>
      </c>
      <c r="K21" s="78">
        <f t="shared" si="3"/>
        <v>3.8365409982537928E-4</v>
      </c>
      <c r="L21" s="79"/>
      <c r="M21" s="80"/>
      <c r="N21" s="81">
        <f>分析係数表!H24</f>
        <v>3.2620041753653444E-4</v>
      </c>
      <c r="O21" s="82">
        <f t="shared" si="4"/>
        <v>4.0786305912394903E-3</v>
      </c>
      <c r="P21" s="76">
        <f>分析係数表!C24</f>
        <v>0.15741583257506819</v>
      </c>
      <c r="Q21" s="82">
        <f t="shared" si="5"/>
        <v>6.4204103028610705E-4</v>
      </c>
      <c r="R21" s="83">
        <v>2.2140494686891383E-3</v>
      </c>
      <c r="S21" s="84">
        <f t="shared" si="6"/>
        <v>4.055589147850959E-3</v>
      </c>
      <c r="T21" s="85">
        <f>分析係数表!F24</f>
        <v>0.39583333333333331</v>
      </c>
      <c r="U21" s="86">
        <f t="shared" si="7"/>
        <v>1.6053373710243379E-3</v>
      </c>
      <c r="V21" s="87">
        <f>分析係数表!D24</f>
        <v>0</v>
      </c>
      <c r="W21" s="167">
        <f t="shared" si="8"/>
        <v>0</v>
      </c>
      <c r="X21" s="76">
        <f>分析係数表!E24</f>
        <v>0</v>
      </c>
      <c r="Y21" s="166">
        <f t="shared" si="9"/>
        <v>0</v>
      </c>
    </row>
    <row r="22" spans="1:25" x14ac:dyDescent="0.2">
      <c r="A22" s="6" t="s">
        <v>10</v>
      </c>
      <c r="B22" s="5" t="s">
        <v>271</v>
      </c>
      <c r="C22" s="90"/>
      <c r="D22" s="76">
        <f>投入係数表!I22</f>
        <v>0</v>
      </c>
      <c r="E22" s="77">
        <f t="shared" si="0"/>
        <v>0</v>
      </c>
      <c r="F22" s="76">
        <f>分析係数表!C25</f>
        <v>0.30845442536327605</v>
      </c>
      <c r="G22" s="77">
        <f t="shared" si="1"/>
        <v>0</v>
      </c>
      <c r="H22" s="77">
        <v>1.6401683599843276E-2</v>
      </c>
      <c r="I22" s="77">
        <f t="shared" si="2"/>
        <v>1.6401683599843276E-2</v>
      </c>
      <c r="J22" s="76">
        <f>分析係数表!G25</f>
        <v>0.19694817948330565</v>
      </c>
      <c r="K22" s="78">
        <f t="shared" si="3"/>
        <v>3.2302817254503242E-3</v>
      </c>
      <c r="L22" s="79"/>
      <c r="M22" s="80"/>
      <c r="N22" s="81">
        <f>分析係数表!H25</f>
        <v>5.0887265135699379E-4</v>
      </c>
      <c r="O22" s="82">
        <f t="shared" si="4"/>
        <v>6.3626637223336054E-3</v>
      </c>
      <c r="P22" s="76">
        <f>分析係数表!C25</f>
        <v>0.30845442536327605</v>
      </c>
      <c r="Q22" s="82">
        <f t="shared" si="5"/>
        <v>1.9625917822521754E-3</v>
      </c>
      <c r="R22" s="83">
        <v>1.1717951627730575E-2</v>
      </c>
      <c r="S22" s="84">
        <f t="shared" si="6"/>
        <v>2.8119635227573853E-2</v>
      </c>
      <c r="T22" s="85">
        <f>分析係数表!F25</f>
        <v>0.34916150475902702</v>
      </c>
      <c r="U22" s="86">
        <f t="shared" si="7"/>
        <v>9.8182941493346314E-3</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投入係数表!I23</f>
        <v>0</v>
      </c>
      <c r="E23" s="77">
        <f t="shared" si="0"/>
        <v>0</v>
      </c>
      <c r="F23" s="76">
        <f>分析係数表!C26</f>
        <v>0.16160220994475138</v>
      </c>
      <c r="G23" s="77">
        <f t="shared" si="1"/>
        <v>0</v>
      </c>
      <c r="H23" s="77">
        <v>2.3676909567929296E-3</v>
      </c>
      <c r="I23" s="77">
        <f t="shared" si="2"/>
        <v>2.3676909567929296E-3</v>
      </c>
      <c r="J23" s="76">
        <f>分析係数表!G26</f>
        <v>0.19685515573026913</v>
      </c>
      <c r="K23" s="78">
        <f t="shared" si="3"/>
        <v>4.6609217202062207E-4</v>
      </c>
      <c r="L23" s="79"/>
      <c r="M23" s="80"/>
      <c r="N23" s="81">
        <f>分析係数表!H26</f>
        <v>1.0360125260960334E-2</v>
      </c>
      <c r="O23" s="82">
        <f t="shared" si="4"/>
        <v>0.12953730757776621</v>
      </c>
      <c r="P23" s="76">
        <f>分析係数表!C26</f>
        <v>0.16160220994475138</v>
      </c>
      <c r="Q23" s="82">
        <f t="shared" si="5"/>
        <v>2.0933515174860012E-2</v>
      </c>
      <c r="R23" s="83">
        <v>2.2155248436408082E-2</v>
      </c>
      <c r="S23" s="84">
        <f t="shared" si="6"/>
        <v>2.452293939320101E-2</v>
      </c>
      <c r="T23" s="85">
        <f>分析係数表!F26</f>
        <v>0.33413970365890533</v>
      </c>
      <c r="U23" s="86">
        <f t="shared" si="7"/>
        <v>8.1940877016894818E-3</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投入係数表!I24</f>
        <v>0</v>
      </c>
      <c r="E24" s="77">
        <f t="shared" si="0"/>
        <v>0</v>
      </c>
      <c r="F24" s="76">
        <f>分析係数表!C27</f>
        <v>8.2295614510016213E-2</v>
      </c>
      <c r="G24" s="77">
        <f t="shared" si="1"/>
        <v>0</v>
      </c>
      <c r="H24" s="77">
        <v>2.7313265588028377E-4</v>
      </c>
      <c r="I24" s="77">
        <f t="shared" si="2"/>
        <v>2.7313265588028377E-4</v>
      </c>
      <c r="J24" s="76">
        <f>分析係数表!G27</f>
        <v>0.16879795396419436</v>
      </c>
      <c r="K24" s="78">
        <f t="shared" si="3"/>
        <v>4.610423347339828E-5</v>
      </c>
      <c r="L24" s="79"/>
      <c r="M24" s="80"/>
      <c r="N24" s="81">
        <f>分析係数表!H27</f>
        <v>1.0829853862212944E-2</v>
      </c>
      <c r="O24" s="82">
        <f t="shared" si="4"/>
        <v>0.13541053562915109</v>
      </c>
      <c r="P24" s="76">
        <f>分析係数表!C27</f>
        <v>8.2295614510016213E-2</v>
      </c>
      <c r="Q24" s="82">
        <f t="shared" si="5"/>
        <v>1.1143693240731434E-2</v>
      </c>
      <c r="R24" s="83">
        <v>1.126137593974978E-2</v>
      </c>
      <c r="S24" s="84">
        <f t="shared" si="6"/>
        <v>1.1534508595630063E-2</v>
      </c>
      <c r="T24" s="85">
        <f>分析係数表!F27</f>
        <v>0.31969309462915602</v>
      </c>
      <c r="U24" s="86">
        <f t="shared" si="7"/>
        <v>3.6875027479635752E-3</v>
      </c>
      <c r="V24" s="87">
        <f>分析係数表!D27</f>
        <v>0</v>
      </c>
      <c r="W24" s="167">
        <f t="shared" si="8"/>
        <v>0</v>
      </c>
      <c r="X24" s="76">
        <f>分析係数表!E27</f>
        <v>0</v>
      </c>
      <c r="Y24" s="166">
        <f t="shared" si="9"/>
        <v>0</v>
      </c>
    </row>
    <row r="25" spans="1:25" x14ac:dyDescent="0.2">
      <c r="A25" s="6" t="s">
        <v>13</v>
      </c>
      <c r="B25" s="5" t="s">
        <v>191</v>
      </c>
      <c r="C25" s="90"/>
      <c r="D25" s="76">
        <f>投入係数表!I25</f>
        <v>0</v>
      </c>
      <c r="E25" s="77">
        <f t="shared" si="0"/>
        <v>0</v>
      </c>
      <c r="F25" s="76">
        <f>分析係数表!C28</f>
        <v>3.4090909090909061E-2</v>
      </c>
      <c r="G25" s="77">
        <f t="shared" si="1"/>
        <v>0</v>
      </c>
      <c r="H25" s="77">
        <v>3.4286324376846225E-3</v>
      </c>
      <c r="I25" s="77">
        <f t="shared" si="2"/>
        <v>3.4286324376846225E-3</v>
      </c>
      <c r="J25" s="76">
        <f>分析係数表!G28</f>
        <v>0.12609457092819615</v>
      </c>
      <c r="K25" s="78">
        <f t="shared" si="3"/>
        <v>4.323319361003377E-4</v>
      </c>
      <c r="L25" s="79"/>
      <c r="M25" s="80"/>
      <c r="N25" s="81">
        <f>分析係数表!H28</f>
        <v>2.1424843423799581E-2</v>
      </c>
      <c r="O25" s="82">
        <f t="shared" si="4"/>
        <v>0.26788445723260973</v>
      </c>
      <c r="P25" s="76">
        <f>分析係数表!C28</f>
        <v>3.4090909090909061E-2</v>
      </c>
      <c r="Q25" s="82">
        <f t="shared" si="5"/>
        <v>9.1324246783844147E-3</v>
      </c>
      <c r="R25" s="83">
        <v>1.0133654171012238E-2</v>
      </c>
      <c r="S25" s="84">
        <f t="shared" si="6"/>
        <v>1.356228660869686E-2</v>
      </c>
      <c r="T25" s="85">
        <f>分析係数表!F28</f>
        <v>0.21453590192644484</v>
      </c>
      <c r="U25" s="86">
        <f t="shared" si="7"/>
        <v>2.9095973897817259E-3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投入係数表!I26</f>
        <v>1.1061946902654867E-2</v>
      </c>
      <c r="E26" s="77">
        <f t="shared" si="0"/>
        <v>1.1061946902654867</v>
      </c>
      <c r="F26" s="76">
        <f>分析係数表!C29</f>
        <v>0.29231433506044902</v>
      </c>
      <c r="G26" s="77">
        <f t="shared" si="1"/>
        <v>0.32335656533235507</v>
      </c>
      <c r="H26" s="77">
        <v>0.35245019441252218</v>
      </c>
      <c r="I26" s="77">
        <f t="shared" si="2"/>
        <v>0.35245019441252218</v>
      </c>
      <c r="J26" s="76">
        <f>分析係数表!G29</f>
        <v>0.25456977262594738</v>
      </c>
      <c r="K26" s="78">
        <f t="shared" si="3"/>
        <v>8.9723165853566725E-2</v>
      </c>
      <c r="L26" s="79"/>
      <c r="M26" s="80"/>
      <c r="N26" s="81">
        <f>分析係数表!H29</f>
        <v>1.0151356993736952E-2</v>
      </c>
      <c r="O26" s="82">
        <f t="shared" si="4"/>
        <v>0.12692698399937294</v>
      </c>
      <c r="P26" s="76">
        <f>分析係数表!C29</f>
        <v>0.29231433506044902</v>
      </c>
      <c r="Q26" s="82">
        <f t="shared" si="5"/>
        <v>3.7102576929004955E-2</v>
      </c>
      <c r="R26" s="83">
        <v>4.712477663230958E-2</v>
      </c>
      <c r="S26" s="84">
        <f t="shared" si="6"/>
        <v>0.39957497104483175</v>
      </c>
      <c r="T26" s="85">
        <f>分析係数表!F29</f>
        <v>0.38252340615247438</v>
      </c>
      <c r="U26" s="86">
        <f t="shared" si="7"/>
        <v>0.15284677893734536</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投入係数表!I27</f>
        <v>2.2123893805309734E-3</v>
      </c>
      <c r="E27" s="77">
        <f t="shared" si="0"/>
        <v>0.22123893805309736</v>
      </c>
      <c r="F27" s="76">
        <f>分析係数表!C30</f>
        <v>1</v>
      </c>
      <c r="G27" s="77">
        <f t="shared" si="1"/>
        <v>0.22123893805309736</v>
      </c>
      <c r="H27" s="77">
        <v>0.26490768189324121</v>
      </c>
      <c r="I27" s="77">
        <f t="shared" si="2"/>
        <v>0.26490768189324121</v>
      </c>
      <c r="J27" s="76">
        <f>分析係数表!G30</f>
        <v>0.34476756092566047</v>
      </c>
      <c r="K27" s="78">
        <f t="shared" si="3"/>
        <v>9.1331575356803515E-2</v>
      </c>
      <c r="L27" s="79"/>
      <c r="M27" s="80"/>
      <c r="N27" s="81">
        <f>分析係数表!H30</f>
        <v>0</v>
      </c>
      <c r="O27" s="82">
        <f t="shared" si="4"/>
        <v>0</v>
      </c>
      <c r="P27" s="76">
        <f>分析係数表!C30</f>
        <v>1</v>
      </c>
      <c r="Q27" s="82">
        <f t="shared" si="5"/>
        <v>0</v>
      </c>
      <c r="R27" s="83">
        <v>3.7990860521724019E-2</v>
      </c>
      <c r="S27" s="84">
        <f t="shared" si="6"/>
        <v>0.30289854241496522</v>
      </c>
      <c r="T27" s="85">
        <f>分析係数表!F30</f>
        <v>0.43968871595330739</v>
      </c>
      <c r="U27" s="86">
        <f t="shared" si="7"/>
        <v>0.13318107117856448</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投入係数表!I28</f>
        <v>3.5398230088495575E-2</v>
      </c>
      <c r="E28" s="77">
        <f t="shared" si="0"/>
        <v>3.5398230088495577</v>
      </c>
      <c r="F28" s="76">
        <f>分析係数表!C31</f>
        <v>3.6682843277190957E-2</v>
      </c>
      <c r="G28" s="77">
        <f t="shared" si="1"/>
        <v>0.12985077266262288</v>
      </c>
      <c r="H28" s="77">
        <v>0.1401029248997204</v>
      </c>
      <c r="I28" s="77">
        <f t="shared" si="2"/>
        <v>0.1401029248997204</v>
      </c>
      <c r="J28" s="76">
        <f>分析係数表!G31</f>
        <v>6.9767441860465115E-2</v>
      </c>
      <c r="K28" s="78">
        <f t="shared" si="3"/>
        <v>9.7746226674223537E-3</v>
      </c>
      <c r="L28" s="79"/>
      <c r="M28" s="80"/>
      <c r="N28" s="81">
        <f>分析係数表!H31</f>
        <v>2.1751043841336117E-2</v>
      </c>
      <c r="O28" s="82">
        <f t="shared" si="4"/>
        <v>0.2719630878238492</v>
      </c>
      <c r="P28" s="76">
        <f>分析係数表!C31</f>
        <v>3.6682843277190957E-2</v>
      </c>
      <c r="Q28" s="82">
        <f t="shared" si="5"/>
        <v>9.9763793278231806E-3</v>
      </c>
      <c r="R28" s="83">
        <v>1.3265587331684989E-2</v>
      </c>
      <c r="S28" s="84">
        <f t="shared" si="6"/>
        <v>0.15336851223140538</v>
      </c>
      <c r="T28" s="85">
        <f>分析係数表!F31</f>
        <v>0.34496124031007752</v>
      </c>
      <c r="U28" s="86">
        <f t="shared" si="7"/>
        <v>5.2906192203856894E-2</v>
      </c>
      <c r="V28" s="87">
        <f>分析係数表!D31</f>
        <v>0</v>
      </c>
      <c r="W28" s="167">
        <f t="shared" si="8"/>
        <v>0</v>
      </c>
      <c r="X28" s="76">
        <f>分析係数表!E31</f>
        <v>0</v>
      </c>
      <c r="Y28" s="166">
        <f t="shared" si="9"/>
        <v>0</v>
      </c>
    </row>
    <row r="29" spans="1:25" x14ac:dyDescent="0.2">
      <c r="A29" s="6" t="s">
        <v>17</v>
      </c>
      <c r="B29" s="5" t="s">
        <v>272</v>
      </c>
      <c r="C29" s="90"/>
      <c r="D29" s="76">
        <f>投入係数表!I29</f>
        <v>2.2123893805309734E-3</v>
      </c>
      <c r="E29" s="77">
        <f t="shared" si="0"/>
        <v>0.22123893805309736</v>
      </c>
      <c r="F29" s="76">
        <f>分析係数表!C32</f>
        <v>0.40520446096654272</v>
      </c>
      <c r="G29" s="77">
        <f t="shared" si="1"/>
        <v>8.9647004638615649E-2</v>
      </c>
      <c r="H29" s="77">
        <v>0.10331266752668643</v>
      </c>
      <c r="I29" s="77">
        <f t="shared" si="2"/>
        <v>0.10331266752668643</v>
      </c>
      <c r="J29" s="76">
        <f>分析係数表!G32</f>
        <v>0.14123006833712984</v>
      </c>
      <c r="K29" s="78">
        <f t="shared" si="3"/>
        <v>1.45908550948851E-2</v>
      </c>
      <c r="L29" s="79"/>
      <c r="M29" s="80"/>
      <c r="N29" s="81">
        <f>分析係数表!H32</f>
        <v>6.3543841336116914E-3</v>
      </c>
      <c r="O29" s="82">
        <f t="shared" si="4"/>
        <v>7.9451723917345271E-2</v>
      </c>
      <c r="P29" s="76">
        <f>分析係数表!C32</f>
        <v>0.40520446096654272</v>
      </c>
      <c r="Q29" s="82">
        <f t="shared" si="5"/>
        <v>3.2194192962790462E-2</v>
      </c>
      <c r="R29" s="83">
        <v>4.0087406474767551E-2</v>
      </c>
      <c r="S29" s="84">
        <f t="shared" si="6"/>
        <v>0.14340007400145399</v>
      </c>
      <c r="T29" s="85">
        <f>分析係数表!F32</f>
        <v>0.48519362186788156</v>
      </c>
      <c r="U29" s="86">
        <f t="shared" si="7"/>
        <v>6.9576801280887696E-2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投入係数表!I30</f>
        <v>0</v>
      </c>
      <c r="E30" s="77">
        <f t="shared" si="0"/>
        <v>0</v>
      </c>
      <c r="F30" s="76">
        <f>分析係数表!C33</f>
        <v>1</v>
      </c>
      <c r="G30" s="77">
        <f t="shared" si="1"/>
        <v>0</v>
      </c>
      <c r="H30" s="77">
        <v>3.8156613217742059E-2</v>
      </c>
      <c r="I30" s="77">
        <f t="shared" si="2"/>
        <v>3.8156613217742059E-2</v>
      </c>
      <c r="J30" s="76">
        <f>分析係数表!G33</f>
        <v>0.50773765659543113</v>
      </c>
      <c r="K30" s="78">
        <f t="shared" si="3"/>
        <v>1.9373549378794607E-2</v>
      </c>
      <c r="L30" s="79"/>
      <c r="M30" s="80"/>
      <c r="N30" s="81">
        <f>分析係数表!H33</f>
        <v>9.3945720250521918E-4</v>
      </c>
      <c r="O30" s="82">
        <f t="shared" si="4"/>
        <v>1.1746456102769731E-2</v>
      </c>
      <c r="P30" s="76">
        <f>分析係数表!C33</f>
        <v>1</v>
      </c>
      <c r="Q30" s="82">
        <f t="shared" si="5"/>
        <v>1.1746456102769731E-2</v>
      </c>
      <c r="R30" s="83">
        <v>3.5457419437616475E-2</v>
      </c>
      <c r="S30" s="84">
        <f t="shared" si="6"/>
        <v>7.3614032655358541E-2</v>
      </c>
      <c r="T30" s="85">
        <f>分析係数表!F33</f>
        <v>0.64112011790714807</v>
      </c>
      <c r="U30" s="86">
        <f t="shared" si="7"/>
        <v>4.7195437295624115E-2</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投入係数表!I31</f>
        <v>7.7433628318584066E-2</v>
      </c>
      <c r="E31" s="77">
        <f t="shared" si="0"/>
        <v>7.7433628318584065</v>
      </c>
      <c r="F31" s="76">
        <f>分析係数表!C34</f>
        <v>0.47684200348095152</v>
      </c>
      <c r="G31" s="77">
        <f t="shared" si="1"/>
        <v>3.692360646423297</v>
      </c>
      <c r="H31" s="77">
        <v>3.8431055056629697</v>
      </c>
      <c r="I31" s="77">
        <f t="shared" si="2"/>
        <v>3.8431055056629697</v>
      </c>
      <c r="J31" s="76">
        <f>分析係数表!G34</f>
        <v>0.42481481481481481</v>
      </c>
      <c r="K31" s="78">
        <f t="shared" si="3"/>
        <v>1.6326081537020096</v>
      </c>
      <c r="L31" s="79"/>
      <c r="M31" s="80"/>
      <c r="N31" s="81">
        <f>分析係数表!H34</f>
        <v>0.15750260960334028</v>
      </c>
      <c r="O31" s="82">
        <f t="shared" si="4"/>
        <v>1.9693259946740753</v>
      </c>
      <c r="P31" s="76">
        <f>分析係数表!C34</f>
        <v>0.47684200348095152</v>
      </c>
      <c r="Q31" s="82">
        <f t="shared" si="5"/>
        <v>0.93905735280750369</v>
      </c>
      <c r="R31" s="83">
        <v>1.0034064753187311</v>
      </c>
      <c r="S31" s="84">
        <f t="shared" si="6"/>
        <v>4.8465119809817008</v>
      </c>
      <c r="T31" s="85">
        <f>分析係数表!F34</f>
        <v>0.69679012345679014</v>
      </c>
      <c r="U31" s="86">
        <f t="shared" si="7"/>
        <v>3.3770016815630517</v>
      </c>
      <c r="V31" s="87">
        <f>分析係数表!D34</f>
        <v>0.16024691358024692</v>
      </c>
      <c r="W31" s="167">
        <f t="shared" si="8"/>
        <v>1</v>
      </c>
      <c r="X31" s="76">
        <f>分析係数表!E34</f>
        <v>0.12271604938271605</v>
      </c>
      <c r="Y31" s="166">
        <f t="shared" si="9"/>
        <v>1</v>
      </c>
    </row>
    <row r="32" spans="1:25" x14ac:dyDescent="0.2">
      <c r="A32" s="6" t="s">
        <v>20</v>
      </c>
      <c r="B32" s="5" t="s">
        <v>37</v>
      </c>
      <c r="C32" s="90"/>
      <c r="D32" s="76">
        <f>投入係数表!I32</f>
        <v>8.8495575221238937E-3</v>
      </c>
      <c r="E32" s="77">
        <f t="shared" si="0"/>
        <v>0.88495575221238942</v>
      </c>
      <c r="F32" s="76">
        <f>分析係数表!C35</f>
        <v>0.24337550728097401</v>
      </c>
      <c r="G32" s="77">
        <f t="shared" si="1"/>
        <v>0.21537655511590623</v>
      </c>
      <c r="H32" s="77">
        <v>0.26184566677704141</v>
      </c>
      <c r="I32" s="77">
        <f t="shared" si="2"/>
        <v>0.26184566677704141</v>
      </c>
      <c r="J32" s="76">
        <f>分析係数表!G35</f>
        <v>0.31448275862068964</v>
      </c>
      <c r="K32" s="78">
        <f t="shared" si="3"/>
        <v>8.2345947620917848E-2</v>
      </c>
      <c r="L32" s="79"/>
      <c r="M32" s="80"/>
      <c r="N32" s="81">
        <f>分析係数表!H35</f>
        <v>5.9929540709812108E-2</v>
      </c>
      <c r="O32" s="82">
        <f t="shared" si="4"/>
        <v>0.74932601222251916</v>
      </c>
      <c r="P32" s="76">
        <f>分析係数表!C35</f>
        <v>0.24337550728097401</v>
      </c>
      <c r="Q32" s="82">
        <f t="shared" si="5"/>
        <v>0.18236759834348493</v>
      </c>
      <c r="R32" s="83">
        <v>0.24213377891575052</v>
      </c>
      <c r="S32" s="84">
        <f t="shared" si="6"/>
        <v>0.50397944569279196</v>
      </c>
      <c r="T32" s="85">
        <f>分析係数表!F35</f>
        <v>0.64091954022988507</v>
      </c>
      <c r="U32" s="86">
        <f t="shared" si="7"/>
        <v>0.32301027461873655</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投入係数表!I33</f>
        <v>0</v>
      </c>
      <c r="E33" s="77">
        <f t="shared" si="0"/>
        <v>0</v>
      </c>
      <c r="F33" s="76">
        <f>分析係数表!C36</f>
        <v>0.96818154529627187</v>
      </c>
      <c r="G33" s="77">
        <f t="shared" si="1"/>
        <v>0</v>
      </c>
      <c r="H33" s="77">
        <v>0.12352849351362817</v>
      </c>
      <c r="I33" s="77">
        <f t="shared" si="2"/>
        <v>0.12352849351362817</v>
      </c>
      <c r="J33" s="76">
        <f>分析係数表!G36</f>
        <v>4.9777985510633324E-2</v>
      </c>
      <c r="K33" s="78">
        <f t="shared" si="3"/>
        <v>6.1489995602717453E-3</v>
      </c>
      <c r="L33" s="79"/>
      <c r="M33" s="80"/>
      <c r="N33" s="81">
        <f>分析係数表!H36</f>
        <v>0.19376304801670147</v>
      </c>
      <c r="O33" s="82">
        <f t="shared" si="4"/>
        <v>2.4227065711962572</v>
      </c>
      <c r="P33" s="76">
        <f>分析係数表!C36</f>
        <v>0.96818154529627187</v>
      </c>
      <c r="Q33" s="82">
        <f t="shared" si="5"/>
        <v>2.3456197919002246</v>
      </c>
      <c r="R33" s="83">
        <v>2.471868719987691</v>
      </c>
      <c r="S33" s="84">
        <f t="shared" si="6"/>
        <v>2.595397213501319</v>
      </c>
      <c r="T33" s="85">
        <f>分析係数表!F36</f>
        <v>0.84955597102126668</v>
      </c>
      <c r="U33" s="86">
        <f t="shared" si="7"/>
        <v>2.2049351999020028</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投入係数表!I34</f>
        <v>2.8761061946902654E-2</v>
      </c>
      <c r="E34" s="77">
        <f t="shared" si="0"/>
        <v>2.8761061946902653</v>
      </c>
      <c r="F34" s="76">
        <f>分析係数表!C37</f>
        <v>0.40040699066315533</v>
      </c>
      <c r="G34" s="77">
        <f t="shared" si="1"/>
        <v>1.1516130262435882</v>
      </c>
      <c r="H34" s="77">
        <v>1.2691051537903246</v>
      </c>
      <c r="I34" s="77">
        <f t="shared" si="2"/>
        <v>1.2691051537903246</v>
      </c>
      <c r="J34" s="76">
        <f>分析係数表!G37</f>
        <v>0.27134717134717135</v>
      </c>
      <c r="K34" s="78">
        <f t="shared" si="3"/>
        <v>0.34436809362312149</v>
      </c>
      <c r="L34" s="79"/>
      <c r="M34" s="80"/>
      <c r="N34" s="81">
        <f>分析係数表!H37</f>
        <v>4.6907620041753653E-2</v>
      </c>
      <c r="O34" s="82">
        <f t="shared" si="4"/>
        <v>0.58650707902023869</v>
      </c>
      <c r="P34" s="76">
        <f>分析係数表!C37</f>
        <v>0.40040699066315533</v>
      </c>
      <c r="Q34" s="82">
        <f t="shared" si="5"/>
        <v>0.23484153451313122</v>
      </c>
      <c r="R34" s="83">
        <v>0.27077407016351251</v>
      </c>
      <c r="S34" s="84">
        <f t="shared" si="6"/>
        <v>1.5398792239538373</v>
      </c>
      <c r="T34" s="85">
        <f>分析係数表!F37</f>
        <v>0.66491656491656492</v>
      </c>
      <c r="U34" s="86">
        <f t="shared" si="7"/>
        <v>1.0238912039777712</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投入係数表!I35</f>
        <v>2.2123893805309734E-3</v>
      </c>
      <c r="E35" s="77">
        <f t="shared" si="0"/>
        <v>0.22123893805309736</v>
      </c>
      <c r="F35" s="76">
        <f>分析係数表!C38</f>
        <v>3.4362826933778567E-2</v>
      </c>
      <c r="G35" s="77">
        <f t="shared" si="1"/>
        <v>7.6023953393315417E-3</v>
      </c>
      <c r="H35" s="77">
        <v>1.5551318718830262E-2</v>
      </c>
      <c r="I35" s="77">
        <f t="shared" si="2"/>
        <v>1.5551318718830262E-2</v>
      </c>
      <c r="J35" s="76">
        <f>分析係数表!G38</f>
        <v>0.25648414985590778</v>
      </c>
      <c r="K35" s="78">
        <f t="shared" si="3"/>
        <v>3.9886667607374445E-3</v>
      </c>
      <c r="L35" s="79"/>
      <c r="M35" s="80"/>
      <c r="N35" s="81">
        <f>分析係数表!H38</f>
        <v>4.2901878914405008E-2</v>
      </c>
      <c r="O35" s="82">
        <f t="shared" si="4"/>
        <v>0.53642149535981776</v>
      </c>
      <c r="P35" s="76">
        <f>分析係数表!C38</f>
        <v>3.4362826933778567E-2</v>
      </c>
      <c r="Q35" s="82">
        <f t="shared" si="5"/>
        <v>1.843295900860812E-2</v>
      </c>
      <c r="R35" s="83">
        <v>2.2136524306417361E-2</v>
      </c>
      <c r="S35" s="84">
        <f t="shared" si="6"/>
        <v>3.7687843025247622E-2</v>
      </c>
      <c r="T35" s="85">
        <f>分析係数表!F38</f>
        <v>0.52449567723342938</v>
      </c>
      <c r="U35" s="86">
        <f t="shared" si="7"/>
        <v>1.9767110750994431E-2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投入係数表!I36</f>
        <v>0</v>
      </c>
      <c r="E36" s="77">
        <f t="shared" si="0"/>
        <v>0</v>
      </c>
      <c r="F36" s="76">
        <f>分析係数表!C39</f>
        <v>1</v>
      </c>
      <c r="G36" s="77">
        <f t="shared" si="1"/>
        <v>0</v>
      </c>
      <c r="H36" s="77">
        <v>3.1969182719512872E-2</v>
      </c>
      <c r="I36" s="77">
        <f t="shared" si="2"/>
        <v>3.1969182719512872E-2</v>
      </c>
      <c r="J36" s="76">
        <f>分析係数表!G39</f>
        <v>0.34864130434782609</v>
      </c>
      <c r="K36" s="78">
        <f t="shared" si="3"/>
        <v>1.1145777562264949E-2</v>
      </c>
      <c r="L36" s="79"/>
      <c r="M36" s="80"/>
      <c r="N36" s="81">
        <f>分析係数表!H39</f>
        <v>3.7578288100208767E-3</v>
      </c>
      <c r="O36" s="82">
        <f t="shared" si="4"/>
        <v>4.6985824411078923E-2</v>
      </c>
      <c r="P36" s="76">
        <f>分析係数表!C39</f>
        <v>1</v>
      </c>
      <c r="Q36" s="82">
        <f t="shared" si="5"/>
        <v>4.6985824411078923E-2</v>
      </c>
      <c r="R36" s="83">
        <v>6.0213847726837813E-2</v>
      </c>
      <c r="S36" s="84">
        <f t="shared" si="6"/>
        <v>9.2183030446350678E-2</v>
      </c>
      <c r="T36" s="85">
        <f>分析係数表!F39</f>
        <v>0.69918478260869565</v>
      </c>
      <c r="U36" s="86">
        <f t="shared" si="7"/>
        <v>6.4452972102842468E-2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投入係数表!I37</f>
        <v>0</v>
      </c>
      <c r="E37" s="77">
        <f t="shared" si="0"/>
        <v>0</v>
      </c>
      <c r="F37" s="76">
        <f>分析係数表!C40</f>
        <v>0.60127684271619275</v>
      </c>
      <c r="G37" s="77">
        <f t="shared" si="1"/>
        <v>0</v>
      </c>
      <c r="H37" s="77">
        <v>5.0355024334001958E-3</v>
      </c>
      <c r="I37" s="77">
        <f t="shared" si="2"/>
        <v>5.0355024334001958E-3</v>
      </c>
      <c r="J37" s="76">
        <f>分析係数表!G40</f>
        <v>0.54798481836255197</v>
      </c>
      <c r="K37" s="78">
        <f t="shared" si="3"/>
        <v>2.759378886330995E-3</v>
      </c>
      <c r="L37" s="79"/>
      <c r="M37" s="80"/>
      <c r="N37" s="81">
        <f>分析係数表!H40</f>
        <v>3.4120563674321501E-2</v>
      </c>
      <c r="O37" s="82">
        <f t="shared" si="4"/>
        <v>0.42662475984365067</v>
      </c>
      <c r="P37" s="76">
        <f>分析係数表!C40</f>
        <v>0.60127684271619275</v>
      </c>
      <c r="Q37" s="82">
        <f t="shared" si="5"/>
        <v>0.25651958862334423</v>
      </c>
      <c r="R37" s="83">
        <v>0.25767337935474727</v>
      </c>
      <c r="S37" s="84">
        <f t="shared" si="6"/>
        <v>0.26270888178814744</v>
      </c>
      <c r="T37" s="85">
        <f>分析係数表!F40</f>
        <v>0.74046629315018975</v>
      </c>
      <c r="U37" s="86">
        <f t="shared" si="7"/>
        <v>0.19452707187530094</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投入係数表!I38</f>
        <v>0</v>
      </c>
      <c r="E38" s="77">
        <f t="shared" si="0"/>
        <v>0</v>
      </c>
      <c r="F38" s="76">
        <f>分析係数表!C41</f>
        <v>0.59395665886661919</v>
      </c>
      <c r="G38" s="77">
        <f t="shared" si="1"/>
        <v>0</v>
      </c>
      <c r="H38" s="77">
        <v>2.8579620032836029E-4</v>
      </c>
      <c r="I38" s="77">
        <f t="shared" si="2"/>
        <v>2.8579620032836029E-4</v>
      </c>
      <c r="J38" s="76">
        <f>分析係数表!G41</f>
        <v>0.45048742945100051</v>
      </c>
      <c r="K38" s="78">
        <f t="shared" si="3"/>
        <v>1.2874759563278622E-4</v>
      </c>
      <c r="L38" s="79"/>
      <c r="M38" s="80"/>
      <c r="N38" s="81">
        <f>分析係数表!H41</f>
        <v>5.5519311064718163E-2</v>
      </c>
      <c r="O38" s="82">
        <f t="shared" si="4"/>
        <v>0.69418292662896119</v>
      </c>
      <c r="P38" s="76">
        <f>分析係数表!C41</f>
        <v>0.59395665886661919</v>
      </c>
      <c r="Q38" s="82">
        <f t="shared" si="5"/>
        <v>0.41231457174278924</v>
      </c>
      <c r="R38" s="83">
        <v>0.41753898451126514</v>
      </c>
      <c r="S38" s="84">
        <f t="shared" si="6"/>
        <v>0.41782478071159351</v>
      </c>
      <c r="T38" s="85">
        <f>分析係数表!F41</f>
        <v>0.55190696083461599</v>
      </c>
      <c r="U38" s="86">
        <f t="shared" si="7"/>
        <v>0.23060040488392544</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投入係数表!I39</f>
        <v>0</v>
      </c>
      <c r="E39" s="77">
        <f>$C$11*D39</f>
        <v>0</v>
      </c>
      <c r="F39" s="76">
        <f>分析係数表!C42</f>
        <v>0.30827067669172936</v>
      </c>
      <c r="G39" s="77">
        <f>E39*F39</f>
        <v>0</v>
      </c>
      <c r="H39" s="77">
        <v>2.1576758680431278E-3</v>
      </c>
      <c r="I39" s="77">
        <f>C39+H39</f>
        <v>2.1576758680431278E-3</v>
      </c>
      <c r="J39" s="76">
        <f>分析係数表!G42</f>
        <v>0.47878787878787876</v>
      </c>
      <c r="K39" s="78">
        <f>I39*J39</f>
        <v>1.0330690519721642E-3</v>
      </c>
      <c r="L39" s="79"/>
      <c r="M39" s="80"/>
      <c r="N39" s="81">
        <f>分析係数表!H42</f>
        <v>1.163883089770355E-2</v>
      </c>
      <c r="O39" s="82">
        <f t="shared" si="4"/>
        <v>0.14552553949542502</v>
      </c>
      <c r="P39" s="76">
        <f>分析係数表!C42</f>
        <v>0.30827067669172936</v>
      </c>
      <c r="Q39" s="82">
        <f>O39*P39</f>
        <v>4.4861256536183655E-2</v>
      </c>
      <c r="R39" s="83">
        <v>4.6682876243736182E-2</v>
      </c>
      <c r="S39" s="84">
        <f>I39+R39</f>
        <v>4.884055211177931E-2</v>
      </c>
      <c r="T39" s="85">
        <f>分析係数表!F42</f>
        <v>0.54545454545454541</v>
      </c>
      <c r="U39" s="86">
        <f t="shared" si="7"/>
        <v>2.6640301151879622E-2</v>
      </c>
      <c r="V39" s="87">
        <f>分析係数表!D42</f>
        <v>0.24545454545454545</v>
      </c>
      <c r="W39" s="167">
        <f t="shared" si="8"/>
        <v>0</v>
      </c>
      <c r="X39" s="76">
        <f>分析係数表!E42</f>
        <v>0.17575757575757575</v>
      </c>
      <c r="Y39" s="166">
        <f t="shared" si="9"/>
        <v>0</v>
      </c>
    </row>
    <row r="40" spans="1:25" x14ac:dyDescent="0.2">
      <c r="A40" s="6" t="s">
        <v>194</v>
      </c>
      <c r="B40" s="5" t="s">
        <v>41</v>
      </c>
      <c r="C40" s="90"/>
      <c r="D40" s="76">
        <f>投入係数表!I40</f>
        <v>1.7699115044247787E-2</v>
      </c>
      <c r="E40" s="77">
        <f>$C$11*D40</f>
        <v>1.7699115044247788</v>
      </c>
      <c r="F40" s="76">
        <f>分析係数表!C43</f>
        <v>0.33317448971487573</v>
      </c>
      <c r="G40" s="77">
        <f>E40*F40</f>
        <v>0.5896893623272137</v>
      </c>
      <c r="H40" s="77">
        <v>0.80238553785513811</v>
      </c>
      <c r="I40" s="77">
        <f>C40+H40</f>
        <v>0.80238553785513811</v>
      </c>
      <c r="J40" s="76">
        <f>分析係数表!G43</f>
        <v>0.31447963800904977</v>
      </c>
      <c r="K40" s="78">
        <f>I40*J40</f>
        <v>0.25233391348838052</v>
      </c>
      <c r="L40" s="79"/>
      <c r="M40" s="80"/>
      <c r="N40" s="81">
        <f>分析係数表!H43</f>
        <v>3.2711377870563677E-2</v>
      </c>
      <c r="O40" s="82">
        <f t="shared" si="4"/>
        <v>0.40900507568949612</v>
      </c>
      <c r="P40" s="76">
        <f>分析係数表!C43</f>
        <v>0.33317448971487573</v>
      </c>
      <c r="Q40" s="82">
        <f>O40*P40</f>
        <v>0.13627005738364201</v>
      </c>
      <c r="R40" s="83">
        <v>0.23512261416837404</v>
      </c>
      <c r="S40" s="84">
        <f>I40+R40</f>
        <v>1.0375081520235121</v>
      </c>
      <c r="T40" s="85">
        <f>分析係数表!F43</f>
        <v>0.5802139037433155</v>
      </c>
      <c r="U40" s="86">
        <f t="shared" si="7"/>
        <v>0.60197665505107523</v>
      </c>
      <c r="V40" s="87">
        <f>分析係数表!D43</f>
        <v>0.11641299876593994</v>
      </c>
      <c r="W40" s="167">
        <f t="shared" si="8"/>
        <v>0</v>
      </c>
      <c r="X40" s="76">
        <f>分析係数表!E43</f>
        <v>9.2348827642945289E-2</v>
      </c>
      <c r="Y40" s="166">
        <f t="shared" si="9"/>
        <v>0</v>
      </c>
    </row>
    <row r="41" spans="1:25" x14ac:dyDescent="0.2">
      <c r="A41" s="6" t="s">
        <v>340</v>
      </c>
      <c r="B41" s="5" t="s">
        <v>42</v>
      </c>
      <c r="C41" s="90"/>
      <c r="D41" s="76">
        <f>投入係数表!I41</f>
        <v>0</v>
      </c>
      <c r="E41" s="77">
        <f>$C$11*D41</f>
        <v>0</v>
      </c>
      <c r="F41" s="76">
        <f>分析係数表!C44</f>
        <v>0.44668045890539776</v>
      </c>
      <c r="G41" s="77">
        <f>E41*F41</f>
        <v>0</v>
      </c>
      <c r="H41" s="77">
        <v>3.8119700157014866E-3</v>
      </c>
      <c r="I41" s="77">
        <f>C41+H41</f>
        <v>3.8119700157014866E-3</v>
      </c>
      <c r="J41" s="76">
        <f>分析係数表!G44</f>
        <v>0.26717776712985147</v>
      </c>
      <c r="K41" s="78">
        <f>I41*J41</f>
        <v>1.018473637161068E-3</v>
      </c>
      <c r="L41" s="79"/>
      <c r="M41" s="80"/>
      <c r="N41" s="81">
        <f>分析係数表!H44</f>
        <v>0.10956419624217119</v>
      </c>
      <c r="O41" s="82">
        <f t="shared" si="4"/>
        <v>1.3699304429855199</v>
      </c>
      <c r="P41" s="76">
        <f>分析係数表!C44</f>
        <v>0.44668045890539776</v>
      </c>
      <c r="Q41" s="82">
        <f>O41*P41</f>
        <v>0.61192115894124688</v>
      </c>
      <c r="R41" s="83">
        <v>0.62043168519851977</v>
      </c>
      <c r="S41" s="84">
        <f>I41+R41</f>
        <v>0.6242436552142212</v>
      </c>
      <c r="T41" s="85">
        <f>分析係数表!F44</f>
        <v>0.50742692860565408</v>
      </c>
      <c r="U41" s="86">
        <f t="shared" si="7"/>
        <v>0.31675804066691915</v>
      </c>
      <c r="V41" s="87">
        <f>分析係数表!D44</f>
        <v>0.12563488260661237</v>
      </c>
      <c r="W41" s="167">
        <f t="shared" si="8"/>
        <v>0</v>
      </c>
      <c r="X41" s="76">
        <f>分析係数表!E44</f>
        <v>9.5448011499760427E-2</v>
      </c>
      <c r="Y41" s="166">
        <f t="shared" si="9"/>
        <v>0</v>
      </c>
    </row>
    <row r="42" spans="1:25" x14ac:dyDescent="0.2">
      <c r="A42" s="6" t="s">
        <v>341</v>
      </c>
      <c r="B42" s="5" t="s">
        <v>278</v>
      </c>
      <c r="C42" s="90"/>
      <c r="D42" s="76">
        <f>投入係数表!I42</f>
        <v>0</v>
      </c>
      <c r="E42" s="77">
        <f>$C$11*D42</f>
        <v>0</v>
      </c>
      <c r="F42" s="76">
        <f>分析係数表!C45</f>
        <v>1</v>
      </c>
      <c r="G42" s="77">
        <f>E42*F42</f>
        <v>0</v>
      </c>
      <c r="H42" s="77">
        <v>3.2057502221409642E-2</v>
      </c>
      <c r="I42" s="77">
        <f>C42+H42</f>
        <v>3.2057502221409642E-2</v>
      </c>
      <c r="J42" s="76">
        <f>分析係数表!G45</f>
        <v>0</v>
      </c>
      <c r="K42" s="78">
        <f>I42*J42</f>
        <v>0</v>
      </c>
      <c r="L42" s="79"/>
      <c r="M42" s="80"/>
      <c r="N42" s="81">
        <f>分析係数表!H45</f>
        <v>0</v>
      </c>
      <c r="O42" s="82">
        <f t="shared" si="4"/>
        <v>0</v>
      </c>
      <c r="P42" s="76">
        <f>分析係数表!C45</f>
        <v>1</v>
      </c>
      <c r="Q42" s="82">
        <f>O42*P42</f>
        <v>0</v>
      </c>
      <c r="R42" s="83">
        <v>1.8344841878632709E-2</v>
      </c>
      <c r="S42" s="84">
        <f>I42+R42</f>
        <v>5.0402344100042351E-2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投入係数表!I43</f>
        <v>6.6371681415929203E-3</v>
      </c>
      <c r="E43" s="77">
        <f>$C$11*D43</f>
        <v>0.66371681415929207</v>
      </c>
      <c r="F43" s="76">
        <f>分析係数表!C46</f>
        <v>0.15546676353069377</v>
      </c>
      <c r="G43" s="77">
        <f>E43*F43</f>
        <v>0.10318590499824809</v>
      </c>
      <c r="H43" s="77">
        <v>0.11525024694681534</v>
      </c>
      <c r="I43" s="77">
        <f>C43+H43</f>
        <v>0.11525024694681534</v>
      </c>
      <c r="J43" s="76">
        <f>分析係数表!G46</f>
        <v>0</v>
      </c>
      <c r="K43" s="78">
        <f>I43*J43</f>
        <v>0</v>
      </c>
      <c r="L43" s="79"/>
      <c r="M43" s="80"/>
      <c r="N43" s="81">
        <f>分析係数表!H46</f>
        <v>2.2129436325678497E-2</v>
      </c>
      <c r="O43" s="82">
        <f t="shared" si="4"/>
        <v>0.27669429930968703</v>
      </c>
      <c r="P43" s="76">
        <f>分析係数表!C46</f>
        <v>0.15546676353069377</v>
      </c>
      <c r="Q43" s="82">
        <f>O43*P43</f>
        <v>4.3016767201070116E-2</v>
      </c>
      <c r="R43" s="83">
        <v>4.7687579852609775E-2</v>
      </c>
      <c r="S43" s="84">
        <f>I43+R43</f>
        <v>0.16293782679942512</v>
      </c>
      <c r="T43" s="85">
        <f>分析係数表!F46</f>
        <v>0</v>
      </c>
      <c r="U43" s="86">
        <f t="shared" si="7"/>
        <v>0</v>
      </c>
      <c r="V43" s="87">
        <f>分析係数表!D46</f>
        <v>4.662004662004662E-3</v>
      </c>
      <c r="W43" s="167">
        <f t="shared" si="8"/>
        <v>0</v>
      </c>
      <c r="X43" s="76">
        <f>分析係数表!E46</f>
        <v>9.324009324009324E-3</v>
      </c>
      <c r="Y43" s="166">
        <f t="shared" si="9"/>
        <v>0</v>
      </c>
    </row>
    <row r="44" spans="1:25" x14ac:dyDescent="0.2">
      <c r="A44" s="192">
        <v>40</v>
      </c>
      <c r="B44" s="14" t="s">
        <v>150</v>
      </c>
      <c r="C44" s="197">
        <f>SUM(C5:C43)</f>
        <v>100</v>
      </c>
      <c r="D44" s="92">
        <f>投入係数表!I44</f>
        <v>0.62610619469026552</v>
      </c>
      <c r="E44" s="91">
        <f>SUM(E5:E43)</f>
        <v>62.610619469026567</v>
      </c>
      <c r="F44" s="92">
        <f>分析係数表!C47</f>
        <v>0.3856972016264052</v>
      </c>
      <c r="G44" s="91">
        <f>SUM(G5:G43)</f>
        <v>9.5291600797906355</v>
      </c>
      <c r="H44" s="91">
        <f>SUM(H5:H43)</f>
        <v>10.596192804710517</v>
      </c>
      <c r="I44" s="91">
        <f>SUM(I5:I43)</f>
        <v>110.5961928047105</v>
      </c>
      <c r="J44" s="92">
        <f>分析係数表!G47</f>
        <v>0.23532043395593333</v>
      </c>
      <c r="K44" s="93">
        <f>SUM(K5:K43)</f>
        <v>19.941706444184661</v>
      </c>
      <c r="L44" s="94">
        <f>最終需要_まとめ!$L$33</f>
        <v>0.627</v>
      </c>
      <c r="M44" s="91">
        <f>K44*L44</f>
        <v>12.503449940503781</v>
      </c>
      <c r="N44" s="95">
        <f>分析係数表!H47</f>
        <v>1</v>
      </c>
      <c r="O44" s="96">
        <f>SUM(O5:O43)</f>
        <v>12.503449940503783</v>
      </c>
      <c r="P44" s="92">
        <f>分析係数表!C47</f>
        <v>0.3856972016264052</v>
      </c>
      <c r="Q44" s="96">
        <f>SUM(Q5:Q43)</f>
        <v>5.5761001219395796</v>
      </c>
      <c r="R44" s="91">
        <f>SUM(R5:R43)</f>
        <v>6.1411901181324691</v>
      </c>
      <c r="S44" s="97">
        <f>SUM(S5:S43)</f>
        <v>116.73738292284297</v>
      </c>
      <c r="T44" s="98">
        <f>分析係数表!F47</f>
        <v>0.49256721600054465</v>
      </c>
      <c r="U44" s="99">
        <f>SUM(U5:U43)</f>
        <v>46.0430444714478</v>
      </c>
      <c r="V44" s="100">
        <f>分析係数表!D47</f>
        <v>5.5358071998560611E-2</v>
      </c>
      <c r="W44" s="164">
        <f>SUM(W5:W43)</f>
        <v>17</v>
      </c>
      <c r="X44" s="92">
        <f>分析係数表!E47</f>
        <v>4.4839843806985892E-2</v>
      </c>
      <c r="Y44" s="165">
        <f>SUM(Y5:Y43)</f>
        <v>17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244</v>
      </c>
      <c r="S2" s="3" t="s">
        <v>152</v>
      </c>
      <c r="U2" s="64" t="s">
        <v>209</v>
      </c>
      <c r="W2" s="3" t="s">
        <v>130</v>
      </c>
      <c r="Y2" s="3" t="s">
        <v>153</v>
      </c>
    </row>
    <row r="3" spans="1:25" ht="44" x14ac:dyDescent="0.2">
      <c r="B3" s="65"/>
      <c r="C3" s="66" t="s">
        <v>227</v>
      </c>
      <c r="D3" s="66" t="s">
        <v>245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投入係数表!J5</f>
        <v>2.1978021978021978E-3</v>
      </c>
      <c r="E5" s="77">
        <f t="shared" ref="E5:E38" si="0">$C$12*D5</f>
        <v>0.21978021978021978</v>
      </c>
      <c r="F5" s="76">
        <f>分析係数表!C8</f>
        <v>7.164700742682395E-2</v>
      </c>
      <c r="G5" s="77">
        <f t="shared" ref="G5:G38" si="1">E5*F5</f>
        <v>1.5746595038862405E-2</v>
      </c>
      <c r="H5" s="77">
        <f t="array" ref="H5:H43">MMULT(逆行列係数!C5:AO43,'8'!G5:G43)</f>
        <v>1.6732055557016189E-2</v>
      </c>
      <c r="I5" s="77">
        <f t="shared" ref="I5:I38" si="2">C5+H5</f>
        <v>1.6732055557016189E-2</v>
      </c>
      <c r="J5" s="76">
        <f>分析係数表!G8</f>
        <v>0.12209302325581395</v>
      </c>
      <c r="K5" s="78">
        <f t="shared" ref="K5:K38" si="3">I5*J5</f>
        <v>2.0428672482403487E-3</v>
      </c>
      <c r="L5" s="79" t="s">
        <v>182</v>
      </c>
      <c r="M5" s="80" t="s">
        <v>182</v>
      </c>
      <c r="N5" s="81">
        <f>分析係数表!H8</f>
        <v>1.0934237995824634E-2</v>
      </c>
      <c r="O5" s="82">
        <f t="shared" ref="O5:O43" si="4">$M$44*N5</f>
        <v>8.2290852249761667E-2</v>
      </c>
      <c r="P5" s="76">
        <f>分析係数表!C8</f>
        <v>7.164700742682395E-2</v>
      </c>
      <c r="Q5" s="82">
        <f t="shared" ref="Q5:Q38" si="5">O5*P5</f>
        <v>5.8958933022983462E-3</v>
      </c>
      <c r="R5" s="83">
        <f t="array" ref="R5:R43">MMULT(逆行列係数!C5:AO43,'8'!Q5:Q43)</f>
        <v>7.3099106144282541E-3</v>
      </c>
      <c r="S5" s="84">
        <f t="shared" ref="S5:S38" si="6">I5+R5</f>
        <v>2.4041966171444443E-2</v>
      </c>
      <c r="T5" s="85">
        <f>分析係数表!F8</f>
        <v>0.45639534883720928</v>
      </c>
      <c r="U5" s="86">
        <f t="shared" ref="U5:U43" si="7">S5*T5</f>
        <v>1.0972641537548771E-2</v>
      </c>
      <c r="V5" s="87">
        <f>分析係数表!D8</f>
        <v>0.625</v>
      </c>
      <c r="W5" s="88">
        <f t="shared" ref="W5:W43" si="8">ROUND(S5*V5,0)</f>
        <v>0</v>
      </c>
      <c r="X5" s="76">
        <f>分析係数表!E8</f>
        <v>0</v>
      </c>
      <c r="Y5" s="89">
        <f t="shared" ref="Y5:Y43" si="9">ROUND(S5*X5,0)</f>
        <v>0</v>
      </c>
    </row>
    <row r="6" spans="1:25" x14ac:dyDescent="0.2">
      <c r="A6" s="6" t="s">
        <v>219</v>
      </c>
      <c r="B6" s="5" t="s">
        <v>265</v>
      </c>
      <c r="C6" s="90"/>
      <c r="D6" s="76">
        <f>投入係数表!J6</f>
        <v>0</v>
      </c>
      <c r="E6" s="77">
        <f t="shared" si="0"/>
        <v>0</v>
      </c>
      <c r="F6" s="76">
        <f>分析係数表!C9</f>
        <v>5.7142857142857162E-2</v>
      </c>
      <c r="G6" s="77">
        <f t="shared" si="1"/>
        <v>0</v>
      </c>
      <c r="H6" s="77">
        <v>5.2613270173903289E-4</v>
      </c>
      <c r="I6" s="77">
        <f t="shared" si="2"/>
        <v>5.2613270173903289E-4</v>
      </c>
      <c r="J6" s="76">
        <f>分析係数表!G9</f>
        <v>0.2857142857142857</v>
      </c>
      <c r="K6" s="78">
        <f t="shared" si="3"/>
        <v>1.503236290682951E-4</v>
      </c>
      <c r="L6" s="79"/>
      <c r="M6" s="80"/>
      <c r="N6" s="81">
        <f>分析係数表!H9</f>
        <v>5.8716075156576197E-4</v>
      </c>
      <c r="O6" s="82">
        <f t="shared" si="4"/>
        <v>4.4189598463475832E-3</v>
      </c>
      <c r="P6" s="76">
        <f>分析係数表!C9</f>
        <v>5.7142857142857162E-2</v>
      </c>
      <c r="Q6" s="82">
        <f t="shared" si="5"/>
        <v>2.5251199121986196E-4</v>
      </c>
      <c r="R6" s="83">
        <v>2.9376060026332386E-4</v>
      </c>
      <c r="S6" s="84">
        <f t="shared" si="6"/>
        <v>8.1989330200235675E-4</v>
      </c>
      <c r="T6" s="85">
        <f>分析係数表!F9</f>
        <v>0.7142857142857143</v>
      </c>
      <c r="U6" s="86">
        <f t="shared" si="7"/>
        <v>5.8563807285882626E-4</v>
      </c>
      <c r="V6" s="87">
        <f>分析係数表!D9</f>
        <v>0</v>
      </c>
      <c r="W6" s="88">
        <f t="shared" si="8"/>
        <v>0</v>
      </c>
      <c r="X6" s="76">
        <f>分析係数表!E9</f>
        <v>0</v>
      </c>
      <c r="Y6" s="89">
        <f t="shared" si="9"/>
        <v>0</v>
      </c>
    </row>
    <row r="7" spans="1:25" x14ac:dyDescent="0.2">
      <c r="A7" s="6" t="s">
        <v>220</v>
      </c>
      <c r="B7" s="5" t="s">
        <v>266</v>
      </c>
      <c r="C7" s="90"/>
      <c r="D7" s="76">
        <f>投入係数表!J7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8.3469241542121018E-3</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投入係数表!J8</f>
        <v>4.3956043956043956E-3</v>
      </c>
      <c r="E8" s="77">
        <f t="shared" si="0"/>
        <v>0.43956043956043955</v>
      </c>
      <c r="F8" s="76">
        <f>分析係数表!C11</f>
        <v>4.3499275012083283E-3</v>
      </c>
      <c r="G8" s="77">
        <f t="shared" si="1"/>
        <v>1.9120560444871773E-3</v>
      </c>
      <c r="H8" s="77">
        <v>9.1672247362447924E-3</v>
      </c>
      <c r="I8" s="77">
        <f t="shared" si="2"/>
        <v>9.1672247362447924E-3</v>
      </c>
      <c r="J8" s="76">
        <f>分析係数表!G11</f>
        <v>0.47058823529411764</v>
      </c>
      <c r="K8" s="78">
        <f t="shared" si="3"/>
        <v>4.31398811117402E-3</v>
      </c>
      <c r="L8" s="79"/>
      <c r="M8" s="80"/>
      <c r="N8" s="81">
        <f>分析係数表!H11</f>
        <v>-2.6096033402922757E-5</v>
      </c>
      <c r="O8" s="82">
        <f t="shared" si="4"/>
        <v>-1.9639821539322596E-4</v>
      </c>
      <c r="P8" s="76">
        <f>分析係数表!C11</f>
        <v>4.3499275012083283E-3</v>
      </c>
      <c r="Q8" s="82">
        <f t="shared" si="5"/>
        <v>-8.5431799832723041E-7</v>
      </c>
      <c r="R8" s="83">
        <v>1.2773402168103171E-4</v>
      </c>
      <c r="S8" s="84">
        <f t="shared" si="6"/>
        <v>9.2949587579258235E-3</v>
      </c>
      <c r="T8" s="85">
        <f>分析係数表!F11</f>
        <v>0.76470588235294112</v>
      </c>
      <c r="U8" s="86">
        <f t="shared" si="7"/>
        <v>7.1079096384138642E-3</v>
      </c>
      <c r="V8" s="87">
        <f>分析係数表!D11</f>
        <v>0</v>
      </c>
      <c r="W8" s="88">
        <f t="shared" si="8"/>
        <v>0</v>
      </c>
      <c r="X8" s="76">
        <f>分析係数表!E11</f>
        <v>0</v>
      </c>
      <c r="Y8" s="89">
        <f t="shared" si="9"/>
        <v>0</v>
      </c>
    </row>
    <row r="9" spans="1:25" x14ac:dyDescent="0.2">
      <c r="A9" s="6" t="s">
        <v>222</v>
      </c>
      <c r="B9" s="5" t="s">
        <v>190</v>
      </c>
      <c r="C9" s="90"/>
      <c r="D9" s="76">
        <f>投入係数表!J9</f>
        <v>6.5934065934065934E-3</v>
      </c>
      <c r="E9" s="77">
        <f t="shared" si="0"/>
        <v>0.65934065934065933</v>
      </c>
      <c r="F9" s="76">
        <f>分析係数表!C12</f>
        <v>7.5078417484569449E-2</v>
      </c>
      <c r="G9" s="77">
        <f t="shared" si="1"/>
        <v>4.9502253286529303E-2</v>
      </c>
      <c r="H9" s="77">
        <v>5.0651796620540479E-2</v>
      </c>
      <c r="I9" s="77">
        <f t="shared" si="2"/>
        <v>5.0651796620540479E-2</v>
      </c>
      <c r="J9" s="76">
        <f>分析係数表!G12</f>
        <v>0.13750412677451304</v>
      </c>
      <c r="K9" s="78">
        <f t="shared" si="3"/>
        <v>6.9648310638676493E-3</v>
      </c>
      <c r="L9" s="79"/>
      <c r="M9" s="80"/>
      <c r="N9" s="81">
        <f>分析係数表!H12</f>
        <v>8.9209290187891435E-2</v>
      </c>
      <c r="O9" s="82">
        <f t="shared" si="4"/>
        <v>0.67138729932174279</v>
      </c>
      <c r="P9" s="76">
        <f>分析係数表!C12</f>
        <v>7.5078417484569449E-2</v>
      </c>
      <c r="Q9" s="82">
        <f t="shared" si="5"/>
        <v>5.0406695952315395E-2</v>
      </c>
      <c r="R9" s="83">
        <v>5.567660404648947E-2</v>
      </c>
      <c r="S9" s="84">
        <f t="shared" si="6"/>
        <v>0.10632840066702995</v>
      </c>
      <c r="T9" s="85">
        <f>分析係数表!F12</f>
        <v>0.33294816771211622</v>
      </c>
      <c r="U9" s="86">
        <f t="shared" si="7"/>
        <v>3.5401846177847376E-2</v>
      </c>
      <c r="V9" s="87">
        <f>分析係数表!D12</f>
        <v>3.6810828656322216E-2</v>
      </c>
      <c r="W9" s="88">
        <f t="shared" si="8"/>
        <v>0</v>
      </c>
      <c r="X9" s="76">
        <f>分析係数表!E12</f>
        <v>3.4664905909541105E-2</v>
      </c>
      <c r="Y9" s="89">
        <f t="shared" si="9"/>
        <v>0</v>
      </c>
    </row>
    <row r="10" spans="1:25" x14ac:dyDescent="0.2">
      <c r="A10" s="6" t="s">
        <v>223</v>
      </c>
      <c r="B10" s="5" t="s">
        <v>28</v>
      </c>
      <c r="C10" s="90"/>
      <c r="D10" s="76">
        <f>投入係数表!J10</f>
        <v>2.1978021978021978E-3</v>
      </c>
      <c r="E10" s="77">
        <f t="shared" si="0"/>
        <v>0.21978021978021978</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0.10615323542003861</v>
      </c>
      <c r="P10" s="76">
        <f>分析係数表!C13</f>
        <v>0</v>
      </c>
      <c r="Q10" s="82">
        <f t="shared" si="5"/>
        <v>0</v>
      </c>
      <c r="R10" s="83">
        <v>0</v>
      </c>
      <c r="S10" s="84">
        <f t="shared" si="6"/>
        <v>0</v>
      </c>
      <c r="T10" s="85">
        <f>分析係数表!F13</f>
        <v>0.39097744360902253</v>
      </c>
      <c r="U10" s="86">
        <f t="shared" si="7"/>
        <v>0</v>
      </c>
      <c r="V10" s="87">
        <f>分析係数表!D13</f>
        <v>0.15037593984962405</v>
      </c>
      <c r="W10" s="88">
        <f t="shared" si="8"/>
        <v>0</v>
      </c>
      <c r="X10" s="76">
        <f>分析係数表!E13</f>
        <v>0.10526315789473684</v>
      </c>
      <c r="Y10" s="89">
        <f t="shared" si="9"/>
        <v>0</v>
      </c>
    </row>
    <row r="11" spans="1:25" x14ac:dyDescent="0.2">
      <c r="A11" s="6" t="s">
        <v>224</v>
      </c>
      <c r="B11" s="5" t="s">
        <v>267</v>
      </c>
      <c r="C11" s="90"/>
      <c r="D11" s="76">
        <f>投入係数表!J11</f>
        <v>1.3186813186813187E-2</v>
      </c>
      <c r="E11" s="77">
        <f t="shared" si="0"/>
        <v>1.3186813186813187</v>
      </c>
      <c r="F11" s="76">
        <f>分析係数表!C14</f>
        <v>7.4826296098343126E-2</v>
      </c>
      <c r="G11" s="77">
        <f t="shared" si="1"/>
        <v>9.8672038811001922E-2</v>
      </c>
      <c r="H11" s="77">
        <v>0.10584502342478241</v>
      </c>
      <c r="I11" s="77">
        <f t="shared" si="2"/>
        <v>0.10584502342478241</v>
      </c>
      <c r="J11" s="76">
        <f>分析係数表!G14</f>
        <v>0.16814159292035399</v>
      </c>
      <c r="K11" s="78">
        <f t="shared" si="3"/>
        <v>1.7796950841335098E-2</v>
      </c>
      <c r="L11" s="79"/>
      <c r="M11" s="80"/>
      <c r="N11" s="81">
        <f>分析係数表!H14</f>
        <v>1.1873695198329854E-3</v>
      </c>
      <c r="O11" s="82">
        <f t="shared" si="4"/>
        <v>8.9361188003917805E-3</v>
      </c>
      <c r="P11" s="76">
        <f>分析係数表!C14</f>
        <v>7.4826296098343126E-2</v>
      </c>
      <c r="Q11" s="82">
        <f t="shared" si="5"/>
        <v>6.6865667132808611E-4</v>
      </c>
      <c r="R11" s="83">
        <v>2.2765308392605024E-3</v>
      </c>
      <c r="S11" s="84">
        <f t="shared" si="6"/>
        <v>0.10812155426404292</v>
      </c>
      <c r="T11" s="85">
        <f>分析係数表!F14</f>
        <v>0.3584070796460177</v>
      </c>
      <c r="U11" s="86">
        <f t="shared" si="7"/>
        <v>3.8751530510564056E-2</v>
      </c>
      <c r="V11" s="87">
        <f>分析係数表!D14</f>
        <v>0.16150442477876106</v>
      </c>
      <c r="W11" s="88">
        <f t="shared" si="8"/>
        <v>0</v>
      </c>
      <c r="X11" s="76">
        <f>分析係数表!E14</f>
        <v>0.16150442477876106</v>
      </c>
      <c r="Y11" s="89">
        <f t="shared" si="9"/>
        <v>0</v>
      </c>
    </row>
    <row r="12" spans="1:25" x14ac:dyDescent="0.2">
      <c r="A12" s="6" t="s">
        <v>225</v>
      </c>
      <c r="B12" s="5" t="s">
        <v>29</v>
      </c>
      <c r="C12" s="75">
        <f>最終需要_まとめ!C13</f>
        <v>100</v>
      </c>
      <c r="D12" s="76">
        <f>投入係数表!J12</f>
        <v>0.36043956043956044</v>
      </c>
      <c r="E12" s="77">
        <f t="shared" si="0"/>
        <v>36.043956043956044</v>
      </c>
      <c r="F12" s="76">
        <f>分析係数表!C15</f>
        <v>0</v>
      </c>
      <c r="G12" s="77">
        <f t="shared" si="1"/>
        <v>0</v>
      </c>
      <c r="H12" s="77">
        <v>0</v>
      </c>
      <c r="I12" s="77">
        <f t="shared" si="2"/>
        <v>100</v>
      </c>
      <c r="J12" s="76">
        <f>分析係数表!G15</f>
        <v>9.6703296703296707E-2</v>
      </c>
      <c r="K12" s="78">
        <f t="shared" si="3"/>
        <v>9.6703296703296715</v>
      </c>
      <c r="L12" s="79"/>
      <c r="M12" s="80"/>
      <c r="N12" s="81">
        <f>分析係数表!H15</f>
        <v>8.1680584551148232E-3</v>
      </c>
      <c r="O12" s="82">
        <f t="shared" si="4"/>
        <v>6.1472641418079725E-2</v>
      </c>
      <c r="P12" s="76">
        <f>分析係数表!C15</f>
        <v>0</v>
      </c>
      <c r="Q12" s="82">
        <f t="shared" si="5"/>
        <v>0</v>
      </c>
      <c r="R12" s="83">
        <v>0</v>
      </c>
      <c r="S12" s="84">
        <f t="shared" si="6"/>
        <v>100</v>
      </c>
      <c r="T12" s="85">
        <f>分析係数表!F15</f>
        <v>0.30549450549450552</v>
      </c>
      <c r="U12" s="86">
        <f t="shared" si="7"/>
        <v>30.549450549450551</v>
      </c>
      <c r="V12" s="87">
        <f>分析係数表!D15</f>
        <v>0</v>
      </c>
      <c r="W12" s="88">
        <f t="shared" si="8"/>
        <v>0</v>
      </c>
      <c r="X12" s="76">
        <f>分析係数表!E15</f>
        <v>0</v>
      </c>
      <c r="Y12" s="89">
        <f t="shared" si="9"/>
        <v>0</v>
      </c>
    </row>
    <row r="13" spans="1:25" x14ac:dyDescent="0.2">
      <c r="A13" s="6" t="s">
        <v>226</v>
      </c>
      <c r="B13" s="5" t="s">
        <v>30</v>
      </c>
      <c r="C13" s="90"/>
      <c r="D13" s="76">
        <f>投入係数表!J13</f>
        <v>8.1318681318681321E-2</v>
      </c>
      <c r="E13" s="77">
        <f t="shared" si="0"/>
        <v>8.1318681318681314</v>
      </c>
      <c r="F13" s="76">
        <f>分析係数表!C16</f>
        <v>0.33157038242473558</v>
      </c>
      <c r="G13" s="77">
        <f t="shared" si="1"/>
        <v>2.6962866263110365</v>
      </c>
      <c r="H13" s="77">
        <v>2.7660031473379592</v>
      </c>
      <c r="I13" s="77">
        <f t="shared" si="2"/>
        <v>2.7660031473379592</v>
      </c>
      <c r="J13" s="76">
        <f>分析係数表!G16</f>
        <v>3.3388981636060099E-2</v>
      </c>
      <c r="K13" s="78">
        <f t="shared" si="3"/>
        <v>9.2354028291751558E-2</v>
      </c>
      <c r="L13" s="79"/>
      <c r="M13" s="80"/>
      <c r="N13" s="81">
        <f>分析係数表!H16</f>
        <v>1.6727557411273488E-2</v>
      </c>
      <c r="O13" s="82">
        <f t="shared" si="4"/>
        <v>0.12589125606705784</v>
      </c>
      <c r="P13" s="76">
        <f>分析係数表!C16</f>
        <v>0.33157038242473558</v>
      </c>
      <c r="Q13" s="82">
        <f t="shared" si="5"/>
        <v>4.1741811918084681E-2</v>
      </c>
      <c r="R13" s="83">
        <v>4.5742332594092577E-2</v>
      </c>
      <c r="S13" s="84">
        <f t="shared" si="6"/>
        <v>2.8117454799320516</v>
      </c>
      <c r="T13" s="85">
        <f>分析係数表!F16</f>
        <v>0.28881469115191988</v>
      </c>
      <c r="U13" s="86">
        <f t="shared" si="7"/>
        <v>0.81207340238438219</v>
      </c>
      <c r="V13" s="87">
        <f>分析係数表!D16</f>
        <v>8.3472454090150246E-3</v>
      </c>
      <c r="W13" s="88">
        <f t="shared" si="8"/>
        <v>0</v>
      </c>
      <c r="X13" s="76">
        <f>分析係数表!E16</f>
        <v>8.3472454090150246E-3</v>
      </c>
      <c r="Y13" s="89">
        <f t="shared" si="9"/>
        <v>0</v>
      </c>
    </row>
    <row r="14" spans="1:25" x14ac:dyDescent="0.2">
      <c r="A14" s="6" t="s">
        <v>2</v>
      </c>
      <c r="B14" s="5" t="s">
        <v>364</v>
      </c>
      <c r="C14" s="90"/>
      <c r="D14" s="76">
        <f>投入係数表!J14</f>
        <v>1.7582417582417582E-2</v>
      </c>
      <c r="E14" s="77">
        <f t="shared" si="0"/>
        <v>1.7582417582417582</v>
      </c>
      <c r="F14" s="76">
        <f>分析係数表!C17</f>
        <v>0.10168393782383423</v>
      </c>
      <c r="G14" s="77">
        <f t="shared" si="1"/>
        <v>0.1787849456243239</v>
      </c>
      <c r="H14" s="77">
        <v>0.19098009265401195</v>
      </c>
      <c r="I14" s="77">
        <f t="shared" si="2"/>
        <v>0.19098009265401195</v>
      </c>
      <c r="J14" s="76">
        <f>分析係数表!G17</f>
        <v>0.21222040370976542</v>
      </c>
      <c r="K14" s="78">
        <f t="shared" si="3"/>
        <v>4.052987236356282E-2</v>
      </c>
      <c r="L14" s="79"/>
      <c r="M14" s="80"/>
      <c r="N14" s="81">
        <f>分析係数表!H17</f>
        <v>3.040187891440501E-3</v>
      </c>
      <c r="O14" s="82">
        <f t="shared" si="4"/>
        <v>2.288039209331082E-2</v>
      </c>
      <c r="P14" s="76">
        <f>分析係数表!C17</f>
        <v>0.10168393782383423</v>
      </c>
      <c r="Q14" s="82">
        <f t="shared" si="5"/>
        <v>2.3265683670011658E-3</v>
      </c>
      <c r="R14" s="83">
        <v>4.1044674132074046E-3</v>
      </c>
      <c r="S14" s="84">
        <f t="shared" si="6"/>
        <v>0.19508456006721936</v>
      </c>
      <c r="T14" s="85">
        <f>分析係数表!F17</f>
        <v>0.32296781232951444</v>
      </c>
      <c r="U14" s="86">
        <f t="shared" si="7"/>
        <v>6.3006033584175586E-2</v>
      </c>
      <c r="V14" s="87">
        <f>分析係数表!D17</f>
        <v>1.9094380796508457E-2</v>
      </c>
      <c r="W14" s="88">
        <f t="shared" si="8"/>
        <v>0</v>
      </c>
      <c r="X14" s="76">
        <f>分析係数表!E17</f>
        <v>1.5821058374249863E-2</v>
      </c>
      <c r="Y14" s="89">
        <f t="shared" si="9"/>
        <v>0</v>
      </c>
    </row>
    <row r="15" spans="1:25" x14ac:dyDescent="0.2">
      <c r="A15" s="6" t="s">
        <v>3</v>
      </c>
      <c r="B15" s="5" t="s">
        <v>31</v>
      </c>
      <c r="C15" s="90"/>
      <c r="D15" s="76">
        <f>投入係数表!J15</f>
        <v>6.5934065934065934E-3</v>
      </c>
      <c r="E15" s="77">
        <f t="shared" si="0"/>
        <v>0.65934065934065933</v>
      </c>
      <c r="F15" s="76">
        <f>分析係数表!C18</f>
        <v>1.3647642679900707E-2</v>
      </c>
      <c r="G15" s="77">
        <f t="shared" si="1"/>
        <v>8.9984457230114553E-3</v>
      </c>
      <c r="H15" s="77">
        <v>9.4964195972295582E-3</v>
      </c>
      <c r="I15" s="77">
        <f t="shared" si="2"/>
        <v>9.4964195972295582E-3</v>
      </c>
      <c r="J15" s="76">
        <f>分析係数表!G18</f>
        <v>0.21285140562248997</v>
      </c>
      <c r="K15" s="78">
        <f t="shared" si="3"/>
        <v>2.0213262596512713E-3</v>
      </c>
      <c r="L15" s="79"/>
      <c r="M15" s="80"/>
      <c r="N15" s="81">
        <f>分析係数表!H18</f>
        <v>4.4363256784968683E-4</v>
      </c>
      <c r="O15" s="82">
        <f t="shared" si="4"/>
        <v>3.3387696616848407E-3</v>
      </c>
      <c r="P15" s="76">
        <f>分析係数表!C18</f>
        <v>1.3647642679900707E-2</v>
      </c>
      <c r="Q15" s="82">
        <f t="shared" si="5"/>
        <v>4.5566335333167677E-5</v>
      </c>
      <c r="R15" s="83">
        <v>1.0050534053359342E-4</v>
      </c>
      <c r="S15" s="84">
        <f t="shared" si="6"/>
        <v>9.5969249377631516E-3</v>
      </c>
      <c r="T15" s="85">
        <f>分析係数表!F18</f>
        <v>0.45783132530120479</v>
      </c>
      <c r="U15" s="86">
        <f t="shared" si="7"/>
        <v>4.3937728630722862E-3</v>
      </c>
      <c r="V15" s="87">
        <f>分析係数表!D18</f>
        <v>2.0080321285140562E-2</v>
      </c>
      <c r="W15" s="88">
        <f t="shared" si="8"/>
        <v>0</v>
      </c>
      <c r="X15" s="76">
        <f>分析係数表!E18</f>
        <v>1.6064257028112448E-2</v>
      </c>
      <c r="Y15" s="89">
        <f t="shared" si="9"/>
        <v>0</v>
      </c>
    </row>
    <row r="16" spans="1:25" x14ac:dyDescent="0.2">
      <c r="A16" s="6" t="s">
        <v>4</v>
      </c>
      <c r="B16" s="5" t="s">
        <v>32</v>
      </c>
      <c r="C16" s="90"/>
      <c r="D16" s="76">
        <f>投入係数表!J16</f>
        <v>0</v>
      </c>
      <c r="E16" s="77">
        <f t="shared" si="0"/>
        <v>0</v>
      </c>
      <c r="F16" s="76">
        <f>分析係数表!C19</f>
        <v>0.35369371629248714</v>
      </c>
      <c r="G16" s="77">
        <f t="shared" si="1"/>
        <v>0</v>
      </c>
      <c r="H16" s="77">
        <v>1.3229533000130883E-2</v>
      </c>
      <c r="I16" s="77">
        <f t="shared" si="2"/>
        <v>1.3229533000130883E-2</v>
      </c>
      <c r="J16" s="76">
        <f>分析係数表!G19</f>
        <v>5.7706179370040876E-2</v>
      </c>
      <c r="K16" s="78">
        <f t="shared" si="3"/>
        <v>7.6342580428742776E-4</v>
      </c>
      <c r="L16" s="79"/>
      <c r="M16" s="80"/>
      <c r="N16" s="81">
        <f>分析係数表!H19</f>
        <v>-1.174321503131524E-4</v>
      </c>
      <c r="O16" s="82">
        <f t="shared" si="4"/>
        <v>-8.8379196926951674E-4</v>
      </c>
      <c r="P16" s="76">
        <f>分析係数表!C19</f>
        <v>0.35369371629248714</v>
      </c>
      <c r="Q16" s="82">
        <f t="shared" si="5"/>
        <v>-3.1259166604039095E-4</v>
      </c>
      <c r="R16" s="83">
        <v>6.0231350804191674E-4</v>
      </c>
      <c r="S16" s="84">
        <f t="shared" si="6"/>
        <v>1.3831846508172799E-2</v>
      </c>
      <c r="T16" s="85">
        <f>分析係数表!F19</f>
        <v>0.2399615292137533</v>
      </c>
      <c r="U16" s="86">
        <f t="shared" si="7"/>
        <v>3.3191110399510585E-3</v>
      </c>
      <c r="V16" s="87">
        <f>分析係数表!D19</f>
        <v>7.6140097779915043E-3</v>
      </c>
      <c r="W16" s="88">
        <f t="shared" si="8"/>
        <v>0</v>
      </c>
      <c r="X16" s="76">
        <f>分析係数表!E19</f>
        <v>8.0147471347278999E-3</v>
      </c>
      <c r="Y16" s="89">
        <f t="shared" si="9"/>
        <v>0</v>
      </c>
    </row>
    <row r="17" spans="1:25" x14ac:dyDescent="0.2">
      <c r="A17" s="6" t="s">
        <v>5</v>
      </c>
      <c r="B17" s="5" t="s">
        <v>33</v>
      </c>
      <c r="C17" s="90"/>
      <c r="D17" s="76">
        <f>投入係数表!J17</f>
        <v>4.3956043956043956E-3</v>
      </c>
      <c r="E17" s="77">
        <f t="shared" si="0"/>
        <v>0.43956043956043955</v>
      </c>
      <c r="F17" s="76">
        <f>分析係数表!C20</f>
        <v>6.1353860086031276E-2</v>
      </c>
      <c r="G17" s="77">
        <f t="shared" si="1"/>
        <v>2.6968729708145615E-2</v>
      </c>
      <c r="H17" s="77">
        <v>2.8664597486351622E-2</v>
      </c>
      <c r="I17" s="77">
        <f t="shared" si="2"/>
        <v>2.8664597486351622E-2</v>
      </c>
      <c r="J17" s="76">
        <f>分析係数表!G20</f>
        <v>0.10067618332081142</v>
      </c>
      <c r="K17" s="78">
        <f t="shared" si="3"/>
        <v>2.885842271353206E-3</v>
      </c>
      <c r="L17" s="79"/>
      <c r="M17" s="80"/>
      <c r="N17" s="81">
        <f>分析係数表!H20</f>
        <v>5.4801670146137783E-4</v>
      </c>
      <c r="O17" s="82">
        <f t="shared" si="4"/>
        <v>4.1243625232577439E-3</v>
      </c>
      <c r="P17" s="76">
        <f>分析係数表!C20</f>
        <v>6.1353860086031276E-2</v>
      </c>
      <c r="Q17" s="82">
        <f t="shared" si="5"/>
        <v>2.5304556119602653E-4</v>
      </c>
      <c r="R17" s="83">
        <v>4.7223218116917092E-4</v>
      </c>
      <c r="S17" s="84">
        <f t="shared" si="6"/>
        <v>2.9136829667520792E-2</v>
      </c>
      <c r="T17" s="85">
        <f>分析係数表!F20</f>
        <v>0.22389181066867017</v>
      </c>
      <c r="U17" s="86">
        <f t="shared" si="7"/>
        <v>6.5234975514058572E-3</v>
      </c>
      <c r="V17" s="87">
        <f>分析係数表!D20</f>
        <v>0</v>
      </c>
      <c r="W17" s="88">
        <f t="shared" si="8"/>
        <v>0</v>
      </c>
      <c r="X17" s="76">
        <f>分析係数表!E20</f>
        <v>0</v>
      </c>
      <c r="Y17" s="89">
        <f t="shared" si="9"/>
        <v>0</v>
      </c>
    </row>
    <row r="18" spans="1:25" x14ac:dyDescent="0.2">
      <c r="A18" s="6" t="s">
        <v>6</v>
      </c>
      <c r="B18" s="5" t="s">
        <v>34</v>
      </c>
      <c r="C18" s="90"/>
      <c r="D18" s="76">
        <f>投入係数表!J18</f>
        <v>8.7912087912087912E-3</v>
      </c>
      <c r="E18" s="77">
        <f t="shared" si="0"/>
        <v>0.87912087912087911</v>
      </c>
      <c r="F18" s="76">
        <f>分析係数表!C21</f>
        <v>6.7857142857142838E-2</v>
      </c>
      <c r="G18" s="77">
        <f t="shared" si="1"/>
        <v>5.9654631083202493E-2</v>
      </c>
      <c r="H18" s="77">
        <v>6.4474641453084985E-2</v>
      </c>
      <c r="I18" s="77">
        <f t="shared" si="2"/>
        <v>6.4474641453084985E-2</v>
      </c>
      <c r="J18" s="76">
        <f>分析係数表!G21</f>
        <v>0.28506493506493508</v>
      </c>
      <c r="K18" s="78">
        <f t="shared" si="3"/>
        <v>1.8379459479158644E-2</v>
      </c>
      <c r="L18" s="79"/>
      <c r="M18" s="80"/>
      <c r="N18" s="81">
        <f>分析係数表!H21</f>
        <v>9.264091858037578E-4</v>
      </c>
      <c r="O18" s="82">
        <f t="shared" si="4"/>
        <v>6.9721366464595208E-3</v>
      </c>
      <c r="P18" s="76">
        <f>分析係数表!C21</f>
        <v>6.7857142857142838E-2</v>
      </c>
      <c r="Q18" s="82">
        <f t="shared" si="5"/>
        <v>4.7310927243832449E-4</v>
      </c>
      <c r="R18" s="83">
        <v>1.0501518485951248E-3</v>
      </c>
      <c r="S18" s="84">
        <f t="shared" si="6"/>
        <v>6.5524793301680109E-2</v>
      </c>
      <c r="T18" s="85">
        <f>分析係数表!F21</f>
        <v>0.42467532467532465</v>
      </c>
      <c r="U18" s="86">
        <f t="shared" si="7"/>
        <v>2.7826762869674539E-2</v>
      </c>
      <c r="V18" s="87">
        <f>分析係数表!D21</f>
        <v>5.909090909090909E-2</v>
      </c>
      <c r="W18" s="88">
        <f t="shared" si="8"/>
        <v>0</v>
      </c>
      <c r="X18" s="76">
        <f>分析係数表!E21</f>
        <v>4.6753246753246755E-2</v>
      </c>
      <c r="Y18" s="89">
        <f t="shared" si="9"/>
        <v>0</v>
      </c>
    </row>
    <row r="19" spans="1:25" x14ac:dyDescent="0.2">
      <c r="A19" s="6" t="s">
        <v>7</v>
      </c>
      <c r="B19" s="5" t="s">
        <v>268</v>
      </c>
      <c r="C19" s="90"/>
      <c r="D19" s="76">
        <f>投入係数表!J19</f>
        <v>0</v>
      </c>
      <c r="E19" s="77">
        <f t="shared" si="0"/>
        <v>0</v>
      </c>
      <c r="F19" s="76">
        <f>分析係数表!C22</f>
        <v>2.5594149908592323E-2</v>
      </c>
      <c r="G19" s="77">
        <f t="shared" si="1"/>
        <v>0</v>
      </c>
      <c r="H19" s="77">
        <v>7.1180368747111487E-4</v>
      </c>
      <c r="I19" s="77">
        <f t="shared" si="2"/>
        <v>7.1180368747111487E-4</v>
      </c>
      <c r="J19" s="76">
        <f>分析係数表!G22</f>
        <v>0.19492656875834447</v>
      </c>
      <c r="K19" s="78">
        <f t="shared" si="3"/>
        <v>1.3874945042828142E-4</v>
      </c>
      <c r="L19" s="79"/>
      <c r="M19" s="80"/>
      <c r="N19" s="81">
        <f>分析係数表!H22</f>
        <v>3.9144050104384132E-5</v>
      </c>
      <c r="O19" s="82">
        <f t="shared" si="4"/>
        <v>2.9459732308983891E-4</v>
      </c>
      <c r="P19" s="76">
        <f>分析係数表!C22</f>
        <v>2.5594149908592323E-2</v>
      </c>
      <c r="Q19" s="82">
        <f t="shared" si="5"/>
        <v>7.5399680498313436E-6</v>
      </c>
      <c r="R19" s="83">
        <v>7.7656452593062952E-5</v>
      </c>
      <c r="S19" s="84">
        <f t="shared" si="6"/>
        <v>7.8946014006417778E-4</v>
      </c>
      <c r="T19" s="85">
        <f>分析係数表!F22</f>
        <v>0.41388518024032045</v>
      </c>
      <c r="U19" s="86">
        <f t="shared" si="7"/>
        <v>3.2674585236301082E-4</v>
      </c>
      <c r="V19" s="87">
        <f>分析係数表!D22</f>
        <v>6.1415220293724967E-2</v>
      </c>
      <c r="W19" s="88">
        <f t="shared" si="8"/>
        <v>0</v>
      </c>
      <c r="X19" s="76">
        <f>分析係数表!E22</f>
        <v>6.008010680907877E-2</v>
      </c>
      <c r="Y19" s="89">
        <f t="shared" si="9"/>
        <v>0</v>
      </c>
    </row>
    <row r="20" spans="1:25" x14ac:dyDescent="0.2">
      <c r="A20" s="6" t="s">
        <v>8</v>
      </c>
      <c r="B20" s="5" t="s">
        <v>269</v>
      </c>
      <c r="C20" s="90"/>
      <c r="D20" s="76">
        <f>投入係数表!J20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1.9639821539322596E-4</v>
      </c>
      <c r="P20" s="76">
        <f>分析係数表!C23</f>
        <v>0</v>
      </c>
      <c r="Q20" s="82">
        <f t="shared" si="5"/>
        <v>0</v>
      </c>
      <c r="R20" s="83">
        <v>0</v>
      </c>
      <c r="S20" s="84">
        <f t="shared" si="6"/>
        <v>0</v>
      </c>
      <c r="T20" s="85">
        <f>分析係数表!F23</f>
        <v>0.44189383070301291</v>
      </c>
      <c r="U20" s="86">
        <f t="shared" si="7"/>
        <v>0</v>
      </c>
      <c r="V20" s="87">
        <f>分析係数表!D23</f>
        <v>2.5824964131994262E-2</v>
      </c>
      <c r="W20" s="88">
        <f t="shared" si="8"/>
        <v>0</v>
      </c>
      <c r="X20" s="76">
        <f>分析係数表!E23</f>
        <v>2.1520803443328552E-2</v>
      </c>
      <c r="Y20" s="89">
        <f t="shared" si="9"/>
        <v>0</v>
      </c>
    </row>
    <row r="21" spans="1:25" x14ac:dyDescent="0.2">
      <c r="A21" s="6" t="s">
        <v>9</v>
      </c>
      <c r="B21" s="5" t="s">
        <v>270</v>
      </c>
      <c r="C21" s="90"/>
      <c r="D21" s="76">
        <f>投入係数表!J21</f>
        <v>0</v>
      </c>
      <c r="E21" s="77">
        <f t="shared" si="0"/>
        <v>0</v>
      </c>
      <c r="F21" s="76">
        <f>分析係数表!C24</f>
        <v>0.15741583257506819</v>
      </c>
      <c r="G21" s="77">
        <f t="shared" si="1"/>
        <v>0</v>
      </c>
      <c r="H21" s="77">
        <v>2.4191271138990634E-3</v>
      </c>
      <c r="I21" s="77">
        <f t="shared" si="2"/>
        <v>2.4191271138990634E-3</v>
      </c>
      <c r="J21" s="76">
        <f>分析係数表!G24</f>
        <v>0.20833333333333334</v>
      </c>
      <c r="K21" s="78">
        <f t="shared" si="3"/>
        <v>5.0398481539563823E-4</v>
      </c>
      <c r="L21" s="79"/>
      <c r="M21" s="80"/>
      <c r="N21" s="81">
        <f>分析係数表!H24</f>
        <v>3.2620041753653444E-4</v>
      </c>
      <c r="O21" s="82">
        <f t="shared" si="4"/>
        <v>2.454977692415324E-3</v>
      </c>
      <c r="P21" s="76">
        <f>分析係数表!C24</f>
        <v>0.15741583257506819</v>
      </c>
      <c r="Q21" s="82">
        <f t="shared" si="5"/>
        <v>3.8645235740477788E-4</v>
      </c>
      <c r="R21" s="83">
        <v>1.3326634844574171E-3</v>
      </c>
      <c r="S21" s="84">
        <f t="shared" si="6"/>
        <v>3.7517905983564803E-3</v>
      </c>
      <c r="T21" s="85">
        <f>分析係数表!F24</f>
        <v>0.39583333333333331</v>
      </c>
      <c r="U21" s="86">
        <f t="shared" si="7"/>
        <v>1.4850837785161067E-3</v>
      </c>
      <c r="V21" s="87">
        <f>分析係数表!D24</f>
        <v>0</v>
      </c>
      <c r="W21" s="88">
        <f t="shared" si="8"/>
        <v>0</v>
      </c>
      <c r="X21" s="76">
        <f>分析係数表!E24</f>
        <v>0</v>
      </c>
      <c r="Y21" s="89">
        <f t="shared" si="9"/>
        <v>0</v>
      </c>
    </row>
    <row r="22" spans="1:25" x14ac:dyDescent="0.2">
      <c r="A22" s="6" t="s">
        <v>10</v>
      </c>
      <c r="B22" s="5" t="s">
        <v>271</v>
      </c>
      <c r="C22" s="90"/>
      <c r="D22" s="76">
        <f>投入係数表!J22</f>
        <v>0</v>
      </c>
      <c r="E22" s="77">
        <f t="shared" si="0"/>
        <v>0</v>
      </c>
      <c r="F22" s="76">
        <f>分析係数表!C25</f>
        <v>0.30845442536327605</v>
      </c>
      <c r="G22" s="77">
        <f t="shared" si="1"/>
        <v>0</v>
      </c>
      <c r="H22" s="77">
        <v>1.9843035265743037E-2</v>
      </c>
      <c r="I22" s="77">
        <f t="shared" si="2"/>
        <v>1.9843035265743037E-2</v>
      </c>
      <c r="J22" s="76">
        <f>分析係数表!G25</f>
        <v>0.19694817948330565</v>
      </c>
      <c r="K22" s="78">
        <f t="shared" si="3"/>
        <v>3.9080496710111236E-3</v>
      </c>
      <c r="L22" s="79"/>
      <c r="M22" s="80"/>
      <c r="N22" s="81">
        <f>分析係数表!H25</f>
        <v>5.0887265135699379E-4</v>
      </c>
      <c r="O22" s="82">
        <f t="shared" si="4"/>
        <v>3.8297652001679063E-3</v>
      </c>
      <c r="P22" s="76">
        <f>分析係数表!C25</f>
        <v>0.30845442536327605</v>
      </c>
      <c r="Q22" s="82">
        <f t="shared" si="5"/>
        <v>1.1813080240940634E-3</v>
      </c>
      <c r="R22" s="83">
        <v>7.0531785616157134E-3</v>
      </c>
      <c r="S22" s="84">
        <f t="shared" si="6"/>
        <v>2.689621382735875E-2</v>
      </c>
      <c r="T22" s="85">
        <f>分析係数表!F25</f>
        <v>0.34916150475902702</v>
      </c>
      <c r="U22" s="86">
        <f t="shared" si="7"/>
        <v>9.3911224922811308E-3</v>
      </c>
      <c r="V22" s="87">
        <f>分析係数表!D25</f>
        <v>2.3674271037921135E-2</v>
      </c>
      <c r="W22" s="88">
        <f t="shared" si="8"/>
        <v>0</v>
      </c>
      <c r="X22" s="76">
        <f>分析係数表!E25</f>
        <v>2.3583622903761897E-2</v>
      </c>
      <c r="Y22" s="89">
        <f t="shared" si="9"/>
        <v>0</v>
      </c>
    </row>
    <row r="23" spans="1:25" x14ac:dyDescent="0.2">
      <c r="A23" s="6" t="s">
        <v>11</v>
      </c>
      <c r="B23" s="5" t="s">
        <v>35</v>
      </c>
      <c r="C23" s="90"/>
      <c r="D23" s="76">
        <f>投入係数表!J23</f>
        <v>0</v>
      </c>
      <c r="E23" s="77">
        <f t="shared" si="0"/>
        <v>0</v>
      </c>
      <c r="F23" s="76">
        <f>分析係数表!C26</f>
        <v>0.16160220994475138</v>
      </c>
      <c r="G23" s="77">
        <f t="shared" si="1"/>
        <v>0</v>
      </c>
      <c r="H23" s="77">
        <v>4.178527570051719E-3</v>
      </c>
      <c r="I23" s="77">
        <f t="shared" si="2"/>
        <v>4.178527570051719E-3</v>
      </c>
      <c r="J23" s="76">
        <f>分析係数表!G26</f>
        <v>0.19685515573026913</v>
      </c>
      <c r="K23" s="78">
        <f t="shared" si="3"/>
        <v>8.225646955257542E-4</v>
      </c>
      <c r="L23" s="79"/>
      <c r="M23" s="80"/>
      <c r="N23" s="81">
        <f>分析係数表!H26</f>
        <v>1.0360125260960334E-2</v>
      </c>
      <c r="O23" s="82">
        <f t="shared" si="4"/>
        <v>7.7970091511110701E-2</v>
      </c>
      <c r="P23" s="76">
        <f>分析係数表!C26</f>
        <v>0.16160220994475138</v>
      </c>
      <c r="Q23" s="82">
        <f t="shared" si="5"/>
        <v>1.2600139097789989E-2</v>
      </c>
      <c r="R23" s="83">
        <v>1.3335515307056062E-2</v>
      </c>
      <c r="S23" s="84">
        <f t="shared" si="6"/>
        <v>1.7514042877107783E-2</v>
      </c>
      <c r="T23" s="85">
        <f>分析係数表!F26</f>
        <v>0.33413970365890533</v>
      </c>
      <c r="U23" s="86">
        <f t="shared" si="7"/>
        <v>5.8521370968261559E-3</v>
      </c>
      <c r="V23" s="87">
        <f>分析係数表!D26</f>
        <v>4.2334442092530997E-2</v>
      </c>
      <c r="W23" s="88">
        <f t="shared" si="8"/>
        <v>0</v>
      </c>
      <c r="X23" s="76">
        <f>分析係数表!E26</f>
        <v>4.4148775325068036E-2</v>
      </c>
      <c r="Y23" s="89">
        <f t="shared" si="9"/>
        <v>0</v>
      </c>
    </row>
    <row r="24" spans="1:25" x14ac:dyDescent="0.2">
      <c r="A24" s="6" t="s">
        <v>12</v>
      </c>
      <c r="B24" s="5" t="s">
        <v>365</v>
      </c>
      <c r="C24" s="90"/>
      <c r="D24" s="76">
        <f>投入係数表!J24</f>
        <v>0</v>
      </c>
      <c r="E24" s="77">
        <f t="shared" si="0"/>
        <v>0</v>
      </c>
      <c r="F24" s="76">
        <f>分析係数表!C27</f>
        <v>8.2295614510016213E-2</v>
      </c>
      <c r="G24" s="77">
        <f t="shared" si="1"/>
        <v>0</v>
      </c>
      <c r="H24" s="77">
        <v>3.839559502485263E-4</v>
      </c>
      <c r="I24" s="77">
        <f t="shared" si="2"/>
        <v>3.839559502485263E-4</v>
      </c>
      <c r="J24" s="76">
        <f>分析係数表!G27</f>
        <v>0.16879795396419436</v>
      </c>
      <c r="K24" s="78">
        <f t="shared" si="3"/>
        <v>6.4810978814329242E-5</v>
      </c>
      <c r="L24" s="79"/>
      <c r="M24" s="80"/>
      <c r="N24" s="81">
        <f>分析係数表!H27</f>
        <v>1.0829853862212944E-2</v>
      </c>
      <c r="O24" s="82">
        <f t="shared" si="4"/>
        <v>8.1505259388188769E-2</v>
      </c>
      <c r="P24" s="76">
        <f>分析係数表!C27</f>
        <v>8.2295614510016213E-2</v>
      </c>
      <c r="Q24" s="82">
        <f t="shared" si="5"/>
        <v>6.7075254071492629E-3</v>
      </c>
      <c r="R24" s="83">
        <v>6.7783600646183217E-3</v>
      </c>
      <c r="S24" s="84">
        <f t="shared" si="6"/>
        <v>7.1623160148668484E-3</v>
      </c>
      <c r="T24" s="85">
        <f>分析係数表!F27</f>
        <v>0.31969309462915602</v>
      </c>
      <c r="U24" s="86">
        <f t="shared" si="7"/>
        <v>2.2897429715047469E-3</v>
      </c>
      <c r="V24" s="87">
        <f>分析係数表!D27</f>
        <v>0</v>
      </c>
      <c r="W24" s="88">
        <f t="shared" si="8"/>
        <v>0</v>
      </c>
      <c r="X24" s="76">
        <f>分析係数表!E27</f>
        <v>0</v>
      </c>
      <c r="Y24" s="89">
        <f t="shared" si="9"/>
        <v>0</v>
      </c>
    </row>
    <row r="25" spans="1:25" x14ac:dyDescent="0.2">
      <c r="A25" s="6" t="s">
        <v>13</v>
      </c>
      <c r="B25" s="5" t="s">
        <v>191</v>
      </c>
      <c r="C25" s="90"/>
      <c r="D25" s="76">
        <f>投入係数表!J25</f>
        <v>0</v>
      </c>
      <c r="E25" s="77">
        <f t="shared" si="0"/>
        <v>0</v>
      </c>
      <c r="F25" s="76">
        <f>分析係数表!C28</f>
        <v>3.4090909090909061E-2</v>
      </c>
      <c r="G25" s="77">
        <f t="shared" si="1"/>
        <v>0</v>
      </c>
      <c r="H25" s="77">
        <v>4.7245381843986937E-3</v>
      </c>
      <c r="I25" s="77">
        <f t="shared" si="2"/>
        <v>4.7245381843986937E-3</v>
      </c>
      <c r="J25" s="76">
        <f>分析係数表!G28</f>
        <v>0.12609457092819615</v>
      </c>
      <c r="K25" s="78">
        <f t="shared" si="3"/>
        <v>5.9573861519563213E-4</v>
      </c>
      <c r="L25" s="79"/>
      <c r="M25" s="80"/>
      <c r="N25" s="81">
        <f>分析係数表!H28</f>
        <v>2.1424843423799581E-2</v>
      </c>
      <c r="O25" s="82">
        <f t="shared" si="4"/>
        <v>0.1612429348378385</v>
      </c>
      <c r="P25" s="76">
        <f>分析係数表!C28</f>
        <v>3.4090909090909061E-2</v>
      </c>
      <c r="Q25" s="82">
        <f t="shared" si="5"/>
        <v>5.4969182331081256E-3</v>
      </c>
      <c r="R25" s="83">
        <v>6.0995705239699546E-3</v>
      </c>
      <c r="S25" s="84">
        <f t="shared" si="6"/>
        <v>1.0824108708368647E-2</v>
      </c>
      <c r="T25" s="85">
        <f>分析係数表!F28</f>
        <v>0.21453590192644484</v>
      </c>
      <c r="U25" s="86">
        <f t="shared" si="7"/>
        <v>2.3221599242997538E-3</v>
      </c>
      <c r="V25" s="87">
        <f>分析係数表!D28</f>
        <v>1.6637478108581436E-2</v>
      </c>
      <c r="W25" s="88">
        <f t="shared" si="8"/>
        <v>0</v>
      </c>
      <c r="X25" s="76">
        <f>分析係数表!E28</f>
        <v>1.5761821366024518E-2</v>
      </c>
      <c r="Y25" s="89">
        <f t="shared" si="9"/>
        <v>0</v>
      </c>
    </row>
    <row r="26" spans="1:25" x14ac:dyDescent="0.2">
      <c r="A26" s="6" t="s">
        <v>14</v>
      </c>
      <c r="B26" s="5" t="s">
        <v>50</v>
      </c>
      <c r="C26" s="90"/>
      <c r="D26" s="76">
        <f>投入係数表!J26</f>
        <v>4.3956043956043956E-3</v>
      </c>
      <c r="E26" s="77">
        <f t="shared" si="0"/>
        <v>0.43956043956043955</v>
      </c>
      <c r="F26" s="76">
        <f>分析係数表!C29</f>
        <v>0.29231433506044902</v>
      </c>
      <c r="G26" s="77">
        <f t="shared" si="1"/>
        <v>0.12848981760898859</v>
      </c>
      <c r="H26" s="77">
        <v>0.14576645049477191</v>
      </c>
      <c r="I26" s="77">
        <f t="shared" si="2"/>
        <v>0.14576645049477191</v>
      </c>
      <c r="J26" s="76">
        <f>分析係数表!G29</f>
        <v>0.25456977262594738</v>
      </c>
      <c r="K26" s="78">
        <f t="shared" si="3"/>
        <v>3.71077321589455E-2</v>
      </c>
      <c r="L26" s="79"/>
      <c r="M26" s="80"/>
      <c r="N26" s="81">
        <f>分析係数表!H29</f>
        <v>1.0151356993736952E-2</v>
      </c>
      <c r="O26" s="82">
        <f t="shared" si="4"/>
        <v>7.6398905787964891E-2</v>
      </c>
      <c r="P26" s="76">
        <f>分析係数表!C29</f>
        <v>0.29231433506044902</v>
      </c>
      <c r="Q26" s="82">
        <f t="shared" si="5"/>
        <v>2.2332495344754847E-2</v>
      </c>
      <c r="R26" s="83">
        <v>2.8364980059941366E-2</v>
      </c>
      <c r="S26" s="84">
        <f t="shared" si="6"/>
        <v>0.17413143055471328</v>
      </c>
      <c r="T26" s="85">
        <f>分析係数表!F29</f>
        <v>0.38252340615247438</v>
      </c>
      <c r="U26" s="86">
        <f t="shared" si="7"/>
        <v>6.660934793399198E-2</v>
      </c>
      <c r="V26" s="87">
        <f>分析係数表!D29</f>
        <v>6.8212215782434235E-2</v>
      </c>
      <c r="W26" s="88">
        <f t="shared" si="8"/>
        <v>0</v>
      </c>
      <c r="X26" s="76">
        <f>分析係数表!E29</f>
        <v>4.7258136424431565E-2</v>
      </c>
      <c r="Y26" s="89">
        <f t="shared" si="9"/>
        <v>0</v>
      </c>
    </row>
    <row r="27" spans="1:25" x14ac:dyDescent="0.2">
      <c r="A27" s="6" t="s">
        <v>15</v>
      </c>
      <c r="B27" s="5" t="s">
        <v>36</v>
      </c>
      <c r="C27" s="90"/>
      <c r="D27" s="76">
        <f>投入係数表!J27</f>
        <v>4.3956043956043956E-3</v>
      </c>
      <c r="E27" s="77">
        <f t="shared" si="0"/>
        <v>0.43956043956043955</v>
      </c>
      <c r="F27" s="76">
        <f>分析係数表!C30</f>
        <v>1</v>
      </c>
      <c r="G27" s="77">
        <f t="shared" si="1"/>
        <v>0.43956043956043955</v>
      </c>
      <c r="H27" s="77">
        <v>0.47503598277049547</v>
      </c>
      <c r="I27" s="77">
        <f t="shared" si="2"/>
        <v>0.47503598277049547</v>
      </c>
      <c r="J27" s="76">
        <f>分析係数表!G30</f>
        <v>0.34476756092566047</v>
      </c>
      <c r="K27" s="78">
        <f t="shared" si="3"/>
        <v>0.16377699713170779</v>
      </c>
      <c r="L27" s="79"/>
      <c r="M27" s="80"/>
      <c r="N27" s="81">
        <f>分析係数表!H30</f>
        <v>0</v>
      </c>
      <c r="O27" s="82">
        <f t="shared" si="4"/>
        <v>0</v>
      </c>
      <c r="P27" s="76">
        <f>分析係数表!C30</f>
        <v>1</v>
      </c>
      <c r="Q27" s="82">
        <f t="shared" si="5"/>
        <v>0</v>
      </c>
      <c r="R27" s="83">
        <v>2.286716411552997E-2</v>
      </c>
      <c r="S27" s="84">
        <f t="shared" si="6"/>
        <v>0.49790314688602544</v>
      </c>
      <c r="T27" s="85">
        <f>分析係数表!F30</f>
        <v>0.43968871595330739</v>
      </c>
      <c r="U27" s="86">
        <f t="shared" si="7"/>
        <v>0.21892239532342753</v>
      </c>
      <c r="V27" s="87">
        <f>分析係数表!D30</f>
        <v>0.11560516076182674</v>
      </c>
      <c r="W27" s="88">
        <f t="shared" si="8"/>
        <v>0</v>
      </c>
      <c r="X27" s="76">
        <f>分析係数表!E30</f>
        <v>7.6694654925250877E-2</v>
      </c>
      <c r="Y27" s="89">
        <f t="shared" si="9"/>
        <v>0</v>
      </c>
    </row>
    <row r="28" spans="1:25" x14ac:dyDescent="0.2">
      <c r="A28" s="6" t="s">
        <v>16</v>
      </c>
      <c r="B28" s="5" t="s">
        <v>192</v>
      </c>
      <c r="C28" s="90"/>
      <c r="D28" s="76">
        <f>投入係数表!J28</f>
        <v>2.8571428571428571E-2</v>
      </c>
      <c r="E28" s="77">
        <f t="shared" si="0"/>
        <v>2.8571428571428572</v>
      </c>
      <c r="F28" s="76">
        <f>分析係数表!C31</f>
        <v>3.6682843277190957E-2</v>
      </c>
      <c r="G28" s="77">
        <f t="shared" si="1"/>
        <v>0.10480812364911703</v>
      </c>
      <c r="H28" s="77">
        <v>0.1118322417621917</v>
      </c>
      <c r="I28" s="77">
        <f t="shared" si="2"/>
        <v>0.1118322417621917</v>
      </c>
      <c r="J28" s="76">
        <f>分析係数表!G31</f>
        <v>6.9767441860465115E-2</v>
      </c>
      <c r="K28" s="78">
        <f t="shared" si="3"/>
        <v>7.8022494252691877E-3</v>
      </c>
      <c r="L28" s="79"/>
      <c r="M28" s="80"/>
      <c r="N28" s="81">
        <f>分析係数表!H31</f>
        <v>2.1751043841336117E-2</v>
      </c>
      <c r="O28" s="82">
        <f t="shared" si="4"/>
        <v>0.16369791253025381</v>
      </c>
      <c r="P28" s="76">
        <f>分析係数表!C31</f>
        <v>3.6682843277190957E-2</v>
      </c>
      <c r="Q28" s="82">
        <f t="shared" si="5"/>
        <v>6.0049048701506149E-3</v>
      </c>
      <c r="R28" s="83">
        <v>7.9847194413792174E-3</v>
      </c>
      <c r="S28" s="84">
        <f t="shared" si="6"/>
        <v>0.11981696120357091</v>
      </c>
      <c r="T28" s="85">
        <f>分析係数表!F31</f>
        <v>0.34496124031007752</v>
      </c>
      <c r="U28" s="86">
        <f t="shared" si="7"/>
        <v>4.1332207546968258E-2</v>
      </c>
      <c r="V28" s="87">
        <f>分析係数表!D31</f>
        <v>0</v>
      </c>
      <c r="W28" s="88">
        <f t="shared" si="8"/>
        <v>0</v>
      </c>
      <c r="X28" s="76">
        <f>分析係数表!E31</f>
        <v>0</v>
      </c>
      <c r="Y28" s="89">
        <f t="shared" si="9"/>
        <v>0</v>
      </c>
    </row>
    <row r="29" spans="1:25" x14ac:dyDescent="0.2">
      <c r="A29" s="6" t="s">
        <v>17</v>
      </c>
      <c r="B29" s="5" t="s">
        <v>272</v>
      </c>
      <c r="C29" s="90"/>
      <c r="D29" s="76">
        <f>投入係数表!J29</f>
        <v>2.1978021978021978E-3</v>
      </c>
      <c r="E29" s="77">
        <f t="shared" si="0"/>
        <v>0.21978021978021978</v>
      </c>
      <c r="F29" s="76">
        <f>分析係数表!C32</f>
        <v>0.40520446096654272</v>
      </c>
      <c r="G29" s="77">
        <f t="shared" si="1"/>
        <v>8.9055925487152243E-2</v>
      </c>
      <c r="H29" s="77">
        <v>0.10044722117473739</v>
      </c>
      <c r="I29" s="77">
        <f t="shared" si="2"/>
        <v>0.10044722117473739</v>
      </c>
      <c r="J29" s="76">
        <f>分析係数表!G32</f>
        <v>0.14123006833712984</v>
      </c>
      <c r="K29" s="78">
        <f t="shared" si="3"/>
        <v>1.4186167910782957E-2</v>
      </c>
      <c r="L29" s="79"/>
      <c r="M29" s="80"/>
      <c r="N29" s="81">
        <f>分析係数表!H32</f>
        <v>6.3543841336116914E-3</v>
      </c>
      <c r="O29" s="82">
        <f t="shared" si="4"/>
        <v>4.7822965448250515E-2</v>
      </c>
      <c r="P29" s="76">
        <f>分析係数表!C32</f>
        <v>0.40520446096654272</v>
      </c>
      <c r="Q29" s="82">
        <f t="shared" si="5"/>
        <v>1.9378078936279946E-2</v>
      </c>
      <c r="R29" s="83">
        <v>2.4129100795184339E-2</v>
      </c>
      <c r="S29" s="84">
        <f t="shared" si="6"/>
        <v>0.12457632196992173</v>
      </c>
      <c r="T29" s="85">
        <f>分析係数表!F32</f>
        <v>0.48519362186788156</v>
      </c>
      <c r="U29" s="86">
        <f t="shared" si="7"/>
        <v>6.0443636855565669E-2</v>
      </c>
      <c r="V29" s="87">
        <f>分析係数表!D32</f>
        <v>9.1116173120728925E-3</v>
      </c>
      <c r="W29" s="88">
        <f t="shared" si="8"/>
        <v>0</v>
      </c>
      <c r="X29" s="76">
        <f>分析係数表!E32</f>
        <v>1.366742596810934E-2</v>
      </c>
      <c r="Y29" s="89">
        <f t="shared" si="9"/>
        <v>0</v>
      </c>
    </row>
    <row r="30" spans="1:25" x14ac:dyDescent="0.2">
      <c r="A30" s="6" t="s">
        <v>18</v>
      </c>
      <c r="B30" s="5" t="s">
        <v>273</v>
      </c>
      <c r="C30" s="90"/>
      <c r="D30" s="76">
        <f>投入係数表!J30</f>
        <v>2.1978021978021978E-3</v>
      </c>
      <c r="E30" s="77">
        <f t="shared" si="0"/>
        <v>0.21978021978021978</v>
      </c>
      <c r="F30" s="76">
        <f>分析係数表!C33</f>
        <v>1</v>
      </c>
      <c r="G30" s="77">
        <f t="shared" si="1"/>
        <v>0.21978021978021978</v>
      </c>
      <c r="H30" s="77">
        <v>0.25118679051960668</v>
      </c>
      <c r="I30" s="77">
        <f t="shared" si="2"/>
        <v>0.25118679051960668</v>
      </c>
      <c r="J30" s="76">
        <f>分析係数表!G33</f>
        <v>0.50773765659543113</v>
      </c>
      <c r="K30" s="78">
        <f t="shared" si="3"/>
        <v>0.12753699238615254</v>
      </c>
      <c r="L30" s="79"/>
      <c r="M30" s="80"/>
      <c r="N30" s="81">
        <f>分析係数表!H33</f>
        <v>9.3945720250521918E-4</v>
      </c>
      <c r="O30" s="82">
        <f t="shared" si="4"/>
        <v>7.0703357541561339E-3</v>
      </c>
      <c r="P30" s="76">
        <f>分析係数表!C33</f>
        <v>1</v>
      </c>
      <c r="Q30" s="82">
        <f t="shared" si="5"/>
        <v>7.0703357541561339E-3</v>
      </c>
      <c r="R30" s="83">
        <v>2.1342254907059002E-2</v>
      </c>
      <c r="S30" s="84">
        <f t="shared" si="6"/>
        <v>0.27252904542666567</v>
      </c>
      <c r="T30" s="85">
        <f>分析係数表!F33</f>
        <v>0.64112011790714807</v>
      </c>
      <c r="U30" s="86">
        <f t="shared" si="7"/>
        <v>0.17472385373706642</v>
      </c>
      <c r="V30" s="87">
        <f>分析係数表!D33</f>
        <v>2.5055268975681652E-2</v>
      </c>
      <c r="W30" s="88">
        <f t="shared" si="8"/>
        <v>0</v>
      </c>
      <c r="X30" s="76">
        <f>分析係数表!E33</f>
        <v>2.3581429624170966E-2</v>
      </c>
      <c r="Y30" s="89">
        <f t="shared" si="9"/>
        <v>0</v>
      </c>
    </row>
    <row r="31" spans="1:25" x14ac:dyDescent="0.2">
      <c r="A31" s="6" t="s">
        <v>19</v>
      </c>
      <c r="B31" s="5" t="s">
        <v>274</v>
      </c>
      <c r="C31" s="90"/>
      <c r="D31" s="76">
        <f>投入係数表!J31</f>
        <v>3.9560439560439559E-2</v>
      </c>
      <c r="E31" s="77">
        <f t="shared" si="0"/>
        <v>3.9560439560439558</v>
      </c>
      <c r="F31" s="76">
        <f>分析係数表!C34</f>
        <v>0.47684200348095152</v>
      </c>
      <c r="G31" s="77">
        <f t="shared" si="1"/>
        <v>1.8864079258587092</v>
      </c>
      <c r="H31" s="77">
        <v>1.9787837998658622</v>
      </c>
      <c r="I31" s="77">
        <f t="shared" si="2"/>
        <v>1.9787837998658622</v>
      </c>
      <c r="J31" s="76">
        <f>分析係数表!G34</f>
        <v>0.42481481481481481</v>
      </c>
      <c r="K31" s="78">
        <f t="shared" si="3"/>
        <v>0.84061667349857183</v>
      </c>
      <c r="L31" s="79"/>
      <c r="M31" s="80"/>
      <c r="N31" s="81">
        <f>分析係数表!H34</f>
        <v>0.15750260960334028</v>
      </c>
      <c r="O31" s="82">
        <f t="shared" si="4"/>
        <v>1.185361429005815</v>
      </c>
      <c r="P31" s="76">
        <f>分析係数表!C34</f>
        <v>0.47684200348095152</v>
      </c>
      <c r="Q31" s="82">
        <f t="shared" si="5"/>
        <v>0.56523011865617645</v>
      </c>
      <c r="R31" s="83">
        <v>0.60396264339888794</v>
      </c>
      <c r="S31" s="84">
        <f t="shared" si="6"/>
        <v>2.58274644326475</v>
      </c>
      <c r="T31" s="85">
        <f>分析係数表!F34</f>
        <v>0.69679012345679014</v>
      </c>
      <c r="U31" s="86">
        <f t="shared" si="7"/>
        <v>1.7996322130600308</v>
      </c>
      <c r="V31" s="87">
        <f>分析係数表!D34</f>
        <v>0.16024691358024692</v>
      </c>
      <c r="W31" s="88">
        <f t="shared" si="8"/>
        <v>0</v>
      </c>
      <c r="X31" s="76">
        <f>分析係数表!E34</f>
        <v>0.12271604938271605</v>
      </c>
      <c r="Y31" s="89">
        <f t="shared" si="9"/>
        <v>0</v>
      </c>
    </row>
    <row r="32" spans="1:25" x14ac:dyDescent="0.2">
      <c r="A32" s="6" t="s">
        <v>20</v>
      </c>
      <c r="B32" s="5" t="s">
        <v>37</v>
      </c>
      <c r="C32" s="90"/>
      <c r="D32" s="76">
        <f>投入係数表!J32</f>
        <v>4.3956043956043956E-3</v>
      </c>
      <c r="E32" s="77">
        <f t="shared" si="0"/>
        <v>0.43956043956043955</v>
      </c>
      <c r="F32" s="76">
        <f>分析係数表!C35</f>
        <v>0.24337550728097401</v>
      </c>
      <c r="G32" s="77">
        <f t="shared" si="1"/>
        <v>0.10697824495866989</v>
      </c>
      <c r="H32" s="77">
        <v>0.14764948468274347</v>
      </c>
      <c r="I32" s="77">
        <f t="shared" si="2"/>
        <v>0.14764948468274347</v>
      </c>
      <c r="J32" s="76">
        <f>分析係数表!G35</f>
        <v>0.31448275862068964</v>
      </c>
      <c r="K32" s="78">
        <f t="shared" si="3"/>
        <v>4.643321725195243E-2</v>
      </c>
      <c r="L32" s="79"/>
      <c r="M32" s="80"/>
      <c r="N32" s="81">
        <f>分析係数表!H35</f>
        <v>5.9929540709812108E-2</v>
      </c>
      <c r="O32" s="82">
        <f t="shared" si="4"/>
        <v>0.45102850165054337</v>
      </c>
      <c r="P32" s="76">
        <f>分析係数表!C35</f>
        <v>0.24337550728097401</v>
      </c>
      <c r="Q32" s="82">
        <f t="shared" si="5"/>
        <v>0.10976929038737862</v>
      </c>
      <c r="R32" s="83">
        <v>0.14574328626259442</v>
      </c>
      <c r="S32" s="84">
        <f t="shared" si="6"/>
        <v>0.29339277094533789</v>
      </c>
      <c r="T32" s="85">
        <f>分析係数表!F35</f>
        <v>0.64091954022988507</v>
      </c>
      <c r="U32" s="86">
        <f t="shared" si="7"/>
        <v>0.18804115986105793</v>
      </c>
      <c r="V32" s="87">
        <f>分析係数表!D35</f>
        <v>7.0344827586206901E-2</v>
      </c>
      <c r="W32" s="88">
        <f t="shared" si="8"/>
        <v>0</v>
      </c>
      <c r="X32" s="76">
        <f>分析係数表!E35</f>
        <v>6.2068965517241378E-2</v>
      </c>
      <c r="Y32" s="89">
        <f t="shared" si="9"/>
        <v>0</v>
      </c>
    </row>
    <row r="33" spans="1:25" x14ac:dyDescent="0.2">
      <c r="A33" s="6" t="s">
        <v>21</v>
      </c>
      <c r="B33" s="5" t="s">
        <v>38</v>
      </c>
      <c r="C33" s="90"/>
      <c r="D33" s="76">
        <f>投入係数表!J33</f>
        <v>2.1978021978021978E-3</v>
      </c>
      <c r="E33" s="77">
        <f t="shared" si="0"/>
        <v>0.21978021978021978</v>
      </c>
      <c r="F33" s="76">
        <f>分析係数表!C36</f>
        <v>0.96818154529627187</v>
      </c>
      <c r="G33" s="77">
        <f t="shared" si="1"/>
        <v>0.21278715281236743</v>
      </c>
      <c r="H33" s="77">
        <v>0.29605880514166744</v>
      </c>
      <c r="I33" s="77">
        <f t="shared" si="2"/>
        <v>0.29605880514166744</v>
      </c>
      <c r="J33" s="76">
        <f>分析係数表!G36</f>
        <v>4.9777985510633324E-2</v>
      </c>
      <c r="K33" s="78">
        <f t="shared" si="3"/>
        <v>1.4737210912637336E-2</v>
      </c>
      <c r="L33" s="79"/>
      <c r="M33" s="80"/>
      <c r="N33" s="81">
        <f>分析係数表!H36</f>
        <v>0.19376304801670147</v>
      </c>
      <c r="O33" s="82">
        <f t="shared" si="4"/>
        <v>1.4582567492947025</v>
      </c>
      <c r="P33" s="76">
        <f>分析係数表!C36</f>
        <v>0.96818154529627187</v>
      </c>
      <c r="Q33" s="82">
        <f t="shared" si="5"/>
        <v>1.4118572729708632</v>
      </c>
      <c r="R33" s="83">
        <v>1.4878480486032022</v>
      </c>
      <c r="S33" s="84">
        <f t="shared" si="6"/>
        <v>1.7839068537448697</v>
      </c>
      <c r="T33" s="85">
        <f>分析係数表!F36</f>
        <v>0.84955597102126668</v>
      </c>
      <c r="U33" s="86">
        <f t="shared" si="7"/>
        <v>1.5155287193447156</v>
      </c>
      <c r="V33" s="87">
        <f>分析係数表!D36</f>
        <v>8.3547557840616959E-3</v>
      </c>
      <c r="W33" s="88">
        <f t="shared" si="8"/>
        <v>0</v>
      </c>
      <c r="X33" s="76">
        <f>分析係数表!E36</f>
        <v>3.0380930123860717E-3</v>
      </c>
      <c r="Y33" s="89">
        <f t="shared" si="9"/>
        <v>0</v>
      </c>
    </row>
    <row r="34" spans="1:25" x14ac:dyDescent="0.2">
      <c r="A34" s="6" t="s">
        <v>22</v>
      </c>
      <c r="B34" s="5" t="s">
        <v>377</v>
      </c>
      <c r="C34" s="90"/>
      <c r="D34" s="76">
        <f>投入係数表!J34</f>
        <v>2.6373626373626374E-2</v>
      </c>
      <c r="E34" s="77">
        <f t="shared" si="0"/>
        <v>2.6373626373626373</v>
      </c>
      <c r="F34" s="76">
        <f>分析係数表!C37</f>
        <v>0.40040699066315533</v>
      </c>
      <c r="G34" s="77">
        <f t="shared" si="1"/>
        <v>1.0560184369138161</v>
      </c>
      <c r="H34" s="77">
        <v>1.1496469816610682</v>
      </c>
      <c r="I34" s="77">
        <f t="shared" si="2"/>
        <v>1.1496469816610682</v>
      </c>
      <c r="J34" s="76">
        <f>分析係数表!G37</f>
        <v>0.27134717134717135</v>
      </c>
      <c r="K34" s="78">
        <f t="shared" si="3"/>
        <v>0.31195345652154421</v>
      </c>
      <c r="L34" s="79"/>
      <c r="M34" s="80"/>
      <c r="N34" s="81">
        <f>分析係数表!H37</f>
        <v>4.6907620041753653E-2</v>
      </c>
      <c r="O34" s="82">
        <f t="shared" si="4"/>
        <v>0.35302579216932362</v>
      </c>
      <c r="P34" s="76">
        <f>分析係数表!C37</f>
        <v>0.40040699066315533</v>
      </c>
      <c r="Q34" s="82">
        <f t="shared" si="5"/>
        <v>0.14135399506899538</v>
      </c>
      <c r="R34" s="83">
        <v>0.16298222824193306</v>
      </c>
      <c r="S34" s="84">
        <f t="shared" si="6"/>
        <v>1.3126292099030012</v>
      </c>
      <c r="T34" s="85">
        <f>分析係数表!F37</f>
        <v>0.66491656491656492</v>
      </c>
      <c r="U34" s="86">
        <f t="shared" si="7"/>
        <v>0.87278890525784825</v>
      </c>
      <c r="V34" s="87">
        <f>分析係数表!D37</f>
        <v>3.0728530728530729E-2</v>
      </c>
      <c r="W34" s="88">
        <f t="shared" si="8"/>
        <v>0</v>
      </c>
      <c r="X34" s="76">
        <f>分析係数表!E37</f>
        <v>2.9100529100529099E-2</v>
      </c>
      <c r="Y34" s="89">
        <f t="shared" si="9"/>
        <v>0</v>
      </c>
    </row>
    <row r="35" spans="1:25" x14ac:dyDescent="0.2">
      <c r="A35" s="6" t="s">
        <v>23</v>
      </c>
      <c r="B35" s="5" t="s">
        <v>193</v>
      </c>
      <c r="C35" s="90"/>
      <c r="D35" s="76">
        <f>投入係数表!J35</f>
        <v>1.098901098901099E-2</v>
      </c>
      <c r="E35" s="77">
        <f t="shared" si="0"/>
        <v>1.098901098901099</v>
      </c>
      <c r="F35" s="76">
        <f>分析係数表!C38</f>
        <v>3.4362826933778567E-2</v>
      </c>
      <c r="G35" s="77">
        <f t="shared" si="1"/>
        <v>3.7761348278877553E-2</v>
      </c>
      <c r="H35" s="77">
        <v>4.4105206989048219E-2</v>
      </c>
      <c r="I35" s="77">
        <f t="shared" si="2"/>
        <v>4.4105206989048219E-2</v>
      </c>
      <c r="J35" s="76">
        <f>分析係数表!G38</f>
        <v>0.25648414985590778</v>
      </c>
      <c r="K35" s="78">
        <f t="shared" si="3"/>
        <v>1.1312286518804875E-2</v>
      </c>
      <c r="L35" s="79"/>
      <c r="M35" s="80"/>
      <c r="N35" s="81">
        <f>分析係数表!H38</f>
        <v>4.2901878914405008E-2</v>
      </c>
      <c r="O35" s="82">
        <f t="shared" si="4"/>
        <v>0.32287866610646343</v>
      </c>
      <c r="P35" s="76">
        <f>分析係数表!C38</f>
        <v>3.4362826933778567E-2</v>
      </c>
      <c r="Q35" s="82">
        <f t="shared" si="5"/>
        <v>1.1095023724025679E-2</v>
      </c>
      <c r="R35" s="83">
        <v>1.3324245023952743E-2</v>
      </c>
      <c r="S35" s="84">
        <f t="shared" si="6"/>
        <v>5.742945201300096E-2</v>
      </c>
      <c r="T35" s="85">
        <f>分析係数表!F38</f>
        <v>0.52449567723342938</v>
      </c>
      <c r="U35" s="86">
        <f t="shared" si="7"/>
        <v>3.0121499326703674E-2</v>
      </c>
      <c r="V35" s="87">
        <f>分析係数表!D38</f>
        <v>0.12968299711815562</v>
      </c>
      <c r="W35" s="88">
        <f t="shared" si="8"/>
        <v>0</v>
      </c>
      <c r="X35" s="76">
        <f>分析係数表!E38</f>
        <v>0.13832853025936601</v>
      </c>
      <c r="Y35" s="89">
        <f t="shared" si="9"/>
        <v>0</v>
      </c>
    </row>
    <row r="36" spans="1:25" x14ac:dyDescent="0.2">
      <c r="A36" s="6" t="s">
        <v>24</v>
      </c>
      <c r="B36" s="5" t="s">
        <v>39</v>
      </c>
      <c r="C36" s="90"/>
      <c r="D36" s="76">
        <f>投入係数表!J36</f>
        <v>0</v>
      </c>
      <c r="E36" s="77">
        <f t="shared" si="0"/>
        <v>0</v>
      </c>
      <c r="F36" s="76">
        <f>分析係数表!C39</f>
        <v>1</v>
      </c>
      <c r="G36" s="77">
        <f t="shared" si="1"/>
        <v>0</v>
      </c>
      <c r="H36" s="77">
        <v>1.2046530057937498E-2</v>
      </c>
      <c r="I36" s="77">
        <f t="shared" si="2"/>
        <v>1.2046530057937498E-2</v>
      </c>
      <c r="J36" s="76">
        <f>分析係数表!G39</f>
        <v>0.34864130434782609</v>
      </c>
      <c r="K36" s="78">
        <f t="shared" si="3"/>
        <v>4.1999179522646223E-3</v>
      </c>
      <c r="L36" s="79"/>
      <c r="M36" s="80"/>
      <c r="N36" s="81">
        <f>分析係数表!H39</f>
        <v>3.7578288100208767E-3</v>
      </c>
      <c r="O36" s="82">
        <f t="shared" si="4"/>
        <v>2.8281343016624536E-2</v>
      </c>
      <c r="P36" s="76">
        <f>分析係数表!C39</f>
        <v>1</v>
      </c>
      <c r="Q36" s="82">
        <f t="shared" si="5"/>
        <v>2.8281343016624536E-2</v>
      </c>
      <c r="R36" s="83">
        <v>3.62434522168767E-2</v>
      </c>
      <c r="S36" s="84">
        <f t="shared" si="6"/>
        <v>4.8289982274814194E-2</v>
      </c>
      <c r="T36" s="85">
        <f>分析係数表!F39</f>
        <v>0.69918478260869565</v>
      </c>
      <c r="U36" s="86">
        <f t="shared" si="7"/>
        <v>3.376362075899373E-2</v>
      </c>
      <c r="V36" s="87">
        <f>分析係数表!D39</f>
        <v>5.6793478260869563E-2</v>
      </c>
      <c r="W36" s="88">
        <f t="shared" si="8"/>
        <v>0</v>
      </c>
      <c r="X36" s="76">
        <f>分析係数表!E39</f>
        <v>7.2010869565217392E-2</v>
      </c>
      <c r="Y36" s="89">
        <f t="shared" si="9"/>
        <v>0</v>
      </c>
    </row>
    <row r="37" spans="1:25" x14ac:dyDescent="0.2">
      <c r="A37" s="6" t="s">
        <v>25</v>
      </c>
      <c r="B37" s="5" t="s">
        <v>40</v>
      </c>
      <c r="C37" s="90"/>
      <c r="D37" s="76">
        <f>投入係数表!J37</f>
        <v>0</v>
      </c>
      <c r="E37" s="77">
        <f t="shared" si="0"/>
        <v>0</v>
      </c>
      <c r="F37" s="76">
        <f>分析係数表!C40</f>
        <v>0.60127684271619275</v>
      </c>
      <c r="G37" s="77">
        <f t="shared" si="1"/>
        <v>0</v>
      </c>
      <c r="H37" s="77">
        <v>4.6281814301663577E-3</v>
      </c>
      <c r="I37" s="77">
        <f t="shared" si="2"/>
        <v>4.6281814301663577E-3</v>
      </c>
      <c r="J37" s="76">
        <f>分析係数表!G40</f>
        <v>0.54798481836255197</v>
      </c>
      <c r="K37" s="78">
        <f t="shared" si="3"/>
        <v>2.5361731603586474E-3</v>
      </c>
      <c r="L37" s="79"/>
      <c r="M37" s="80"/>
      <c r="N37" s="81">
        <f>分析係数表!H40</f>
        <v>3.4120563674321501E-2</v>
      </c>
      <c r="O37" s="82">
        <f t="shared" si="4"/>
        <v>0.2567906666266429</v>
      </c>
      <c r="P37" s="76">
        <f>分析係数表!C40</f>
        <v>0.60127684271619275</v>
      </c>
      <c r="Q37" s="82">
        <f t="shared" si="5"/>
        <v>0.15440228126825425</v>
      </c>
      <c r="R37" s="83">
        <v>0.15509676203672443</v>
      </c>
      <c r="S37" s="84">
        <f t="shared" si="6"/>
        <v>0.15972494346689078</v>
      </c>
      <c r="T37" s="85">
        <f>分析係数表!F40</f>
        <v>0.74046629315018975</v>
      </c>
      <c r="U37" s="86">
        <f t="shared" si="7"/>
        <v>0.11827093681255224</v>
      </c>
      <c r="V37" s="87">
        <f>分析係数表!D40</f>
        <v>0.1006687149828303</v>
      </c>
      <c r="W37" s="88">
        <f t="shared" si="8"/>
        <v>0</v>
      </c>
      <c r="X37" s="76">
        <f>分析係数表!E40</f>
        <v>5.8015543105006326E-2</v>
      </c>
      <c r="Y37" s="89">
        <f t="shared" si="9"/>
        <v>0</v>
      </c>
    </row>
    <row r="38" spans="1:25" x14ac:dyDescent="0.2">
      <c r="A38" s="6" t="s">
        <v>26</v>
      </c>
      <c r="B38" s="5" t="s">
        <v>276</v>
      </c>
      <c r="C38" s="90"/>
      <c r="D38" s="76">
        <f>投入係数表!J38</f>
        <v>0</v>
      </c>
      <c r="E38" s="77">
        <f t="shared" si="0"/>
        <v>0</v>
      </c>
      <c r="F38" s="76">
        <f>分析係数表!C41</f>
        <v>0.59395665886661919</v>
      </c>
      <c r="G38" s="77">
        <f t="shared" si="1"/>
        <v>0</v>
      </c>
      <c r="H38" s="77">
        <v>1.7342523966021642E-4</v>
      </c>
      <c r="I38" s="77">
        <f t="shared" si="2"/>
        <v>1.7342523966021642E-4</v>
      </c>
      <c r="J38" s="76">
        <f>分析係数表!G41</f>
        <v>0.45048742945100051</v>
      </c>
      <c r="K38" s="78">
        <f t="shared" si="3"/>
        <v>7.81258904164546E-5</v>
      </c>
      <c r="L38" s="79"/>
      <c r="M38" s="80"/>
      <c r="N38" s="81">
        <f>分析係数表!H41</f>
        <v>5.5519311064718163E-2</v>
      </c>
      <c r="O38" s="82">
        <f t="shared" si="4"/>
        <v>0.41783720324908818</v>
      </c>
      <c r="P38" s="76">
        <f>分析係数表!C41</f>
        <v>0.59395665886661919</v>
      </c>
      <c r="Q38" s="82">
        <f t="shared" si="5"/>
        <v>0.24817718919200091</v>
      </c>
      <c r="R38" s="83">
        <v>0.25132182720607521</v>
      </c>
      <c r="S38" s="84">
        <f t="shared" si="6"/>
        <v>0.25149525244573545</v>
      </c>
      <c r="T38" s="85">
        <f>分析係数表!F41</f>
        <v>0.55190696083461599</v>
      </c>
      <c r="U38" s="86">
        <f t="shared" si="7"/>
        <v>0.13880198044166037</v>
      </c>
      <c r="V38" s="87">
        <f>分析係数表!D41</f>
        <v>0.18539421925773902</v>
      </c>
      <c r="W38" s="88">
        <f t="shared" si="8"/>
        <v>0</v>
      </c>
      <c r="X38" s="76">
        <f>分析係数表!E41</f>
        <v>0.17017273815631948</v>
      </c>
      <c r="Y38" s="89">
        <f t="shared" si="9"/>
        <v>0</v>
      </c>
    </row>
    <row r="39" spans="1:25" x14ac:dyDescent="0.2">
      <c r="A39" s="6" t="s">
        <v>51</v>
      </c>
      <c r="B39" s="5" t="s">
        <v>367</v>
      </c>
      <c r="C39" s="90"/>
      <c r="D39" s="76">
        <f>投入係数表!J39</f>
        <v>2.1978021978021978E-3</v>
      </c>
      <c r="E39" s="77">
        <f>$C$12*D39</f>
        <v>0.21978021978021978</v>
      </c>
      <c r="F39" s="76">
        <f>分析係数表!C42</f>
        <v>0.30827067669172936</v>
      </c>
      <c r="G39" s="77">
        <f>E39*F39</f>
        <v>6.7751797075105355E-2</v>
      </c>
      <c r="H39" s="77">
        <v>6.998809385690033E-2</v>
      </c>
      <c r="I39" s="77">
        <f>C39+H39</f>
        <v>6.998809385690033E-2</v>
      </c>
      <c r="J39" s="76">
        <f>分析係数表!G42</f>
        <v>0.47878787878787876</v>
      </c>
      <c r="K39" s="78">
        <f>I39*J39</f>
        <v>3.3509450998152279E-2</v>
      </c>
      <c r="L39" s="79"/>
      <c r="M39" s="80"/>
      <c r="N39" s="81">
        <f>分析係数表!H42</f>
        <v>1.163883089770355E-2</v>
      </c>
      <c r="O39" s="82">
        <f t="shared" si="4"/>
        <v>8.7593604065378777E-2</v>
      </c>
      <c r="P39" s="76">
        <f>分析係数表!C42</f>
        <v>0.30827067669172936</v>
      </c>
      <c r="Q39" s="82">
        <f>O39*P39</f>
        <v>2.7002539599101733E-2</v>
      </c>
      <c r="R39" s="83">
        <v>2.8098994805344505E-2</v>
      </c>
      <c r="S39" s="84">
        <f>I39+R39</f>
        <v>9.8087088662244831E-2</v>
      </c>
      <c r="T39" s="85">
        <f>分析係数表!F42</f>
        <v>0.54545454545454541</v>
      </c>
      <c r="U39" s="86">
        <f t="shared" si="7"/>
        <v>5.350204836122445E-2</v>
      </c>
      <c r="V39" s="87">
        <f>分析係数表!D42</f>
        <v>0.24545454545454545</v>
      </c>
      <c r="W39" s="88">
        <f t="shared" si="8"/>
        <v>0</v>
      </c>
      <c r="X39" s="76">
        <f>分析係数表!E42</f>
        <v>0.17575757575757575</v>
      </c>
      <c r="Y39" s="89">
        <f t="shared" si="9"/>
        <v>0</v>
      </c>
    </row>
    <row r="40" spans="1:25" x14ac:dyDescent="0.2">
      <c r="A40" s="6" t="s">
        <v>194</v>
      </c>
      <c r="B40" s="5" t="s">
        <v>41</v>
      </c>
      <c r="C40" s="90"/>
      <c r="D40" s="76">
        <f>投入係数表!J40</f>
        <v>4.3956043956043959E-2</v>
      </c>
      <c r="E40" s="77">
        <f>$C$12*D40</f>
        <v>4.395604395604396</v>
      </c>
      <c r="F40" s="76">
        <f>分析係数表!C43</f>
        <v>0.33317448971487573</v>
      </c>
      <c r="G40" s="77">
        <f>E40*F40</f>
        <v>1.4645032514939593</v>
      </c>
      <c r="H40" s="77">
        <v>1.6596491275259841</v>
      </c>
      <c r="I40" s="77">
        <f>C40+H40</f>
        <v>1.6596491275259841</v>
      </c>
      <c r="J40" s="76">
        <f>分析係数表!G43</f>
        <v>0.31447963800904977</v>
      </c>
      <c r="K40" s="78">
        <f>I40*J40</f>
        <v>0.5219258568464068</v>
      </c>
      <c r="L40" s="79"/>
      <c r="M40" s="80"/>
      <c r="N40" s="81">
        <f>分析係数表!H43</f>
        <v>3.2711377870563677E-2</v>
      </c>
      <c r="O40" s="82">
        <f t="shared" si="4"/>
        <v>0.24618516299540874</v>
      </c>
      <c r="P40" s="76">
        <f>分析係数表!C43</f>
        <v>0.33317448971487573</v>
      </c>
      <c r="Q40" s="82">
        <f>O40*P40</f>
        <v>8.2022616056368819E-2</v>
      </c>
      <c r="R40" s="83">
        <v>0.14152318035508013</v>
      </c>
      <c r="S40" s="84">
        <f>I40+R40</f>
        <v>1.8011723078810642</v>
      </c>
      <c r="T40" s="85">
        <f>分析係数表!F43</f>
        <v>0.5802139037433155</v>
      </c>
      <c r="U40" s="86">
        <f t="shared" si="7"/>
        <v>1.0450652160700291</v>
      </c>
      <c r="V40" s="87">
        <f>分析係数表!D43</f>
        <v>0.11641299876593994</v>
      </c>
      <c r="W40" s="88">
        <f t="shared" si="8"/>
        <v>0</v>
      </c>
      <c r="X40" s="76">
        <f>分析係数表!E43</f>
        <v>9.2348827642945289E-2</v>
      </c>
      <c r="Y40" s="89">
        <f t="shared" si="9"/>
        <v>0</v>
      </c>
    </row>
    <row r="41" spans="1:25" x14ac:dyDescent="0.2">
      <c r="A41" s="6" t="s">
        <v>340</v>
      </c>
      <c r="B41" s="5" t="s">
        <v>42</v>
      </c>
      <c r="C41" s="90"/>
      <c r="D41" s="76">
        <f>投入係数表!J41</f>
        <v>0</v>
      </c>
      <c r="E41" s="77">
        <f>$C$12*D41</f>
        <v>0</v>
      </c>
      <c r="F41" s="76">
        <f>分析係数表!C44</f>
        <v>0.44668045890539776</v>
      </c>
      <c r="G41" s="77">
        <f>E41*F41</f>
        <v>0</v>
      </c>
      <c r="H41" s="77">
        <v>3.2872735743404093E-3</v>
      </c>
      <c r="I41" s="77">
        <f>C41+H41</f>
        <v>3.2872735743404093E-3</v>
      </c>
      <c r="J41" s="76">
        <f>分析係数表!G44</f>
        <v>0.26717776712985147</v>
      </c>
      <c r="K41" s="78">
        <f>I41*J41</f>
        <v>8.782864135372364E-4</v>
      </c>
      <c r="L41" s="79"/>
      <c r="M41" s="80"/>
      <c r="N41" s="81">
        <f>分析係数表!H44</f>
        <v>0.10956419624217119</v>
      </c>
      <c r="O41" s="82">
        <f t="shared" si="4"/>
        <v>0.82457790732845904</v>
      </c>
      <c r="P41" s="76">
        <f>分析係数表!C44</f>
        <v>0.44668045890539776</v>
      </c>
      <c r="Q41" s="82">
        <f>O41*P41</f>
        <v>0.36832283804872862</v>
      </c>
      <c r="R41" s="83">
        <v>0.37344542800752417</v>
      </c>
      <c r="S41" s="84">
        <f>I41+R41</f>
        <v>0.37673270158186456</v>
      </c>
      <c r="T41" s="85">
        <f>分析係数表!F44</f>
        <v>0.50742692860565408</v>
      </c>
      <c r="U41" s="86">
        <f t="shared" si="7"/>
        <v>0.19116431766899597</v>
      </c>
      <c r="V41" s="87">
        <f>分析係数表!D44</f>
        <v>0.12563488260661237</v>
      </c>
      <c r="W41" s="88">
        <f t="shared" si="8"/>
        <v>0</v>
      </c>
      <c r="X41" s="76">
        <f>分析係数表!E44</f>
        <v>9.5448011499760427E-2</v>
      </c>
      <c r="Y41" s="89">
        <f t="shared" si="9"/>
        <v>0</v>
      </c>
    </row>
    <row r="42" spans="1:25" x14ac:dyDescent="0.2">
      <c r="A42" s="6" t="s">
        <v>341</v>
      </c>
      <c r="B42" s="5" t="s">
        <v>278</v>
      </c>
      <c r="C42" s="90"/>
      <c r="D42" s="76">
        <f>投入係数表!J42</f>
        <v>0</v>
      </c>
      <c r="E42" s="77">
        <f>$C$12*D42</f>
        <v>0</v>
      </c>
      <c r="F42" s="76">
        <f>分析係数表!C45</f>
        <v>1</v>
      </c>
      <c r="G42" s="77">
        <f>E42*F42</f>
        <v>0</v>
      </c>
      <c r="H42" s="77">
        <v>2.5865651951230629E-2</v>
      </c>
      <c r="I42" s="77">
        <f>C42+H42</f>
        <v>2.5865651951230629E-2</v>
      </c>
      <c r="J42" s="76">
        <f>分析係数表!G45</f>
        <v>0</v>
      </c>
      <c r="K42" s="78">
        <f>I42*J42</f>
        <v>0</v>
      </c>
      <c r="L42" s="79"/>
      <c r="M42" s="80"/>
      <c r="N42" s="81">
        <f>分析係数表!H45</f>
        <v>0</v>
      </c>
      <c r="O42" s="82">
        <f t="shared" si="4"/>
        <v>0</v>
      </c>
      <c r="P42" s="76">
        <f>分析係数表!C45</f>
        <v>1</v>
      </c>
      <c r="Q42" s="82">
        <f>O42*P42</f>
        <v>0</v>
      </c>
      <c r="R42" s="83">
        <v>1.1041984944570158E-2</v>
      </c>
      <c r="S42" s="84">
        <f>I42+R42</f>
        <v>3.6907636895800788E-2</v>
      </c>
      <c r="T42" s="85">
        <f>分析係数表!F45</f>
        <v>0</v>
      </c>
      <c r="U42" s="86">
        <f t="shared" si="7"/>
        <v>0</v>
      </c>
      <c r="V42" s="87">
        <f>分析係数表!D45</f>
        <v>0</v>
      </c>
      <c r="W42" s="88">
        <f t="shared" si="8"/>
        <v>0</v>
      </c>
      <c r="X42" s="76">
        <f>分析係数表!E45</f>
        <v>0</v>
      </c>
      <c r="Y42" s="89">
        <f t="shared" si="9"/>
        <v>0</v>
      </c>
    </row>
    <row r="43" spans="1:25" x14ac:dyDescent="0.2">
      <c r="A43" s="6" t="s">
        <v>342</v>
      </c>
      <c r="B43" s="5" t="s">
        <v>279</v>
      </c>
      <c r="C43" s="90"/>
      <c r="D43" s="76">
        <f>投入係数表!J43</f>
        <v>2.1978021978021978E-3</v>
      </c>
      <c r="E43" s="77">
        <f>$C$12*D43</f>
        <v>0.21978021978021978</v>
      </c>
      <c r="F43" s="76">
        <f>分析係数表!C46</f>
        <v>0.15546676353069377</v>
      </c>
      <c r="G43" s="77">
        <f>E43*F43</f>
        <v>3.4168519457295335E-2</v>
      </c>
      <c r="H43" s="77">
        <v>4.342824701558981E-2</v>
      </c>
      <c r="I43" s="77">
        <f>C43+H43</f>
        <v>4.342824701558981E-2</v>
      </c>
      <c r="J43" s="76">
        <f>分析係数表!G46</f>
        <v>0</v>
      </c>
      <c r="K43" s="78">
        <f>I43*J43</f>
        <v>0</v>
      </c>
      <c r="L43" s="79"/>
      <c r="M43" s="80"/>
      <c r="N43" s="81">
        <f>分析係数表!H46</f>
        <v>2.2129436325678497E-2</v>
      </c>
      <c r="O43" s="82">
        <f t="shared" si="4"/>
        <v>0.16654568665345559</v>
      </c>
      <c r="P43" s="76">
        <f>分析係数表!C46</f>
        <v>0.15546676353069377</v>
      </c>
      <c r="Q43" s="82">
        <f>O43*P43</f>
        <v>2.5892318884009804E-2</v>
      </c>
      <c r="R43" s="83">
        <v>2.8703738209312421E-2</v>
      </c>
      <c r="S43" s="84">
        <f>I43+R43</f>
        <v>7.2131985224902231E-2</v>
      </c>
      <c r="T43" s="85">
        <f>分析係数表!F46</f>
        <v>0</v>
      </c>
      <c r="U43" s="86">
        <f t="shared" si="7"/>
        <v>0</v>
      </c>
      <c r="V43" s="87">
        <f>分析係数表!D46</f>
        <v>4.662004662004662E-3</v>
      </c>
      <c r="W43" s="88">
        <f t="shared" si="8"/>
        <v>0</v>
      </c>
      <c r="X43" s="76">
        <f>分析係数表!E46</f>
        <v>9.324009324009324E-3</v>
      </c>
      <c r="Y43" s="89">
        <f t="shared" si="9"/>
        <v>0</v>
      </c>
    </row>
    <row r="44" spans="1:25" x14ac:dyDescent="0.2">
      <c r="A44" s="192">
        <v>40</v>
      </c>
      <c r="B44" s="14" t="s">
        <v>150</v>
      </c>
      <c r="C44" s="197">
        <f>SUM(C5:C43)</f>
        <v>100</v>
      </c>
      <c r="D44" s="92">
        <f>投入係数表!J44</f>
        <v>0.68131868131868134</v>
      </c>
      <c r="E44" s="91">
        <f>SUM(E5:E43)</f>
        <v>68.131868131868117</v>
      </c>
      <c r="F44" s="92">
        <f>分析係数表!C47</f>
        <v>0.3856972016264052</v>
      </c>
      <c r="G44" s="91">
        <f>SUM(G5:G43)</f>
        <v>8.9845975245653182</v>
      </c>
      <c r="H44" s="91">
        <f>SUM(H5:H43)</f>
        <v>9.8076111480549049</v>
      </c>
      <c r="I44" s="91">
        <f>SUM(I5:I43)</f>
        <v>109.80761114805492</v>
      </c>
      <c r="J44" s="92">
        <f>分析係数表!G47</f>
        <v>0.23532043395593333</v>
      </c>
      <c r="K44" s="93">
        <f>SUM(K5:K43)</f>
        <v>12.003157278896998</v>
      </c>
      <c r="L44" s="94">
        <f>最終需要_まとめ!$L$33</f>
        <v>0.627</v>
      </c>
      <c r="M44" s="91">
        <f>K44*L44</f>
        <v>7.5259796138684179</v>
      </c>
      <c r="N44" s="95">
        <f>分析係数表!H47</f>
        <v>1</v>
      </c>
      <c r="O44" s="91">
        <f>SUM(O5:O43)</f>
        <v>7.5259796138684187</v>
      </c>
      <c r="P44" s="92">
        <f>分析係数表!C47</f>
        <v>0.3856972016264052</v>
      </c>
      <c r="Q44" s="96">
        <f>SUM(Q5:Q43)</f>
        <v>3.3563229382526414</v>
      </c>
      <c r="R44" s="91">
        <f>SUM(R5:R43)</f>
        <v>3.6964575260332442</v>
      </c>
      <c r="S44" s="97">
        <f>SUM(S5:S43)</f>
        <v>113.50406867408813</v>
      </c>
      <c r="T44" s="98">
        <f>分析係数表!F47</f>
        <v>0.49256721600054465</v>
      </c>
      <c r="U44" s="99">
        <f>SUM(U5:U43)</f>
        <v>38.129791746157075</v>
      </c>
      <c r="V44" s="100">
        <f>分析係数表!D47</f>
        <v>5.5358071998560611E-2</v>
      </c>
      <c r="W44" s="101">
        <f>SUM(W5:W43)</f>
        <v>0</v>
      </c>
      <c r="X44" s="92">
        <f>分析係数表!E47</f>
        <v>4.4839843806985892E-2</v>
      </c>
      <c r="Y44" s="102">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302</v>
      </c>
      <c r="S2" s="3" t="s">
        <v>152</v>
      </c>
      <c r="U2" s="64" t="s">
        <v>209</v>
      </c>
      <c r="W2" s="3" t="s">
        <v>130</v>
      </c>
      <c r="Y2" s="3" t="s">
        <v>153</v>
      </c>
    </row>
    <row r="3" spans="1:25" ht="44" x14ac:dyDescent="0.2">
      <c r="B3" s="65"/>
      <c r="C3" s="66" t="s">
        <v>227</v>
      </c>
      <c r="D3" s="66" t="s">
        <v>243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投入係数表!K5</f>
        <v>0</v>
      </c>
      <c r="E5" s="110">
        <f t="shared" ref="E5:E38" si="0">$C$13*D5</f>
        <v>0</v>
      </c>
      <c r="F5" s="76">
        <f>分析係数表!C8</f>
        <v>7.164700742682395E-2</v>
      </c>
      <c r="G5" s="110">
        <f t="shared" ref="G5:G38" si="1">E5*F5</f>
        <v>0</v>
      </c>
      <c r="H5" s="110">
        <f t="array" ref="H5:H43">MMULT(逆行列係数!C5:AO43,'9'!G5:G43)</f>
        <v>3.0275155050898021E-5</v>
      </c>
      <c r="I5" s="110">
        <f t="shared" ref="I5:I38" si="2">C5+H5</f>
        <v>3.0275155050898021E-5</v>
      </c>
      <c r="J5" s="107">
        <f>分析係数表!G8</f>
        <v>0.12209302325581395</v>
      </c>
      <c r="K5" s="111">
        <f t="shared" ref="K5:K38" si="3">I5*J5</f>
        <v>3.6963852097026654E-6</v>
      </c>
      <c r="L5" s="79" t="s">
        <v>182</v>
      </c>
      <c r="M5" s="80" t="s">
        <v>182</v>
      </c>
      <c r="N5" s="81">
        <f>分析係数表!H8</f>
        <v>1.0934237995824634E-2</v>
      </c>
      <c r="O5" s="82">
        <f t="shared" ref="O5:O43" si="4">$M$44*N5</f>
        <v>2.8342106077997621E-2</v>
      </c>
      <c r="P5" s="76">
        <f>分析係数表!C8</f>
        <v>7.164700742682395E-2</v>
      </c>
      <c r="Q5" s="82">
        <f t="shared" ref="Q5:Q38" si="5">O5*P5</f>
        <v>2.0306270846621277E-3</v>
      </c>
      <c r="R5" s="83">
        <f t="array" ref="R5:R43">MMULT(逆行列係数!C5:AO43,'9'!Q5:Q43)</f>
        <v>2.5176341767125933E-3</v>
      </c>
      <c r="S5" s="84">
        <f t="shared" ref="S5:S38" si="6">I5+R5</f>
        <v>2.5479093317634914E-3</v>
      </c>
      <c r="T5" s="85">
        <f>分析係数表!F8</f>
        <v>0.45639534883720928</v>
      </c>
      <c r="U5" s="86">
        <f t="shared" ref="U5:U43" si="7">S5*T5</f>
        <v>1.1628539682757794E-3</v>
      </c>
      <c r="V5" s="87">
        <f>分析係数表!D8</f>
        <v>0.625</v>
      </c>
      <c r="W5" s="167">
        <f t="shared" ref="W5:W43" si="8">ROUND(S5*V5,0)</f>
        <v>0</v>
      </c>
      <c r="X5" s="76">
        <f>分析係数表!E8</f>
        <v>0</v>
      </c>
      <c r="Y5" s="166">
        <f t="shared" ref="Y5:Y43" si="9">ROUND(S5*X5,0)</f>
        <v>0</v>
      </c>
    </row>
    <row r="6" spans="1:25" x14ac:dyDescent="0.2">
      <c r="A6" s="6" t="s">
        <v>219</v>
      </c>
      <c r="B6" s="5" t="s">
        <v>265</v>
      </c>
      <c r="C6" s="90"/>
      <c r="D6" s="107">
        <f>投入係数表!K6</f>
        <v>0</v>
      </c>
      <c r="E6" s="110">
        <f t="shared" si="0"/>
        <v>0</v>
      </c>
      <c r="F6" s="76">
        <f>分析係数表!C9</f>
        <v>5.7142857142857162E-2</v>
      </c>
      <c r="G6" s="110">
        <f t="shared" si="1"/>
        <v>0</v>
      </c>
      <c r="H6" s="110">
        <v>7.1317824280552319E-6</v>
      </c>
      <c r="I6" s="110">
        <f t="shared" si="2"/>
        <v>7.1317824280552319E-6</v>
      </c>
      <c r="J6" s="107">
        <f>分析係数表!G9</f>
        <v>0.2857142857142857</v>
      </c>
      <c r="K6" s="111">
        <f t="shared" si="3"/>
        <v>2.0376521223014948E-6</v>
      </c>
      <c r="L6" s="79"/>
      <c r="M6" s="80"/>
      <c r="N6" s="81">
        <f>分析係数表!H9</f>
        <v>5.8716075156576197E-4</v>
      </c>
      <c r="O6" s="82">
        <f t="shared" si="4"/>
        <v>1.5219508037110894E-3</v>
      </c>
      <c r="P6" s="76">
        <f>分析係数表!C9</f>
        <v>5.7142857142857162E-2</v>
      </c>
      <c r="Q6" s="82">
        <f t="shared" si="5"/>
        <v>8.6968617354919422E-5</v>
      </c>
      <c r="R6" s="83">
        <v>1.0117520801619229E-4</v>
      </c>
      <c r="S6" s="84">
        <f t="shared" si="6"/>
        <v>1.0830699044424752E-4</v>
      </c>
      <c r="T6" s="85">
        <f>分析係数表!F9</f>
        <v>0.7142857142857143</v>
      </c>
      <c r="U6" s="86">
        <f t="shared" si="7"/>
        <v>7.7362136031605368E-5</v>
      </c>
      <c r="V6" s="87">
        <f>分析係数表!D9</f>
        <v>0</v>
      </c>
      <c r="W6" s="167">
        <f t="shared" si="8"/>
        <v>0</v>
      </c>
      <c r="X6" s="76">
        <f>分析係数表!E9</f>
        <v>0</v>
      </c>
      <c r="Y6" s="166">
        <f t="shared" si="9"/>
        <v>0</v>
      </c>
    </row>
    <row r="7" spans="1:25" x14ac:dyDescent="0.2">
      <c r="A7" s="6" t="s">
        <v>220</v>
      </c>
      <c r="B7" s="5" t="s">
        <v>266</v>
      </c>
      <c r="C7" s="90"/>
      <c r="D7" s="107">
        <f>投入係数表!K7</f>
        <v>0</v>
      </c>
      <c r="E7" s="110">
        <f t="shared" si="0"/>
        <v>0</v>
      </c>
      <c r="F7" s="76">
        <f>分析係数表!C10</f>
        <v>0</v>
      </c>
      <c r="G7" s="110">
        <f t="shared" si="1"/>
        <v>0</v>
      </c>
      <c r="H7" s="110">
        <v>0</v>
      </c>
      <c r="I7" s="110">
        <f t="shared" si="2"/>
        <v>0</v>
      </c>
      <c r="J7" s="107">
        <f>分析係数表!G10</f>
        <v>0</v>
      </c>
      <c r="K7" s="111">
        <f t="shared" si="3"/>
        <v>0</v>
      </c>
      <c r="L7" s="79"/>
      <c r="M7" s="80"/>
      <c r="N7" s="81">
        <f>分析係数表!H10</f>
        <v>1.1090814196242171E-3</v>
      </c>
      <c r="O7" s="82">
        <f t="shared" si="4"/>
        <v>2.8747959625653914E-3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107">
        <f>投入係数表!K8</f>
        <v>0.58764607679465775</v>
      </c>
      <c r="E8" s="110">
        <f t="shared" si="0"/>
        <v>58.764607679465776</v>
      </c>
      <c r="F8" s="76">
        <f>分析係数表!C11</f>
        <v>4.3499275012083283E-3</v>
      </c>
      <c r="G8" s="110">
        <f t="shared" si="1"/>
        <v>0.25562178304262628</v>
      </c>
      <c r="H8" s="110">
        <v>0.26103594713096528</v>
      </c>
      <c r="I8" s="110">
        <f t="shared" si="2"/>
        <v>0.26103594713096528</v>
      </c>
      <c r="J8" s="107">
        <f>分析係数表!G11</f>
        <v>0.47058823529411764</v>
      </c>
      <c r="K8" s="111">
        <f t="shared" si="3"/>
        <v>0.12284044570868954</v>
      </c>
      <c r="L8" s="79"/>
      <c r="M8" s="80"/>
      <c r="N8" s="81">
        <f>分析係数表!H11</f>
        <v>-2.6096033402922757E-5</v>
      </c>
      <c r="O8" s="82">
        <f t="shared" si="4"/>
        <v>-6.7642257942715094E-5</v>
      </c>
      <c r="P8" s="76">
        <f>分析係数表!C11</f>
        <v>4.3499275012083283E-3</v>
      </c>
      <c r="Q8" s="82">
        <f t="shared" si="5"/>
        <v>-2.9423891806884389E-7</v>
      </c>
      <c r="R8" s="83">
        <v>4.3993361270159063E-5</v>
      </c>
      <c r="S8" s="84">
        <f t="shared" si="6"/>
        <v>0.26107994049223543</v>
      </c>
      <c r="T8" s="85">
        <f>分析係数表!F11</f>
        <v>0.76470588235294112</v>
      </c>
      <c r="U8" s="86">
        <f t="shared" si="7"/>
        <v>0.19964936625876825</v>
      </c>
      <c r="V8" s="87">
        <f>分析係数表!D11</f>
        <v>0</v>
      </c>
      <c r="W8" s="167">
        <f t="shared" si="8"/>
        <v>0</v>
      </c>
      <c r="X8" s="76">
        <f>分析係数表!E11</f>
        <v>0</v>
      </c>
      <c r="Y8" s="166">
        <f t="shared" si="9"/>
        <v>0</v>
      </c>
    </row>
    <row r="9" spans="1:25" x14ac:dyDescent="0.2">
      <c r="A9" s="6" t="s">
        <v>222</v>
      </c>
      <c r="B9" s="5" t="s">
        <v>190</v>
      </c>
      <c r="C9" s="90"/>
      <c r="D9" s="107">
        <f>投入係数表!K9</f>
        <v>0</v>
      </c>
      <c r="E9" s="110">
        <f t="shared" si="0"/>
        <v>0</v>
      </c>
      <c r="F9" s="76">
        <f>分析係数表!C12</f>
        <v>7.5078417484569449E-2</v>
      </c>
      <c r="G9" s="110">
        <f t="shared" si="1"/>
        <v>0</v>
      </c>
      <c r="H9" s="110">
        <v>6.3754789001565173E-5</v>
      </c>
      <c r="I9" s="110">
        <f t="shared" si="2"/>
        <v>6.3754789001565173E-5</v>
      </c>
      <c r="J9" s="107">
        <f>分析係数表!G12</f>
        <v>0.13750412677451304</v>
      </c>
      <c r="K9" s="111">
        <f t="shared" si="3"/>
        <v>8.7665465893535466E-6</v>
      </c>
      <c r="L9" s="79"/>
      <c r="M9" s="80"/>
      <c r="N9" s="81">
        <f>分析係数表!H12</f>
        <v>8.9209290187891435E-2</v>
      </c>
      <c r="O9" s="82">
        <f t="shared" si="4"/>
        <v>0.23123505877717151</v>
      </c>
      <c r="P9" s="76">
        <f>分析係数表!C12</f>
        <v>7.5078417484569449E-2</v>
      </c>
      <c r="Q9" s="82">
        <f t="shared" si="5"/>
        <v>1.7360762279941436E-2</v>
      </c>
      <c r="R9" s="83">
        <v>1.9175791413107483E-2</v>
      </c>
      <c r="S9" s="84">
        <f t="shared" si="6"/>
        <v>1.9239546202109048E-2</v>
      </c>
      <c r="T9" s="85">
        <f>分析係数表!F12</f>
        <v>0.33294816771211622</v>
      </c>
      <c r="U9" s="86">
        <f t="shared" si="7"/>
        <v>6.405771655604812E-3</v>
      </c>
      <c r="V9" s="87">
        <f>分析係数表!D12</f>
        <v>3.6810828656322216E-2</v>
      </c>
      <c r="W9" s="167">
        <f t="shared" si="8"/>
        <v>0</v>
      </c>
      <c r="X9" s="76">
        <f>分析係数表!E12</f>
        <v>3.4664905909541105E-2</v>
      </c>
      <c r="Y9" s="166">
        <f t="shared" si="9"/>
        <v>0</v>
      </c>
    </row>
    <row r="10" spans="1:25" x14ac:dyDescent="0.2">
      <c r="A10" s="6" t="s">
        <v>223</v>
      </c>
      <c r="B10" s="5" t="s">
        <v>28</v>
      </c>
      <c r="C10" s="90"/>
      <c r="D10" s="107">
        <f>投入係数表!K10</f>
        <v>0</v>
      </c>
      <c r="E10" s="110">
        <f t="shared" si="0"/>
        <v>0</v>
      </c>
      <c r="F10" s="76">
        <f>分析係数表!C13</f>
        <v>0</v>
      </c>
      <c r="G10" s="110">
        <f t="shared" si="1"/>
        <v>0</v>
      </c>
      <c r="H10" s="110">
        <v>0</v>
      </c>
      <c r="I10" s="110">
        <f t="shared" si="2"/>
        <v>0</v>
      </c>
      <c r="J10" s="107">
        <f>分析係数表!G13</f>
        <v>0.24812030075187969</v>
      </c>
      <c r="K10" s="111">
        <f t="shared" si="3"/>
        <v>0</v>
      </c>
      <c r="L10" s="79"/>
      <c r="M10" s="80"/>
      <c r="N10" s="81">
        <f>分析係数表!H13</f>
        <v>1.4104906054279749E-2</v>
      </c>
      <c r="O10" s="82">
        <f t="shared" si="4"/>
        <v>3.6560640418037506E-2</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107">
        <f>投入係数表!K11</f>
        <v>0</v>
      </c>
      <c r="E11" s="110">
        <f t="shared" si="0"/>
        <v>0</v>
      </c>
      <c r="F11" s="76">
        <f>分析係数表!C14</f>
        <v>7.4826296098343126E-2</v>
      </c>
      <c r="G11" s="110">
        <f t="shared" si="1"/>
        <v>0</v>
      </c>
      <c r="H11" s="110">
        <v>1.0511534744560992E-3</v>
      </c>
      <c r="I11" s="110">
        <f t="shared" si="2"/>
        <v>1.0511534744560992E-3</v>
      </c>
      <c r="J11" s="107">
        <f>分析係数表!G14</f>
        <v>0.16814159292035399</v>
      </c>
      <c r="K11" s="111">
        <f t="shared" si="3"/>
        <v>1.7674261959881314E-4</v>
      </c>
      <c r="L11" s="79"/>
      <c r="M11" s="80"/>
      <c r="N11" s="81">
        <f>分析係数表!H14</f>
        <v>1.1873695198329854E-3</v>
      </c>
      <c r="O11" s="82">
        <f t="shared" si="4"/>
        <v>3.0777227363935366E-3</v>
      </c>
      <c r="P11" s="76">
        <f>分析係数表!C14</f>
        <v>7.4826296098343126E-2</v>
      </c>
      <c r="Q11" s="82">
        <f t="shared" si="5"/>
        <v>2.3029459278198561E-4</v>
      </c>
      <c r="R11" s="83">
        <v>7.8406866343204017E-4</v>
      </c>
      <c r="S11" s="84">
        <f t="shared" si="6"/>
        <v>1.8352221378881393E-3</v>
      </c>
      <c r="T11" s="85">
        <f>分析係数表!F14</f>
        <v>0.3584070796460177</v>
      </c>
      <c r="U11" s="86">
        <f t="shared" si="7"/>
        <v>6.5775660694220928E-4</v>
      </c>
      <c r="V11" s="87">
        <f>分析係数表!D14</f>
        <v>0.16150442477876106</v>
      </c>
      <c r="W11" s="167">
        <f t="shared" si="8"/>
        <v>0</v>
      </c>
      <c r="X11" s="76">
        <f>分析係数表!E14</f>
        <v>0.16150442477876106</v>
      </c>
      <c r="Y11" s="166">
        <f t="shared" si="9"/>
        <v>0</v>
      </c>
    </row>
    <row r="12" spans="1:25" x14ac:dyDescent="0.2">
      <c r="A12" s="6" t="s">
        <v>225</v>
      </c>
      <c r="B12" s="5" t="s">
        <v>29</v>
      </c>
      <c r="C12" s="90"/>
      <c r="D12" s="107">
        <f>投入係数表!K12</f>
        <v>1.6694490818030051E-3</v>
      </c>
      <c r="E12" s="110">
        <f t="shared" si="0"/>
        <v>0.1669449081803005</v>
      </c>
      <c r="F12" s="76">
        <f>分析係数表!C15</f>
        <v>0</v>
      </c>
      <c r="G12" s="110">
        <f t="shared" si="1"/>
        <v>0</v>
      </c>
      <c r="H12" s="110">
        <v>0</v>
      </c>
      <c r="I12" s="110">
        <f t="shared" si="2"/>
        <v>0</v>
      </c>
      <c r="J12" s="107">
        <f>分析係数表!G15</f>
        <v>9.6703296703296707E-2</v>
      </c>
      <c r="K12" s="111">
        <f t="shared" si="3"/>
        <v>0</v>
      </c>
      <c r="L12" s="79"/>
      <c r="M12" s="80"/>
      <c r="N12" s="81">
        <f>分析係数表!H15</f>
        <v>8.1680584551148232E-3</v>
      </c>
      <c r="O12" s="82">
        <f t="shared" si="4"/>
        <v>2.1172026736069823E-2</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75">
        <f>最終需要_まとめ!C14</f>
        <v>100</v>
      </c>
      <c r="D13" s="107">
        <f>投入係数表!K13</f>
        <v>6.1769616026711188E-2</v>
      </c>
      <c r="E13" s="110">
        <f t="shared" si="0"/>
        <v>6.1769616026711187</v>
      </c>
      <c r="F13" s="76">
        <f>分析係数表!C16</f>
        <v>0.33157038242473558</v>
      </c>
      <c r="G13" s="110">
        <f t="shared" si="1"/>
        <v>2.0480975208205705</v>
      </c>
      <c r="H13" s="110">
        <v>2.1006539084554312</v>
      </c>
      <c r="I13" s="110">
        <f t="shared" si="2"/>
        <v>102.10065390845543</v>
      </c>
      <c r="J13" s="107">
        <f>分析係数表!G16</f>
        <v>3.3388981636060099E-2</v>
      </c>
      <c r="K13" s="111">
        <f t="shared" si="3"/>
        <v>3.4090368583791459</v>
      </c>
      <c r="L13" s="79"/>
      <c r="M13" s="80"/>
      <c r="N13" s="81">
        <f>分析係数表!H16</f>
        <v>1.6727557411273488E-2</v>
      </c>
      <c r="O13" s="82">
        <f t="shared" si="4"/>
        <v>4.3358687341280379E-2</v>
      </c>
      <c r="P13" s="76">
        <f>分析係数表!C16</f>
        <v>0.33157038242473558</v>
      </c>
      <c r="Q13" s="82">
        <f t="shared" si="5"/>
        <v>1.4376456543182876E-2</v>
      </c>
      <c r="R13" s="83">
        <v>1.5754291117340752E-2</v>
      </c>
      <c r="S13" s="84">
        <f t="shared" si="6"/>
        <v>102.11640819957277</v>
      </c>
      <c r="T13" s="85">
        <f>分析係数表!F16</f>
        <v>0.28881469115191988</v>
      </c>
      <c r="U13" s="86">
        <f t="shared" si="7"/>
        <v>29.492718895702989</v>
      </c>
      <c r="V13" s="87">
        <f>分析係数表!D16</f>
        <v>8.3472454090150246E-3</v>
      </c>
      <c r="W13" s="167">
        <f t="shared" si="8"/>
        <v>1</v>
      </c>
      <c r="X13" s="76">
        <f>分析係数表!E16</f>
        <v>8.3472454090150246E-3</v>
      </c>
      <c r="Y13" s="166">
        <f t="shared" si="9"/>
        <v>1</v>
      </c>
    </row>
    <row r="14" spans="1:25" x14ac:dyDescent="0.2">
      <c r="A14" s="6" t="s">
        <v>2</v>
      </c>
      <c r="B14" s="5" t="s">
        <v>364</v>
      </c>
      <c r="C14" s="90"/>
      <c r="D14" s="107">
        <f>投入係数表!K14</f>
        <v>0</v>
      </c>
      <c r="E14" s="110">
        <f t="shared" si="0"/>
        <v>0</v>
      </c>
      <c r="F14" s="76">
        <f>分析係数表!C17</f>
        <v>0.10168393782383423</v>
      </c>
      <c r="G14" s="110">
        <f t="shared" si="1"/>
        <v>0</v>
      </c>
      <c r="H14" s="110">
        <v>1.2880199050877396E-3</v>
      </c>
      <c r="I14" s="110">
        <f t="shared" si="2"/>
        <v>1.2880199050877396E-3</v>
      </c>
      <c r="J14" s="107">
        <f>分析係数表!G17</f>
        <v>0.21222040370976542</v>
      </c>
      <c r="K14" s="111">
        <f t="shared" si="3"/>
        <v>2.7334410424393382E-4</v>
      </c>
      <c r="L14" s="79"/>
      <c r="M14" s="80"/>
      <c r="N14" s="81">
        <f>分析係数表!H17</f>
        <v>3.040187891440501E-3</v>
      </c>
      <c r="O14" s="82">
        <f t="shared" si="4"/>
        <v>7.8803230503263072E-3</v>
      </c>
      <c r="P14" s="76">
        <f>分析係数表!C17</f>
        <v>0.10168393782383423</v>
      </c>
      <c r="Q14" s="82">
        <f t="shared" si="5"/>
        <v>8.0130227908110788E-4</v>
      </c>
      <c r="R14" s="83">
        <v>1.4136352661136241E-3</v>
      </c>
      <c r="S14" s="84">
        <f t="shared" si="6"/>
        <v>2.7016551712013637E-3</v>
      </c>
      <c r="T14" s="85">
        <f>分析係数表!F17</f>
        <v>0.32296781232951444</v>
      </c>
      <c r="U14" s="86">
        <f t="shared" si="7"/>
        <v>8.7254766031162427E-4</v>
      </c>
      <c r="V14" s="87">
        <f>分析係数表!D17</f>
        <v>1.9094380796508457E-2</v>
      </c>
      <c r="W14" s="167">
        <f t="shared" si="8"/>
        <v>0</v>
      </c>
      <c r="X14" s="76">
        <f>分析係数表!E17</f>
        <v>1.5821058374249863E-2</v>
      </c>
      <c r="Y14" s="166">
        <f t="shared" si="9"/>
        <v>0</v>
      </c>
    </row>
    <row r="15" spans="1:25" x14ac:dyDescent="0.2">
      <c r="A15" s="6" t="s">
        <v>3</v>
      </c>
      <c r="B15" s="5" t="s">
        <v>31</v>
      </c>
      <c r="C15" s="90"/>
      <c r="D15" s="107">
        <f>投入係数表!K15</f>
        <v>5.5648302726766835E-4</v>
      </c>
      <c r="E15" s="110">
        <f t="shared" si="0"/>
        <v>5.5648302726766838E-2</v>
      </c>
      <c r="F15" s="76">
        <f>分析係数表!C18</f>
        <v>1.3647642679900707E-2</v>
      </c>
      <c r="G15" s="110">
        <f t="shared" si="1"/>
        <v>7.5946815135785801E-4</v>
      </c>
      <c r="H15" s="110">
        <v>8.4667181698002379E-4</v>
      </c>
      <c r="I15" s="110">
        <f t="shared" si="2"/>
        <v>8.4667181698002379E-4</v>
      </c>
      <c r="J15" s="107">
        <f>分析係数表!G18</f>
        <v>0.21285140562248997</v>
      </c>
      <c r="K15" s="111">
        <f t="shared" si="3"/>
        <v>1.8021528634514563E-4</v>
      </c>
      <c r="L15" s="79"/>
      <c r="M15" s="80"/>
      <c r="N15" s="81">
        <f>分析係数表!H18</f>
        <v>4.4363256784968683E-4</v>
      </c>
      <c r="O15" s="82">
        <f t="shared" si="4"/>
        <v>1.1499183850261563E-3</v>
      </c>
      <c r="P15" s="76">
        <f>分析係数表!C18</f>
        <v>1.3647642679900707E-2</v>
      </c>
      <c r="Q15" s="82">
        <f t="shared" si="5"/>
        <v>1.5693675229885464E-5</v>
      </c>
      <c r="R15" s="83">
        <v>3.4615427413034591E-5</v>
      </c>
      <c r="S15" s="84">
        <f t="shared" si="6"/>
        <v>8.8128724439305844E-4</v>
      </c>
      <c r="T15" s="85">
        <f>分析係数表!F18</f>
        <v>0.45783132530120479</v>
      </c>
      <c r="U15" s="86">
        <f t="shared" si="7"/>
        <v>4.0348090707152071E-4</v>
      </c>
      <c r="V15" s="87">
        <f>分析係数表!D18</f>
        <v>2.0080321285140562E-2</v>
      </c>
      <c r="W15" s="167">
        <f t="shared" si="8"/>
        <v>0</v>
      </c>
      <c r="X15" s="76">
        <f>分析係数表!E18</f>
        <v>1.6064257028112448E-2</v>
      </c>
      <c r="Y15" s="166">
        <f t="shared" si="9"/>
        <v>0</v>
      </c>
    </row>
    <row r="16" spans="1:25" x14ac:dyDescent="0.2">
      <c r="A16" s="6" t="s">
        <v>4</v>
      </c>
      <c r="B16" s="5" t="s">
        <v>32</v>
      </c>
      <c r="C16" s="90"/>
      <c r="D16" s="107">
        <f>投入係数表!K16</f>
        <v>0</v>
      </c>
      <c r="E16" s="110">
        <f t="shared" si="0"/>
        <v>0</v>
      </c>
      <c r="F16" s="76">
        <f>分析係数表!C19</f>
        <v>0.35369371629248714</v>
      </c>
      <c r="G16" s="110">
        <f t="shared" si="1"/>
        <v>0</v>
      </c>
      <c r="H16" s="110">
        <v>1.4772277931740896E-3</v>
      </c>
      <c r="I16" s="110">
        <f t="shared" si="2"/>
        <v>1.4772277931740896E-3</v>
      </c>
      <c r="J16" s="107">
        <f>分析係数表!G19</f>
        <v>5.7706179370040876E-2</v>
      </c>
      <c r="K16" s="111">
        <f t="shared" si="3"/>
        <v>8.5245172003313652E-5</v>
      </c>
      <c r="L16" s="79"/>
      <c r="M16" s="80"/>
      <c r="N16" s="81">
        <f>分析係数表!H19</f>
        <v>-1.174321503131524E-4</v>
      </c>
      <c r="O16" s="82">
        <f t="shared" si="4"/>
        <v>-3.0439016074221791E-4</v>
      </c>
      <c r="P16" s="76">
        <f>分析係数表!C19</f>
        <v>0.35369371629248714</v>
      </c>
      <c r="Q16" s="82">
        <f t="shared" si="5"/>
        <v>-1.0766088715578258E-4</v>
      </c>
      <c r="R16" s="83">
        <v>2.0744509104515094E-4</v>
      </c>
      <c r="S16" s="84">
        <f t="shared" si="6"/>
        <v>1.6846728842192405E-3</v>
      </c>
      <c r="T16" s="85">
        <f>分析係数表!F19</f>
        <v>0.2399615292137533</v>
      </c>
      <c r="U16" s="86">
        <f t="shared" si="7"/>
        <v>4.0425668152219331E-4</v>
      </c>
      <c r="V16" s="87">
        <f>分析係数表!D19</f>
        <v>7.6140097779915043E-3</v>
      </c>
      <c r="W16" s="167">
        <f t="shared" si="8"/>
        <v>0</v>
      </c>
      <c r="X16" s="76">
        <f>分析係数表!E19</f>
        <v>8.0147471347278999E-3</v>
      </c>
      <c r="Y16" s="166">
        <f t="shared" si="9"/>
        <v>0</v>
      </c>
    </row>
    <row r="17" spans="1:25" x14ac:dyDescent="0.2">
      <c r="A17" s="6" t="s">
        <v>5</v>
      </c>
      <c r="B17" s="5" t="s">
        <v>33</v>
      </c>
      <c r="C17" s="90"/>
      <c r="D17" s="107">
        <f>投入係数表!K17</f>
        <v>0</v>
      </c>
      <c r="E17" s="110">
        <f t="shared" si="0"/>
        <v>0</v>
      </c>
      <c r="F17" s="76">
        <f>分析係数表!C20</f>
        <v>6.1353860086031276E-2</v>
      </c>
      <c r="G17" s="110">
        <f t="shared" si="1"/>
        <v>0</v>
      </c>
      <c r="H17" s="110">
        <v>1.3951371840681558E-4</v>
      </c>
      <c r="I17" s="110">
        <f t="shared" si="2"/>
        <v>1.3951371840681558E-4</v>
      </c>
      <c r="J17" s="107">
        <f>分析係数表!G20</f>
        <v>0.10067618332081142</v>
      </c>
      <c r="K17" s="111">
        <f t="shared" si="3"/>
        <v>1.4045708690092628E-5</v>
      </c>
      <c r="L17" s="79"/>
      <c r="M17" s="80"/>
      <c r="N17" s="81">
        <f>分析係数表!H20</f>
        <v>5.4801670146137783E-4</v>
      </c>
      <c r="O17" s="82">
        <f t="shared" si="4"/>
        <v>1.4204874167970168E-3</v>
      </c>
      <c r="P17" s="76">
        <f>分析係数表!C20</f>
        <v>6.1353860086031276E-2</v>
      </c>
      <c r="Q17" s="82">
        <f t="shared" si="5"/>
        <v>8.7152386224132166E-5</v>
      </c>
      <c r="R17" s="83">
        <v>1.626432854470722E-4</v>
      </c>
      <c r="S17" s="84">
        <f t="shared" si="6"/>
        <v>3.0215700385388775E-4</v>
      </c>
      <c r="T17" s="85">
        <f>分析係数表!F20</f>
        <v>0.22389181066867017</v>
      </c>
      <c r="U17" s="86">
        <f t="shared" si="7"/>
        <v>6.7650478699067274E-5</v>
      </c>
      <c r="V17" s="87">
        <f>分析係数表!D20</f>
        <v>0</v>
      </c>
      <c r="W17" s="167">
        <f t="shared" si="8"/>
        <v>0</v>
      </c>
      <c r="X17" s="76">
        <f>分析係数表!E20</f>
        <v>0</v>
      </c>
      <c r="Y17" s="166">
        <f t="shared" si="9"/>
        <v>0</v>
      </c>
    </row>
    <row r="18" spans="1:25" x14ac:dyDescent="0.2">
      <c r="A18" s="6" t="s">
        <v>6</v>
      </c>
      <c r="B18" s="5" t="s">
        <v>34</v>
      </c>
      <c r="C18" s="90"/>
      <c r="D18" s="107">
        <f>投入係数表!K18</f>
        <v>5.5648302726766835E-4</v>
      </c>
      <c r="E18" s="110">
        <f t="shared" si="0"/>
        <v>5.5648302726766838E-2</v>
      </c>
      <c r="F18" s="76">
        <f>分析係数表!C21</f>
        <v>6.7857142857142838E-2</v>
      </c>
      <c r="G18" s="110">
        <f t="shared" si="1"/>
        <v>3.7761348278877488E-3</v>
      </c>
      <c r="H18" s="110">
        <v>4.6055638991739905E-3</v>
      </c>
      <c r="I18" s="110">
        <f t="shared" si="2"/>
        <v>4.6055638991739905E-3</v>
      </c>
      <c r="J18" s="107">
        <f>分析係数表!G21</f>
        <v>0.28506493506493508</v>
      </c>
      <c r="K18" s="111">
        <f t="shared" si="3"/>
        <v>1.3128847738554429E-3</v>
      </c>
      <c r="L18" s="79"/>
      <c r="M18" s="80"/>
      <c r="N18" s="81">
        <f>分析係数表!H21</f>
        <v>9.264091858037578E-4</v>
      </c>
      <c r="O18" s="82">
        <f t="shared" si="4"/>
        <v>2.4013001569663855E-3</v>
      </c>
      <c r="P18" s="76">
        <f>分析係数表!C21</f>
        <v>6.7857142857142838E-2</v>
      </c>
      <c r="Q18" s="82">
        <f t="shared" si="5"/>
        <v>1.6294536779414755E-4</v>
      </c>
      <c r="R18" s="83">
        <v>3.6168680086764461E-4</v>
      </c>
      <c r="S18" s="84">
        <f t="shared" si="6"/>
        <v>4.9672507000416352E-3</v>
      </c>
      <c r="T18" s="85">
        <f>分析係数表!F21</f>
        <v>0.42467532467532465</v>
      </c>
      <c r="U18" s="86">
        <f t="shared" si="7"/>
        <v>2.1094688037839151E-3</v>
      </c>
      <c r="V18" s="87">
        <f>分析係数表!D21</f>
        <v>5.909090909090909E-2</v>
      </c>
      <c r="W18" s="167">
        <f t="shared" si="8"/>
        <v>0</v>
      </c>
      <c r="X18" s="76">
        <f>分析係数表!E21</f>
        <v>4.6753246753246755E-2</v>
      </c>
      <c r="Y18" s="166">
        <f t="shared" si="9"/>
        <v>0</v>
      </c>
    </row>
    <row r="19" spans="1:25" x14ac:dyDescent="0.2">
      <c r="A19" s="6" t="s">
        <v>7</v>
      </c>
      <c r="B19" s="5" t="s">
        <v>268</v>
      </c>
      <c r="C19" s="90"/>
      <c r="D19" s="107">
        <f>投入係数表!K19</f>
        <v>0</v>
      </c>
      <c r="E19" s="110">
        <f t="shared" si="0"/>
        <v>0</v>
      </c>
      <c r="F19" s="76">
        <f>分析係数表!C22</f>
        <v>2.5594149908592323E-2</v>
      </c>
      <c r="G19" s="110">
        <f t="shared" si="1"/>
        <v>0</v>
      </c>
      <c r="H19" s="110">
        <v>9.5576786274055665E-5</v>
      </c>
      <c r="I19" s="110">
        <f t="shared" si="2"/>
        <v>9.5576786274055665E-5</v>
      </c>
      <c r="J19" s="107">
        <f>分析係数表!G22</f>
        <v>0.19492656875834447</v>
      </c>
      <c r="K19" s="111">
        <f t="shared" si="3"/>
        <v>1.8630455001351306E-5</v>
      </c>
      <c r="L19" s="79"/>
      <c r="M19" s="80"/>
      <c r="N19" s="81">
        <f>分析係数表!H22</f>
        <v>3.9144050104384132E-5</v>
      </c>
      <c r="O19" s="82">
        <f t="shared" si="4"/>
        <v>1.0146338691407263E-4</v>
      </c>
      <c r="P19" s="76">
        <f>分析係数表!C22</f>
        <v>2.5594149908592323E-2</v>
      </c>
      <c r="Q19" s="82">
        <f t="shared" si="5"/>
        <v>2.5968691349122796E-6</v>
      </c>
      <c r="R19" s="83">
        <v>2.6745954828046618E-5</v>
      </c>
      <c r="S19" s="84">
        <f t="shared" si="6"/>
        <v>1.2232274110210228E-4</v>
      </c>
      <c r="T19" s="85">
        <f>分析係数表!F22</f>
        <v>0.41388518024032045</v>
      </c>
      <c r="U19" s="86">
        <f t="shared" si="7"/>
        <v>5.0627569748533659E-5</v>
      </c>
      <c r="V19" s="87">
        <f>分析係数表!D22</f>
        <v>6.1415220293724967E-2</v>
      </c>
      <c r="W19" s="167">
        <f t="shared" si="8"/>
        <v>0</v>
      </c>
      <c r="X19" s="76">
        <f>分析係数表!E22</f>
        <v>6.008010680907877E-2</v>
      </c>
      <c r="Y19" s="166">
        <f t="shared" si="9"/>
        <v>0</v>
      </c>
    </row>
    <row r="20" spans="1:25" x14ac:dyDescent="0.2">
      <c r="A20" s="6" t="s">
        <v>8</v>
      </c>
      <c r="B20" s="5" t="s">
        <v>269</v>
      </c>
      <c r="C20" s="90"/>
      <c r="D20" s="107">
        <f>投入係数表!K20</f>
        <v>0</v>
      </c>
      <c r="E20" s="110">
        <f t="shared" si="0"/>
        <v>0</v>
      </c>
      <c r="F20" s="76">
        <f>分析係数表!C23</f>
        <v>0</v>
      </c>
      <c r="G20" s="110">
        <f t="shared" si="1"/>
        <v>0</v>
      </c>
      <c r="H20" s="110">
        <v>0</v>
      </c>
      <c r="I20" s="110">
        <f t="shared" si="2"/>
        <v>0</v>
      </c>
      <c r="J20" s="107">
        <f>分析係数表!G23</f>
        <v>0.21664275466284075</v>
      </c>
      <c r="K20" s="111">
        <f t="shared" si="3"/>
        <v>0</v>
      </c>
      <c r="L20" s="79"/>
      <c r="M20" s="80"/>
      <c r="N20" s="81">
        <f>分析係数表!H23</f>
        <v>2.6096033402922757E-5</v>
      </c>
      <c r="O20" s="82">
        <f t="shared" si="4"/>
        <v>6.7642257942715094E-5</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107">
        <f>投入係数表!K21</f>
        <v>0</v>
      </c>
      <c r="E21" s="110">
        <f t="shared" si="0"/>
        <v>0</v>
      </c>
      <c r="F21" s="76">
        <f>分析係数表!C24</f>
        <v>0.15741583257506819</v>
      </c>
      <c r="G21" s="110">
        <f t="shared" si="1"/>
        <v>0</v>
      </c>
      <c r="H21" s="110">
        <v>3.516361354264943E-4</v>
      </c>
      <c r="I21" s="110">
        <f t="shared" si="2"/>
        <v>3.516361354264943E-4</v>
      </c>
      <c r="J21" s="107">
        <f>分析係数表!G24</f>
        <v>0.20833333333333334</v>
      </c>
      <c r="K21" s="111">
        <f t="shared" si="3"/>
        <v>7.3257528213852981E-5</v>
      </c>
      <c r="L21" s="79"/>
      <c r="M21" s="80"/>
      <c r="N21" s="81">
        <f>分析係数表!H24</f>
        <v>3.2620041753653444E-4</v>
      </c>
      <c r="O21" s="82">
        <f t="shared" si="4"/>
        <v>8.4552822428393855E-4</v>
      </c>
      <c r="P21" s="76">
        <f>分析係数表!C24</f>
        <v>0.15741583257506819</v>
      </c>
      <c r="Q21" s="82">
        <f t="shared" si="5"/>
        <v>1.3309952939137519E-4</v>
      </c>
      <c r="R21" s="83">
        <v>4.5898771017862977E-4</v>
      </c>
      <c r="S21" s="84">
        <f t="shared" si="6"/>
        <v>8.1062384560512402E-4</v>
      </c>
      <c r="T21" s="85">
        <f>分析係数表!F24</f>
        <v>0.39583333333333331</v>
      </c>
      <c r="U21" s="86">
        <f t="shared" si="7"/>
        <v>3.2087193888536157E-4</v>
      </c>
      <c r="V21" s="87">
        <f>分析係数表!D24</f>
        <v>0</v>
      </c>
      <c r="W21" s="167">
        <f t="shared" si="8"/>
        <v>0</v>
      </c>
      <c r="X21" s="76">
        <f>分析係数表!E24</f>
        <v>0</v>
      </c>
      <c r="Y21" s="166">
        <f t="shared" si="9"/>
        <v>0</v>
      </c>
    </row>
    <row r="22" spans="1:25" x14ac:dyDescent="0.2">
      <c r="A22" s="6" t="s">
        <v>10</v>
      </c>
      <c r="B22" s="5" t="s">
        <v>271</v>
      </c>
      <c r="C22" s="90"/>
      <c r="D22" s="107">
        <f>投入係数表!K22</f>
        <v>0</v>
      </c>
      <c r="E22" s="110">
        <f t="shared" si="0"/>
        <v>0</v>
      </c>
      <c r="F22" s="76">
        <f>分析係数表!C25</f>
        <v>0.30845442536327605</v>
      </c>
      <c r="G22" s="110">
        <f t="shared" si="1"/>
        <v>0</v>
      </c>
      <c r="H22" s="110">
        <v>3.75452704982472E-3</v>
      </c>
      <c r="I22" s="110">
        <f t="shared" si="2"/>
        <v>3.75452704982472E-3</v>
      </c>
      <c r="J22" s="107">
        <f>分析係数表!G25</f>
        <v>0.19694817948330565</v>
      </c>
      <c r="K22" s="111">
        <f t="shared" si="3"/>
        <v>7.3944726728380496E-4</v>
      </c>
      <c r="L22" s="79"/>
      <c r="M22" s="80"/>
      <c r="N22" s="81">
        <f>分析係数表!H25</f>
        <v>5.0887265135699379E-4</v>
      </c>
      <c r="O22" s="82">
        <f t="shared" si="4"/>
        <v>1.3190240298829444E-3</v>
      </c>
      <c r="P22" s="76">
        <f>分析係数表!C25</f>
        <v>0.30845442536327605</v>
      </c>
      <c r="Q22" s="82">
        <f t="shared" si="5"/>
        <v>4.0685879917789629E-4</v>
      </c>
      <c r="R22" s="83">
        <v>2.4292121118596167E-3</v>
      </c>
      <c r="S22" s="84">
        <f t="shared" si="6"/>
        <v>6.1837391616843367E-3</v>
      </c>
      <c r="T22" s="85">
        <f>分析係数表!F25</f>
        <v>0.34916150475902702</v>
      </c>
      <c r="U22" s="86">
        <f t="shared" si="7"/>
        <v>2.1591236707310273E-3</v>
      </c>
      <c r="V22" s="87">
        <f>分析係数表!D25</f>
        <v>2.3674271037921135E-2</v>
      </c>
      <c r="W22" s="167">
        <f t="shared" si="8"/>
        <v>0</v>
      </c>
      <c r="X22" s="76">
        <f>分析係数表!E25</f>
        <v>2.3583622903761897E-2</v>
      </c>
      <c r="Y22" s="166">
        <f t="shared" si="9"/>
        <v>0</v>
      </c>
    </row>
    <row r="23" spans="1:25" x14ac:dyDescent="0.2">
      <c r="A23" s="6" t="s">
        <v>11</v>
      </c>
      <c r="B23" s="5" t="s">
        <v>35</v>
      </c>
      <c r="C23" s="90"/>
      <c r="D23" s="107">
        <f>投入係数表!K23</f>
        <v>0</v>
      </c>
      <c r="E23" s="110">
        <f t="shared" si="0"/>
        <v>0</v>
      </c>
      <c r="F23" s="76">
        <f>分析係数表!C26</f>
        <v>0.16160220994475138</v>
      </c>
      <c r="G23" s="110">
        <f t="shared" si="1"/>
        <v>0</v>
      </c>
      <c r="H23" s="110">
        <v>5.8948328917979309E-4</v>
      </c>
      <c r="I23" s="110">
        <f t="shared" si="2"/>
        <v>5.8948328917979309E-4</v>
      </c>
      <c r="J23" s="107">
        <f>分析係数表!G26</f>
        <v>0.19685515573026913</v>
      </c>
      <c r="K23" s="111">
        <f t="shared" si="3"/>
        <v>1.1604282469187944E-4</v>
      </c>
      <c r="L23" s="79"/>
      <c r="M23" s="80"/>
      <c r="N23" s="81">
        <f>分析係数表!H26</f>
        <v>1.0360125260960334E-2</v>
      </c>
      <c r="O23" s="82">
        <f t="shared" si="4"/>
        <v>2.6853976403257891E-2</v>
      </c>
      <c r="P23" s="76">
        <f>分析係数表!C26</f>
        <v>0.16160220994475138</v>
      </c>
      <c r="Q23" s="82">
        <f t="shared" si="5"/>
        <v>4.3396619325706811E-3</v>
      </c>
      <c r="R23" s="83">
        <v>4.5929356557178995E-3</v>
      </c>
      <c r="S23" s="84">
        <f t="shared" si="6"/>
        <v>5.1824189448976925E-3</v>
      </c>
      <c r="T23" s="85">
        <f>分析係数表!F26</f>
        <v>0.33413970365890533</v>
      </c>
      <c r="U23" s="86">
        <f t="shared" si="7"/>
        <v>1.7316519304844118E-3</v>
      </c>
      <c r="V23" s="87">
        <f>分析係数表!D26</f>
        <v>4.2334442092530997E-2</v>
      </c>
      <c r="W23" s="167">
        <f t="shared" si="8"/>
        <v>0</v>
      </c>
      <c r="X23" s="76">
        <f>分析係数表!E26</f>
        <v>4.4148775325068036E-2</v>
      </c>
      <c r="Y23" s="166">
        <f t="shared" si="9"/>
        <v>0</v>
      </c>
    </row>
    <row r="24" spans="1:25" x14ac:dyDescent="0.2">
      <c r="A24" s="6" t="s">
        <v>12</v>
      </c>
      <c r="B24" s="5" t="s">
        <v>365</v>
      </c>
      <c r="C24" s="90"/>
      <c r="D24" s="107">
        <f>投入係数表!K24</f>
        <v>0</v>
      </c>
      <c r="E24" s="110">
        <f t="shared" si="0"/>
        <v>0</v>
      </c>
      <c r="F24" s="76">
        <f>分析係数表!C27</f>
        <v>8.2295614510016213E-2</v>
      </c>
      <c r="G24" s="110">
        <f t="shared" si="1"/>
        <v>0</v>
      </c>
      <c r="H24" s="110">
        <v>6.0464499733126343E-5</v>
      </c>
      <c r="I24" s="110">
        <f t="shared" si="2"/>
        <v>6.0464499733126343E-5</v>
      </c>
      <c r="J24" s="107">
        <f>分析係数表!G27</f>
        <v>0.16879795396419436</v>
      </c>
      <c r="K24" s="111">
        <f t="shared" si="3"/>
        <v>1.0206283842420303E-5</v>
      </c>
      <c r="L24" s="79"/>
      <c r="M24" s="80"/>
      <c r="N24" s="81">
        <f>分析係数表!H27</f>
        <v>1.0829853862212944E-2</v>
      </c>
      <c r="O24" s="82">
        <f t="shared" si="4"/>
        <v>2.8071537046226763E-2</v>
      </c>
      <c r="P24" s="76">
        <f>分析係数表!C27</f>
        <v>8.2295614510016213E-2</v>
      </c>
      <c r="Q24" s="82">
        <f t="shared" si="5"/>
        <v>2.310164391459917E-3</v>
      </c>
      <c r="R24" s="83">
        <v>2.3345608258277784E-3</v>
      </c>
      <c r="S24" s="84">
        <f t="shared" si="6"/>
        <v>2.3950253255609049E-3</v>
      </c>
      <c r="T24" s="85">
        <f>分析係数表!F27</f>
        <v>0.31969309462915602</v>
      </c>
      <c r="U24" s="86">
        <f t="shared" si="7"/>
        <v>7.6567305804376752E-4</v>
      </c>
      <c r="V24" s="87">
        <f>分析係数表!D27</f>
        <v>0</v>
      </c>
      <c r="W24" s="167">
        <f t="shared" si="8"/>
        <v>0</v>
      </c>
      <c r="X24" s="76">
        <f>分析係数表!E27</f>
        <v>0</v>
      </c>
      <c r="Y24" s="166">
        <f t="shared" si="9"/>
        <v>0</v>
      </c>
    </row>
    <row r="25" spans="1:25" x14ac:dyDescent="0.2">
      <c r="A25" s="6" t="s">
        <v>13</v>
      </c>
      <c r="B25" s="5" t="s">
        <v>191</v>
      </c>
      <c r="C25" s="90"/>
      <c r="D25" s="107">
        <f>投入係数表!K25</f>
        <v>0</v>
      </c>
      <c r="E25" s="110">
        <f t="shared" si="0"/>
        <v>0</v>
      </c>
      <c r="F25" s="76">
        <f>分析係数表!C28</f>
        <v>3.4090909090909061E-2</v>
      </c>
      <c r="G25" s="110">
        <f t="shared" si="1"/>
        <v>0</v>
      </c>
      <c r="H25" s="110">
        <v>1.6547463080530825E-3</v>
      </c>
      <c r="I25" s="110">
        <f t="shared" si="2"/>
        <v>1.6547463080530825E-3</v>
      </c>
      <c r="J25" s="107">
        <f>分析係数表!G28</f>
        <v>0.12609457092819615</v>
      </c>
      <c r="K25" s="111">
        <f t="shared" si="3"/>
        <v>2.0865452570897013E-4</v>
      </c>
      <c r="L25" s="79"/>
      <c r="M25" s="80"/>
      <c r="N25" s="81">
        <f>分析係数表!H28</f>
        <v>2.1424843423799581E-2</v>
      </c>
      <c r="O25" s="82">
        <f t="shared" si="4"/>
        <v>5.5534293770969086E-2</v>
      </c>
      <c r="P25" s="76">
        <f>分析係数表!C28</f>
        <v>3.4090909090909061E-2</v>
      </c>
      <c r="Q25" s="82">
        <f t="shared" si="5"/>
        <v>1.8932145603739443E-3</v>
      </c>
      <c r="R25" s="83">
        <v>2.1007763329013848E-3</v>
      </c>
      <c r="S25" s="84">
        <f t="shared" si="6"/>
        <v>3.7555226409544673E-3</v>
      </c>
      <c r="T25" s="85">
        <f>分析係数表!F28</f>
        <v>0.21453590192644484</v>
      </c>
      <c r="U25" s="86">
        <f t="shared" si="7"/>
        <v>8.0569443698235072E-4</v>
      </c>
      <c r="V25" s="87">
        <f>分析係数表!D28</f>
        <v>1.6637478108581436E-2</v>
      </c>
      <c r="W25" s="167">
        <f t="shared" si="8"/>
        <v>0</v>
      </c>
      <c r="X25" s="76">
        <f>分析係数表!E28</f>
        <v>1.5761821366024518E-2</v>
      </c>
      <c r="Y25" s="166">
        <f t="shared" si="9"/>
        <v>0</v>
      </c>
    </row>
    <row r="26" spans="1:25" x14ac:dyDescent="0.2">
      <c r="A26" s="6" t="s">
        <v>14</v>
      </c>
      <c r="B26" s="5" t="s">
        <v>50</v>
      </c>
      <c r="C26" s="90"/>
      <c r="D26" s="107">
        <f>投入係数表!K26</f>
        <v>1.1129660545353367E-3</v>
      </c>
      <c r="E26" s="110">
        <f t="shared" si="0"/>
        <v>0.11129660545353368</v>
      </c>
      <c r="F26" s="76">
        <f>分析係数表!C29</f>
        <v>0.29231433506044902</v>
      </c>
      <c r="G26" s="110">
        <f t="shared" si="1"/>
        <v>3.253359321763484E-2</v>
      </c>
      <c r="H26" s="110">
        <v>3.687682719785338E-2</v>
      </c>
      <c r="I26" s="110">
        <f t="shared" si="2"/>
        <v>3.687682719785338E-2</v>
      </c>
      <c r="J26" s="107">
        <f>分析係数表!G29</f>
        <v>0.25456977262594738</v>
      </c>
      <c r="K26" s="111">
        <f t="shared" si="3"/>
        <v>9.3877255149238878E-3</v>
      </c>
      <c r="L26" s="79"/>
      <c r="M26" s="80"/>
      <c r="N26" s="81">
        <f>分析係数表!H29</f>
        <v>1.0151356993736952E-2</v>
      </c>
      <c r="O26" s="82">
        <f t="shared" si="4"/>
        <v>2.631283833971617E-2</v>
      </c>
      <c r="P26" s="76">
        <f>分析係数表!C29</f>
        <v>0.29231433506044902</v>
      </c>
      <c r="Q26" s="82">
        <f t="shared" si="5"/>
        <v>7.6916198428272214E-3</v>
      </c>
      <c r="R26" s="83">
        <v>9.769290896625437E-3</v>
      </c>
      <c r="S26" s="84">
        <f t="shared" si="6"/>
        <v>4.6646118094478814E-2</v>
      </c>
      <c r="T26" s="85">
        <f>分析係数表!F29</f>
        <v>0.38252340615247438</v>
      </c>
      <c r="U26" s="86">
        <f t="shared" si="7"/>
        <v>1.7843231977290604E-2</v>
      </c>
      <c r="V26" s="87">
        <f>分析係数表!D29</f>
        <v>6.8212215782434235E-2</v>
      </c>
      <c r="W26" s="167">
        <f t="shared" si="8"/>
        <v>0</v>
      </c>
      <c r="X26" s="76">
        <f>分析係数表!E29</f>
        <v>4.7258136424431565E-2</v>
      </c>
      <c r="Y26" s="166">
        <f t="shared" si="9"/>
        <v>0</v>
      </c>
    </row>
    <row r="27" spans="1:25" x14ac:dyDescent="0.2">
      <c r="A27" s="6" t="s">
        <v>15</v>
      </c>
      <c r="B27" s="5" t="s">
        <v>36</v>
      </c>
      <c r="C27" s="90"/>
      <c r="D27" s="107">
        <f>投入係数表!K27</f>
        <v>5.5648302726766835E-4</v>
      </c>
      <c r="E27" s="110">
        <f t="shared" si="0"/>
        <v>5.5648302726766838E-2</v>
      </c>
      <c r="F27" s="76">
        <f>分析係数表!C30</f>
        <v>1</v>
      </c>
      <c r="G27" s="110">
        <f t="shared" si="1"/>
        <v>5.5648302726766838E-2</v>
      </c>
      <c r="H27" s="110">
        <v>7.2011156673720517E-2</v>
      </c>
      <c r="I27" s="110">
        <f t="shared" si="2"/>
        <v>7.2011156673720517E-2</v>
      </c>
      <c r="J27" s="107">
        <f>分析係数表!G30</f>
        <v>0.34476756092566047</v>
      </c>
      <c r="K27" s="111">
        <f t="shared" si="3"/>
        <v>2.4827110845834218E-2</v>
      </c>
      <c r="L27" s="79"/>
      <c r="M27" s="80"/>
      <c r="N27" s="81">
        <f>分析係数表!H30</f>
        <v>0</v>
      </c>
      <c r="O27" s="82">
        <f t="shared" si="4"/>
        <v>0</v>
      </c>
      <c r="P27" s="76">
        <f>分析係数表!C30</f>
        <v>1</v>
      </c>
      <c r="Q27" s="82">
        <f t="shared" si="5"/>
        <v>0</v>
      </c>
      <c r="R27" s="83">
        <v>7.8757671520798718E-3</v>
      </c>
      <c r="S27" s="84">
        <f t="shared" si="6"/>
        <v>7.9886923825800385E-2</v>
      </c>
      <c r="T27" s="85">
        <f>分析係数表!F30</f>
        <v>0.43968871595330739</v>
      </c>
      <c r="U27" s="86">
        <f t="shared" si="7"/>
        <v>3.5125378958425851E-2</v>
      </c>
      <c r="V27" s="87">
        <f>分析係数表!D30</f>
        <v>0.11560516076182674</v>
      </c>
      <c r="W27" s="167">
        <f t="shared" si="8"/>
        <v>0</v>
      </c>
      <c r="X27" s="76">
        <f>分析係数表!E30</f>
        <v>7.6694654925250877E-2</v>
      </c>
      <c r="Y27" s="166">
        <f t="shared" si="9"/>
        <v>0</v>
      </c>
    </row>
    <row r="28" spans="1:25" x14ac:dyDescent="0.2">
      <c r="A28" s="6" t="s">
        <v>16</v>
      </c>
      <c r="B28" s="5" t="s">
        <v>192</v>
      </c>
      <c r="C28" s="90"/>
      <c r="D28" s="107">
        <f>投入係数表!K28</f>
        <v>7.7907623817473565E-3</v>
      </c>
      <c r="E28" s="110">
        <f t="shared" si="0"/>
        <v>0.7790762381747357</v>
      </c>
      <c r="F28" s="76">
        <f>分析係数表!C31</f>
        <v>3.6682843277190957E-2</v>
      </c>
      <c r="G28" s="110">
        <f t="shared" si="1"/>
        <v>2.8578731545947325E-2</v>
      </c>
      <c r="H28" s="110">
        <v>3.2037886618848051E-2</v>
      </c>
      <c r="I28" s="110">
        <f t="shared" si="2"/>
        <v>3.2037886618848051E-2</v>
      </c>
      <c r="J28" s="107">
        <f>分析係数表!G31</f>
        <v>6.9767441860465115E-2</v>
      </c>
      <c r="K28" s="111">
        <f t="shared" si="3"/>
        <v>2.2352013920126546E-3</v>
      </c>
      <c r="L28" s="79"/>
      <c r="M28" s="80"/>
      <c r="N28" s="81">
        <f>分析係数表!H31</f>
        <v>2.1751043841336117E-2</v>
      </c>
      <c r="O28" s="82">
        <f t="shared" si="4"/>
        <v>5.6379821995253022E-2</v>
      </c>
      <c r="P28" s="76">
        <f>分析係数表!C31</f>
        <v>3.6682843277190957E-2</v>
      </c>
      <c r="Q28" s="82">
        <f t="shared" si="5"/>
        <v>2.0681721742477903E-3</v>
      </c>
      <c r="R28" s="83">
        <v>2.7500476568618252E-3</v>
      </c>
      <c r="S28" s="84">
        <f t="shared" si="6"/>
        <v>3.4787934275709878E-2</v>
      </c>
      <c r="T28" s="85">
        <f>分析係数表!F31</f>
        <v>0.34496124031007752</v>
      </c>
      <c r="U28" s="86">
        <f t="shared" si="7"/>
        <v>1.2000488955574339E-2</v>
      </c>
      <c r="V28" s="87">
        <f>分析係数表!D31</f>
        <v>0</v>
      </c>
      <c r="W28" s="167">
        <f t="shared" si="8"/>
        <v>0</v>
      </c>
      <c r="X28" s="76">
        <f>分析係数表!E31</f>
        <v>0</v>
      </c>
      <c r="Y28" s="166">
        <f t="shared" si="9"/>
        <v>0</v>
      </c>
    </row>
    <row r="29" spans="1:25" x14ac:dyDescent="0.2">
      <c r="A29" s="6" t="s">
        <v>17</v>
      </c>
      <c r="B29" s="5" t="s">
        <v>272</v>
      </c>
      <c r="C29" s="90"/>
      <c r="D29" s="107">
        <f>投入係数表!K29</f>
        <v>5.5648302726766835E-4</v>
      </c>
      <c r="E29" s="110">
        <f t="shared" si="0"/>
        <v>5.5648302726766838E-2</v>
      </c>
      <c r="F29" s="76">
        <f>分析係数表!C32</f>
        <v>0.40520446096654272</v>
      </c>
      <c r="G29" s="110">
        <f t="shared" si="1"/>
        <v>2.2548940510102547E-2</v>
      </c>
      <c r="H29" s="110">
        <v>2.6845627582593894E-2</v>
      </c>
      <c r="I29" s="110">
        <f t="shared" si="2"/>
        <v>2.6845627582593894E-2</v>
      </c>
      <c r="J29" s="107">
        <f>分析係数表!G32</f>
        <v>0.14123006833712984</v>
      </c>
      <c r="K29" s="111">
        <f t="shared" si="3"/>
        <v>3.7914098180428734E-3</v>
      </c>
      <c r="L29" s="79"/>
      <c r="M29" s="80"/>
      <c r="N29" s="81">
        <f>分析係数表!H32</f>
        <v>6.3543841336116914E-3</v>
      </c>
      <c r="O29" s="82">
        <f t="shared" si="4"/>
        <v>1.6470889809051124E-2</v>
      </c>
      <c r="P29" s="76">
        <f>分析係数表!C32</f>
        <v>0.40520446096654272</v>
      </c>
      <c r="Q29" s="82">
        <f t="shared" si="5"/>
        <v>6.6740780267158821E-3</v>
      </c>
      <c r="R29" s="83">
        <v>8.3103955738384298E-3</v>
      </c>
      <c r="S29" s="84">
        <f t="shared" si="6"/>
        <v>3.515602315643232E-2</v>
      </c>
      <c r="T29" s="85">
        <f>分析係数表!F32</f>
        <v>0.48519362186788156</v>
      </c>
      <c r="U29" s="86">
        <f t="shared" si="7"/>
        <v>1.7057478205740512E-2</v>
      </c>
      <c r="V29" s="87">
        <f>分析係数表!D32</f>
        <v>9.1116173120728925E-3</v>
      </c>
      <c r="W29" s="167">
        <f t="shared" si="8"/>
        <v>0</v>
      </c>
      <c r="X29" s="76">
        <f>分析係数表!E32</f>
        <v>1.366742596810934E-2</v>
      </c>
      <c r="Y29" s="166">
        <f t="shared" si="9"/>
        <v>0</v>
      </c>
    </row>
    <row r="30" spans="1:25" x14ac:dyDescent="0.2">
      <c r="A30" s="6" t="s">
        <v>18</v>
      </c>
      <c r="B30" s="5" t="s">
        <v>273</v>
      </c>
      <c r="C30" s="90"/>
      <c r="D30" s="107">
        <f>投入係数表!K30</f>
        <v>0</v>
      </c>
      <c r="E30" s="110">
        <f t="shared" si="0"/>
        <v>0</v>
      </c>
      <c r="F30" s="76">
        <f>分析係数表!C33</f>
        <v>1</v>
      </c>
      <c r="G30" s="110">
        <f t="shared" si="1"/>
        <v>0</v>
      </c>
      <c r="H30" s="110">
        <v>1.9059151714649628E-2</v>
      </c>
      <c r="I30" s="110">
        <f t="shared" si="2"/>
        <v>1.9059151714649628E-2</v>
      </c>
      <c r="J30" s="107">
        <f>分析係数表!G33</f>
        <v>0.50773765659543113</v>
      </c>
      <c r="K30" s="111">
        <f t="shared" si="3"/>
        <v>9.6770490282929948E-3</v>
      </c>
      <c r="L30" s="79"/>
      <c r="M30" s="80"/>
      <c r="N30" s="81">
        <f>分析係数表!H33</f>
        <v>9.3945720250521918E-4</v>
      </c>
      <c r="O30" s="82">
        <f t="shared" si="4"/>
        <v>2.4351212859377433E-3</v>
      </c>
      <c r="P30" s="76">
        <f>分析係数表!C33</f>
        <v>1</v>
      </c>
      <c r="Q30" s="82">
        <f t="shared" si="5"/>
        <v>2.4351212859377433E-3</v>
      </c>
      <c r="R30" s="83">
        <v>7.3505673593419786E-3</v>
      </c>
      <c r="S30" s="84">
        <f t="shared" si="6"/>
        <v>2.6409719073991606E-2</v>
      </c>
      <c r="T30" s="85">
        <f>分析係数表!F33</f>
        <v>0.64112011790714807</v>
      </c>
      <c r="U30" s="86">
        <f t="shared" si="7"/>
        <v>1.6931802206612157E-2</v>
      </c>
      <c r="V30" s="87">
        <f>分析係数表!D33</f>
        <v>2.5055268975681652E-2</v>
      </c>
      <c r="W30" s="167">
        <f t="shared" si="8"/>
        <v>0</v>
      </c>
      <c r="X30" s="76">
        <f>分析係数表!E33</f>
        <v>2.3581429624170966E-2</v>
      </c>
      <c r="Y30" s="166">
        <f t="shared" si="9"/>
        <v>0</v>
      </c>
    </row>
    <row r="31" spans="1:25" x14ac:dyDescent="0.2">
      <c r="A31" s="6" t="s">
        <v>19</v>
      </c>
      <c r="B31" s="5" t="s">
        <v>274</v>
      </c>
      <c r="C31" s="90"/>
      <c r="D31" s="107">
        <f>投入係数表!K31</f>
        <v>1.0573177518085699E-2</v>
      </c>
      <c r="E31" s="110">
        <f t="shared" si="0"/>
        <v>1.0573177518085699</v>
      </c>
      <c r="F31" s="76">
        <f>分析係数表!C34</f>
        <v>0.47684200348095152</v>
      </c>
      <c r="G31" s="110">
        <f t="shared" si="1"/>
        <v>0.50417351508837394</v>
      </c>
      <c r="H31" s="110">
        <v>0.5276055746511874</v>
      </c>
      <c r="I31" s="110">
        <f t="shared" si="2"/>
        <v>0.5276055746511874</v>
      </c>
      <c r="J31" s="107">
        <f>分析係数表!G34</f>
        <v>0.42481481481481481</v>
      </c>
      <c r="K31" s="111">
        <f t="shared" si="3"/>
        <v>0.22413466449070812</v>
      </c>
      <c r="L31" s="79"/>
      <c r="M31" s="80"/>
      <c r="N31" s="81">
        <f>分析係数表!H34</f>
        <v>0.15750260960334028</v>
      </c>
      <c r="O31" s="82">
        <f t="shared" si="4"/>
        <v>0.40825484781325688</v>
      </c>
      <c r="P31" s="76">
        <f>分析係数表!C34</f>
        <v>0.47684200348095152</v>
      </c>
      <c r="Q31" s="82">
        <f t="shared" si="5"/>
        <v>0.19467305956208436</v>
      </c>
      <c r="R31" s="83">
        <v>0.20801307603918645</v>
      </c>
      <c r="S31" s="84">
        <f t="shared" si="6"/>
        <v>0.73561865069037391</v>
      </c>
      <c r="T31" s="85">
        <f>分析係数表!F34</f>
        <v>0.69679012345679014</v>
      </c>
      <c r="U31" s="86">
        <f t="shared" si="7"/>
        <v>0.512571810431663</v>
      </c>
      <c r="V31" s="87">
        <f>分析係数表!D34</f>
        <v>0.16024691358024692</v>
      </c>
      <c r="W31" s="167">
        <f t="shared" si="8"/>
        <v>0</v>
      </c>
      <c r="X31" s="76">
        <f>分析係数表!E34</f>
        <v>0.12271604938271605</v>
      </c>
      <c r="Y31" s="166">
        <f t="shared" si="9"/>
        <v>0</v>
      </c>
    </row>
    <row r="32" spans="1:25" x14ac:dyDescent="0.2">
      <c r="A32" s="6" t="s">
        <v>20</v>
      </c>
      <c r="B32" s="5" t="s">
        <v>37</v>
      </c>
      <c r="C32" s="90"/>
      <c r="D32" s="107">
        <f>投入係数表!K32</f>
        <v>3.3388981636060101E-3</v>
      </c>
      <c r="E32" s="110">
        <f t="shared" si="0"/>
        <v>0.333889816360601</v>
      </c>
      <c r="F32" s="76">
        <f>分析係数表!C35</f>
        <v>0.24337550728097401</v>
      </c>
      <c r="G32" s="110">
        <f t="shared" si="1"/>
        <v>8.1260603432712519E-2</v>
      </c>
      <c r="H32" s="110">
        <v>0.10154102221881035</v>
      </c>
      <c r="I32" s="110">
        <f t="shared" si="2"/>
        <v>0.10154102221881035</v>
      </c>
      <c r="J32" s="107">
        <f>分析係数表!G35</f>
        <v>0.31448275862068964</v>
      </c>
      <c r="K32" s="111">
        <f t="shared" si="3"/>
        <v>3.1932900780536219E-2</v>
      </c>
      <c r="L32" s="79"/>
      <c r="M32" s="80"/>
      <c r="N32" s="81">
        <f>分析係数表!H35</f>
        <v>5.9929540709812108E-2</v>
      </c>
      <c r="O32" s="82">
        <f t="shared" si="4"/>
        <v>0.1553404453654452</v>
      </c>
      <c r="P32" s="76">
        <f>分析係数表!C35</f>
        <v>0.24337550728097401</v>
      </c>
      <c r="Q32" s="82">
        <f t="shared" si="5"/>
        <v>3.7806059692067656E-2</v>
      </c>
      <c r="R32" s="83">
        <v>5.0196000727679747E-2</v>
      </c>
      <c r="S32" s="84">
        <f t="shared" si="6"/>
        <v>0.15173702294649011</v>
      </c>
      <c r="T32" s="85">
        <f>分析係数表!F35</f>
        <v>0.64091954022988507</v>
      </c>
      <c r="U32" s="86">
        <f t="shared" si="7"/>
        <v>9.7251222982715962E-2</v>
      </c>
      <c r="V32" s="87">
        <f>分析係数表!D35</f>
        <v>7.0344827586206901E-2</v>
      </c>
      <c r="W32" s="167">
        <f t="shared" si="8"/>
        <v>0</v>
      </c>
      <c r="X32" s="76">
        <f>分析係数表!E35</f>
        <v>6.2068965517241378E-2</v>
      </c>
      <c r="Y32" s="166">
        <f t="shared" si="9"/>
        <v>0</v>
      </c>
    </row>
    <row r="33" spans="1:25" x14ac:dyDescent="0.2">
      <c r="A33" s="6" t="s">
        <v>21</v>
      </c>
      <c r="B33" s="5" t="s">
        <v>38</v>
      </c>
      <c r="C33" s="90"/>
      <c r="D33" s="107">
        <f>投入係数表!K33</f>
        <v>5.5648302726766835E-4</v>
      </c>
      <c r="E33" s="110">
        <f t="shared" si="0"/>
        <v>5.5648302726766838E-2</v>
      </c>
      <c r="F33" s="76">
        <f>分析係数表!C36</f>
        <v>0.96818154529627187</v>
      </c>
      <c r="G33" s="110">
        <f t="shared" si="1"/>
        <v>5.3877659727115855E-2</v>
      </c>
      <c r="H33" s="110">
        <v>7.6948420596925221E-2</v>
      </c>
      <c r="I33" s="110">
        <f t="shared" si="2"/>
        <v>7.6948420596925221E-2</v>
      </c>
      <c r="J33" s="107">
        <f>分析係数表!G36</f>
        <v>4.9777985510633324E-2</v>
      </c>
      <c r="K33" s="111">
        <f t="shared" si="3"/>
        <v>3.8303373655398623E-3</v>
      </c>
      <c r="L33" s="79"/>
      <c r="M33" s="80"/>
      <c r="N33" s="81">
        <f>分析係数表!H36</f>
        <v>0.19376304801670147</v>
      </c>
      <c r="O33" s="82">
        <f t="shared" si="4"/>
        <v>0.50224376522465952</v>
      </c>
      <c r="P33" s="76">
        <f>分析係数表!C36</f>
        <v>0.96818154529627187</v>
      </c>
      <c r="Q33" s="82">
        <f t="shared" si="5"/>
        <v>0.48626314473062882</v>
      </c>
      <c r="R33" s="83">
        <v>0.51243541740784226</v>
      </c>
      <c r="S33" s="84">
        <f t="shared" si="6"/>
        <v>0.58938383800476746</v>
      </c>
      <c r="T33" s="85">
        <f>分析係数表!F36</f>
        <v>0.84955597102126668</v>
      </c>
      <c r="U33" s="86">
        <f t="shared" si="7"/>
        <v>0.50071455880038118</v>
      </c>
      <c r="V33" s="87">
        <f>分析係数表!D36</f>
        <v>8.3547557840616959E-3</v>
      </c>
      <c r="W33" s="167">
        <f t="shared" si="8"/>
        <v>0</v>
      </c>
      <c r="X33" s="76">
        <f>分析係数表!E36</f>
        <v>3.0380930123860717E-3</v>
      </c>
      <c r="Y33" s="166">
        <f t="shared" si="9"/>
        <v>0</v>
      </c>
    </row>
    <row r="34" spans="1:25" x14ac:dyDescent="0.2">
      <c r="A34" s="6" t="s">
        <v>22</v>
      </c>
      <c r="B34" s="5" t="s">
        <v>377</v>
      </c>
      <c r="C34" s="90"/>
      <c r="D34" s="107">
        <f>投入係数表!K34</f>
        <v>1.9476905954368393E-2</v>
      </c>
      <c r="E34" s="110">
        <f t="shared" si="0"/>
        <v>1.9476905954368393</v>
      </c>
      <c r="F34" s="76">
        <f>分析係数表!C37</f>
        <v>0.40040699066315533</v>
      </c>
      <c r="G34" s="110">
        <f t="shared" si="1"/>
        <v>0.77986893006179392</v>
      </c>
      <c r="H34" s="110">
        <v>0.822614716592588</v>
      </c>
      <c r="I34" s="110">
        <f t="shared" si="2"/>
        <v>0.822614716592588</v>
      </c>
      <c r="J34" s="107">
        <f>分析係数表!G37</f>
        <v>0.27134717134717135</v>
      </c>
      <c r="K34" s="111">
        <f t="shared" si="3"/>
        <v>0.22321417645595376</v>
      </c>
      <c r="L34" s="79"/>
      <c r="M34" s="80"/>
      <c r="N34" s="81">
        <f>分析係数表!H37</f>
        <v>4.6907620041753653E-2</v>
      </c>
      <c r="O34" s="82">
        <f t="shared" si="4"/>
        <v>0.12158695865203037</v>
      </c>
      <c r="P34" s="76">
        <f>分析係数表!C37</f>
        <v>0.40040699066315533</v>
      </c>
      <c r="Q34" s="82">
        <f t="shared" si="5"/>
        <v>4.8684268217744978E-2</v>
      </c>
      <c r="R34" s="83">
        <v>5.6133330441655076E-2</v>
      </c>
      <c r="S34" s="84">
        <f t="shared" si="6"/>
        <v>0.87874804703424303</v>
      </c>
      <c r="T34" s="85">
        <f>分析係数表!F37</f>
        <v>0.66491656491656492</v>
      </c>
      <c r="U34" s="86">
        <f t="shared" si="7"/>
        <v>0.58429413286114895</v>
      </c>
      <c r="V34" s="87">
        <f>分析係数表!D37</f>
        <v>3.0728530728530729E-2</v>
      </c>
      <c r="W34" s="167">
        <f t="shared" si="8"/>
        <v>0</v>
      </c>
      <c r="X34" s="76">
        <f>分析係数表!E37</f>
        <v>2.9100529100529099E-2</v>
      </c>
      <c r="Y34" s="166">
        <f t="shared" si="9"/>
        <v>0</v>
      </c>
    </row>
    <row r="35" spans="1:25" x14ac:dyDescent="0.2">
      <c r="A35" s="6" t="s">
        <v>23</v>
      </c>
      <c r="B35" s="5" t="s">
        <v>193</v>
      </c>
      <c r="C35" s="90"/>
      <c r="D35" s="107">
        <f>投入係数表!K35</f>
        <v>5.5648302726766835E-4</v>
      </c>
      <c r="E35" s="110">
        <f t="shared" si="0"/>
        <v>5.5648302726766838E-2</v>
      </c>
      <c r="F35" s="76">
        <f>分析係数表!C38</f>
        <v>3.4362826933778567E-2</v>
      </c>
      <c r="G35" s="110">
        <f t="shared" si="1"/>
        <v>1.9122329957584068E-3</v>
      </c>
      <c r="H35" s="110">
        <v>3.4446956584622498E-3</v>
      </c>
      <c r="I35" s="110">
        <f t="shared" si="2"/>
        <v>3.4446956584622498E-3</v>
      </c>
      <c r="J35" s="107">
        <f>分析係数表!G38</f>
        <v>0.25648414985590778</v>
      </c>
      <c r="K35" s="111">
        <f t="shared" si="3"/>
        <v>8.8350983747302657E-4</v>
      </c>
      <c r="L35" s="79"/>
      <c r="M35" s="80"/>
      <c r="N35" s="81">
        <f>分析係数表!H38</f>
        <v>4.2901878914405008E-2</v>
      </c>
      <c r="O35" s="82">
        <f t="shared" si="4"/>
        <v>0.1112038720578236</v>
      </c>
      <c r="P35" s="76">
        <f>分析係数表!C38</f>
        <v>3.4362826933778567E-2</v>
      </c>
      <c r="Q35" s="82">
        <f t="shared" si="5"/>
        <v>3.8212794098890467E-3</v>
      </c>
      <c r="R35" s="83">
        <v>4.5890540145571822E-3</v>
      </c>
      <c r="S35" s="84">
        <f t="shared" si="6"/>
        <v>8.0337496730194316E-3</v>
      </c>
      <c r="T35" s="85">
        <f>分析係数表!F38</f>
        <v>0.52449567723342938</v>
      </c>
      <c r="U35" s="86">
        <f t="shared" si="7"/>
        <v>4.2136669754741689E-3</v>
      </c>
      <c r="V35" s="87">
        <f>分析係数表!D38</f>
        <v>0.12968299711815562</v>
      </c>
      <c r="W35" s="167">
        <f t="shared" si="8"/>
        <v>0</v>
      </c>
      <c r="X35" s="76">
        <f>分析係数表!E38</f>
        <v>0.13832853025936601</v>
      </c>
      <c r="Y35" s="166">
        <f t="shared" si="9"/>
        <v>0</v>
      </c>
    </row>
    <row r="36" spans="1:25" x14ac:dyDescent="0.2">
      <c r="A36" s="6" t="s">
        <v>24</v>
      </c>
      <c r="B36" s="5" t="s">
        <v>39</v>
      </c>
      <c r="C36" s="90"/>
      <c r="D36" s="107">
        <f>投入係数表!K36</f>
        <v>0</v>
      </c>
      <c r="E36" s="110">
        <f t="shared" si="0"/>
        <v>0</v>
      </c>
      <c r="F36" s="76">
        <f>分析係数表!C39</f>
        <v>1</v>
      </c>
      <c r="G36" s="110">
        <f t="shared" si="1"/>
        <v>0</v>
      </c>
      <c r="H36" s="110">
        <v>3.1802262844721351E-3</v>
      </c>
      <c r="I36" s="110">
        <f t="shared" si="2"/>
        <v>3.1802262844721351E-3</v>
      </c>
      <c r="J36" s="107">
        <f>分析係数表!G39</f>
        <v>0.34864130434782609</v>
      </c>
      <c r="K36" s="111">
        <f t="shared" si="3"/>
        <v>1.1087582399396058E-3</v>
      </c>
      <c r="L36" s="79"/>
      <c r="M36" s="80"/>
      <c r="N36" s="81">
        <f>分析係数表!H39</f>
        <v>3.7578288100208767E-3</v>
      </c>
      <c r="O36" s="82">
        <f t="shared" si="4"/>
        <v>9.740485143750973E-3</v>
      </c>
      <c r="P36" s="76">
        <f>分析係数表!C39</f>
        <v>1</v>
      </c>
      <c r="Q36" s="82">
        <f t="shared" si="5"/>
        <v>9.740485143750973E-3</v>
      </c>
      <c r="R36" s="83">
        <v>1.2482745521286453E-2</v>
      </c>
      <c r="S36" s="84">
        <f t="shared" si="6"/>
        <v>1.566297180575859E-2</v>
      </c>
      <c r="T36" s="85">
        <f>分析係数表!F39</f>
        <v>0.69918478260869565</v>
      </c>
      <c r="U36" s="86">
        <f t="shared" si="7"/>
        <v>1.095131153701545E-2</v>
      </c>
      <c r="V36" s="87">
        <f>分析係数表!D39</f>
        <v>5.6793478260869563E-2</v>
      </c>
      <c r="W36" s="167">
        <f t="shared" si="8"/>
        <v>0</v>
      </c>
      <c r="X36" s="76">
        <f>分析係数表!E39</f>
        <v>7.2010869565217392E-2</v>
      </c>
      <c r="Y36" s="166">
        <f t="shared" si="9"/>
        <v>0</v>
      </c>
    </row>
    <row r="37" spans="1:25" x14ac:dyDescent="0.2">
      <c r="A37" s="6" t="s">
        <v>25</v>
      </c>
      <c r="B37" s="5" t="s">
        <v>40</v>
      </c>
      <c r="C37" s="90"/>
      <c r="D37" s="107">
        <f>投入係数表!K37</f>
        <v>0</v>
      </c>
      <c r="E37" s="110">
        <f t="shared" si="0"/>
        <v>0</v>
      </c>
      <c r="F37" s="76">
        <f>分析係数表!C40</f>
        <v>0.60127684271619275</v>
      </c>
      <c r="G37" s="110">
        <f t="shared" si="1"/>
        <v>0</v>
      </c>
      <c r="H37" s="110">
        <v>3.1312100288879144E-3</v>
      </c>
      <c r="I37" s="110">
        <f t="shared" si="2"/>
        <v>3.1312100288879144E-3</v>
      </c>
      <c r="J37" s="107">
        <f>分析係数表!G40</f>
        <v>0.54798481836255197</v>
      </c>
      <c r="K37" s="111">
        <f t="shared" si="3"/>
        <v>1.7158555589351448E-3</v>
      </c>
      <c r="L37" s="79"/>
      <c r="M37" s="80"/>
      <c r="N37" s="81">
        <f>分析係数表!H40</f>
        <v>3.4120563674321501E-2</v>
      </c>
      <c r="O37" s="82">
        <f t="shared" si="4"/>
        <v>8.8442252260099968E-2</v>
      </c>
      <c r="P37" s="76">
        <f>分析係数表!C40</f>
        <v>0.60127684271619275</v>
      </c>
      <c r="Q37" s="82">
        <f t="shared" si="5"/>
        <v>5.3178278201661974E-2</v>
      </c>
      <c r="R37" s="83">
        <v>5.3417466970170184E-2</v>
      </c>
      <c r="S37" s="84">
        <f t="shared" si="6"/>
        <v>5.6548676999058099E-2</v>
      </c>
      <c r="T37" s="85">
        <f>分析係数表!F40</f>
        <v>0.74046629315018975</v>
      </c>
      <c r="U37" s="86">
        <f t="shared" si="7"/>
        <v>4.1872389240039949E-2</v>
      </c>
      <c r="V37" s="87">
        <f>分析係数表!D40</f>
        <v>0.1006687149828303</v>
      </c>
      <c r="W37" s="167">
        <f t="shared" si="8"/>
        <v>0</v>
      </c>
      <c r="X37" s="76">
        <f>分析係数表!E40</f>
        <v>5.8015543105006326E-2</v>
      </c>
      <c r="Y37" s="166">
        <f t="shared" si="9"/>
        <v>0</v>
      </c>
    </row>
    <row r="38" spans="1:25" x14ac:dyDescent="0.2">
      <c r="A38" s="6" t="s">
        <v>26</v>
      </c>
      <c r="B38" s="5" t="s">
        <v>276</v>
      </c>
      <c r="C38" s="90"/>
      <c r="D38" s="107">
        <f>投入係数表!K38</f>
        <v>0</v>
      </c>
      <c r="E38" s="110">
        <f t="shared" si="0"/>
        <v>0</v>
      </c>
      <c r="F38" s="76">
        <f>分析係数表!C41</f>
        <v>0.59395665886661919</v>
      </c>
      <c r="G38" s="110">
        <f t="shared" si="1"/>
        <v>0</v>
      </c>
      <c r="H38" s="110">
        <v>9.660441832264112E-5</v>
      </c>
      <c r="I38" s="110">
        <f t="shared" si="2"/>
        <v>9.660441832264112E-5</v>
      </c>
      <c r="J38" s="107">
        <f>分析係数表!G41</f>
        <v>0.45048742945100051</v>
      </c>
      <c r="K38" s="111">
        <f t="shared" si="3"/>
        <v>4.3519076083775735E-5</v>
      </c>
      <c r="L38" s="79"/>
      <c r="M38" s="80"/>
      <c r="N38" s="81">
        <f>分析係数表!H41</f>
        <v>5.5519311064718163E-2</v>
      </c>
      <c r="O38" s="82">
        <f t="shared" si="4"/>
        <v>0.14390890377312635</v>
      </c>
      <c r="P38" s="76">
        <f>分析係数表!C41</f>
        <v>0.59395665886661919</v>
      </c>
      <c r="Q38" s="82">
        <f t="shared" si="5"/>
        <v>8.5475651666243935E-2</v>
      </c>
      <c r="R38" s="83">
        <v>8.6558708430576503E-2</v>
      </c>
      <c r="S38" s="84">
        <f t="shared" si="6"/>
        <v>8.6655312848899144E-2</v>
      </c>
      <c r="T38" s="85">
        <f>分析係数表!F41</f>
        <v>0.55190696083461599</v>
      </c>
      <c r="U38" s="86">
        <f t="shared" si="7"/>
        <v>4.7825670354608774E-2</v>
      </c>
      <c r="V38" s="87">
        <f>分析係数表!D41</f>
        <v>0.18539421925773902</v>
      </c>
      <c r="W38" s="167">
        <f t="shared" si="8"/>
        <v>0</v>
      </c>
      <c r="X38" s="76">
        <f>分析係数表!E41</f>
        <v>0.17017273815631948</v>
      </c>
      <c r="Y38" s="166">
        <f t="shared" si="9"/>
        <v>0</v>
      </c>
    </row>
    <row r="39" spans="1:25" x14ac:dyDescent="0.2">
      <c r="A39" s="6" t="s">
        <v>51</v>
      </c>
      <c r="B39" s="5" t="s">
        <v>367</v>
      </c>
      <c r="C39" s="90"/>
      <c r="D39" s="107">
        <f>投入係数表!K39</f>
        <v>0</v>
      </c>
      <c r="E39" s="110">
        <f>$C$13*D39</f>
        <v>0</v>
      </c>
      <c r="F39" s="76">
        <f>分析係数表!C42</f>
        <v>0.30827067669172936</v>
      </c>
      <c r="G39" s="110">
        <f>E39*F39</f>
        <v>0</v>
      </c>
      <c r="H39" s="110">
        <v>6.4512748254391499E-4</v>
      </c>
      <c r="I39" s="110">
        <f>C39+H39</f>
        <v>6.4512748254391499E-4</v>
      </c>
      <c r="J39" s="107">
        <f>分析係数表!G42</f>
        <v>0.47878787878787876</v>
      </c>
      <c r="K39" s="111">
        <f>I39*J39</f>
        <v>3.0887921891496533E-4</v>
      </c>
      <c r="L39" s="79"/>
      <c r="M39" s="80"/>
      <c r="N39" s="81">
        <f>分析係数表!H42</f>
        <v>1.163883089770355E-2</v>
      </c>
      <c r="O39" s="82">
        <f t="shared" si="4"/>
        <v>3.0168447042450933E-2</v>
      </c>
      <c r="P39" s="76">
        <f>分析係数表!C42</f>
        <v>0.30827067669172936</v>
      </c>
      <c r="Q39" s="82">
        <f>O39*P39</f>
        <v>9.3000475845149509E-3</v>
      </c>
      <c r="R39" s="83">
        <v>9.677681901276998E-3</v>
      </c>
      <c r="S39" s="84">
        <f>I39+R39</f>
        <v>1.0322809383820913E-2</v>
      </c>
      <c r="T39" s="85">
        <f>分析係数表!F42</f>
        <v>0.54545454545454541</v>
      </c>
      <c r="U39" s="86">
        <f t="shared" si="7"/>
        <v>5.6306233002659523E-3</v>
      </c>
      <c r="V39" s="87">
        <f>分析係数表!D42</f>
        <v>0.24545454545454545</v>
      </c>
      <c r="W39" s="167">
        <f t="shared" si="8"/>
        <v>0</v>
      </c>
      <c r="X39" s="76">
        <f>分析係数表!E42</f>
        <v>0.17575757575757575</v>
      </c>
      <c r="Y39" s="166">
        <f t="shared" si="9"/>
        <v>0</v>
      </c>
    </row>
    <row r="40" spans="1:25" x14ac:dyDescent="0.2">
      <c r="A40" s="6" t="s">
        <v>194</v>
      </c>
      <c r="B40" s="5" t="s">
        <v>41</v>
      </c>
      <c r="C40" s="90"/>
      <c r="D40" s="107">
        <f>投入係数表!K40</f>
        <v>4.4518642181413468E-3</v>
      </c>
      <c r="E40" s="110">
        <f>$C$13*D40</f>
        <v>0.4451864218141347</v>
      </c>
      <c r="F40" s="76">
        <f>分析係数表!C43</f>
        <v>0.33317448971487573</v>
      </c>
      <c r="G40" s="110">
        <f>E40*F40</f>
        <v>0.14832475891591576</v>
      </c>
      <c r="H40" s="110">
        <v>0.19551477037965265</v>
      </c>
      <c r="I40" s="110">
        <f>C40+H40</f>
        <v>0.19551477037965265</v>
      </c>
      <c r="J40" s="107">
        <f>分析係数表!G43</f>
        <v>0.31447963800904977</v>
      </c>
      <c r="K40" s="111">
        <f>I40*J40</f>
        <v>6.1485414214415647E-2</v>
      </c>
      <c r="L40" s="79"/>
      <c r="M40" s="80"/>
      <c r="N40" s="81">
        <f>分析係数表!H43</f>
        <v>3.2711377870563677E-2</v>
      </c>
      <c r="O40" s="82">
        <f t="shared" si="4"/>
        <v>8.4789570331193373E-2</v>
      </c>
      <c r="P40" s="76">
        <f>分析係数表!C43</f>
        <v>0.33317448971487573</v>
      </c>
      <c r="Q40" s="82">
        <f>O40*P40</f>
        <v>2.824972182823892E-2</v>
      </c>
      <c r="R40" s="83">
        <v>4.874253796698147E-2</v>
      </c>
      <c r="S40" s="84">
        <f>I40+R40</f>
        <v>0.24425730834663412</v>
      </c>
      <c r="T40" s="85">
        <f>分析係数表!F43</f>
        <v>0.5802139037433155</v>
      </c>
      <c r="U40" s="86">
        <f t="shared" si="7"/>
        <v>0.1417214863936353</v>
      </c>
      <c r="V40" s="87">
        <f>分析係数表!D43</f>
        <v>0.11641299876593994</v>
      </c>
      <c r="W40" s="167">
        <f t="shared" si="8"/>
        <v>0</v>
      </c>
      <c r="X40" s="76">
        <f>分析係数表!E43</f>
        <v>9.2348827642945289E-2</v>
      </c>
      <c r="Y40" s="166">
        <f t="shared" si="9"/>
        <v>0</v>
      </c>
    </row>
    <row r="41" spans="1:25" x14ac:dyDescent="0.2">
      <c r="A41" s="6" t="s">
        <v>340</v>
      </c>
      <c r="B41" s="5" t="s">
        <v>42</v>
      </c>
      <c r="C41" s="90"/>
      <c r="D41" s="107">
        <f>投入係数表!K41</f>
        <v>0</v>
      </c>
      <c r="E41" s="110">
        <f>$C$13*D41</f>
        <v>0</v>
      </c>
      <c r="F41" s="76">
        <f>分析係数表!C44</f>
        <v>0.44668045890539776</v>
      </c>
      <c r="G41" s="110">
        <f>E41*F41</f>
        <v>0</v>
      </c>
      <c r="H41" s="110">
        <v>1.4077363264303996E-3</v>
      </c>
      <c r="I41" s="110">
        <f>C41+H41</f>
        <v>1.4077363264303996E-3</v>
      </c>
      <c r="J41" s="107">
        <f>分析係数表!G44</f>
        <v>0.26717776712985147</v>
      </c>
      <c r="K41" s="111">
        <f>I41*J41</f>
        <v>3.7611584840325385E-4</v>
      </c>
      <c r="L41" s="79"/>
      <c r="M41" s="80"/>
      <c r="N41" s="81">
        <f>分析係数表!H44</f>
        <v>0.10956419624217119</v>
      </c>
      <c r="O41" s="82">
        <f t="shared" si="4"/>
        <v>0.2839960199724893</v>
      </c>
      <c r="P41" s="76">
        <f>分析係数表!C44</f>
        <v>0.44668045890539776</v>
      </c>
      <c r="Q41" s="82">
        <f>O41*P41</f>
        <v>0.12685547252861804</v>
      </c>
      <c r="R41" s="83">
        <v>0.12861976326126981</v>
      </c>
      <c r="S41" s="84">
        <f>I41+R41</f>
        <v>0.13002749958770021</v>
      </c>
      <c r="T41" s="85">
        <f>分析係数表!F44</f>
        <v>0.50742692860565408</v>
      </c>
      <c r="U41" s="86">
        <f t="shared" si="7"/>
        <v>6.5979454750059674E-2</v>
      </c>
      <c r="V41" s="87">
        <f>分析係数表!D44</f>
        <v>0.12563488260661237</v>
      </c>
      <c r="W41" s="167">
        <f t="shared" si="8"/>
        <v>0</v>
      </c>
      <c r="X41" s="76">
        <f>分析係数表!E44</f>
        <v>9.5448011499760427E-2</v>
      </c>
      <c r="Y41" s="166">
        <f t="shared" si="9"/>
        <v>0</v>
      </c>
    </row>
    <row r="42" spans="1:25" x14ac:dyDescent="0.2">
      <c r="A42" s="6" t="s">
        <v>341</v>
      </c>
      <c r="B42" s="5" t="s">
        <v>278</v>
      </c>
      <c r="C42" s="90"/>
      <c r="D42" s="107">
        <f>投入係数表!K42</f>
        <v>0</v>
      </c>
      <c r="E42" s="110">
        <f>$C$13*D42</f>
        <v>0</v>
      </c>
      <c r="F42" s="76">
        <f>分析係数表!C45</f>
        <v>1</v>
      </c>
      <c r="G42" s="110">
        <f>E42*F42</f>
        <v>0</v>
      </c>
      <c r="H42" s="110">
        <v>7.9456311609129096E-3</v>
      </c>
      <c r="I42" s="110">
        <f>C42+H42</f>
        <v>7.9456311609129096E-3</v>
      </c>
      <c r="J42" s="107">
        <f>分析係数表!G45</f>
        <v>0</v>
      </c>
      <c r="K42" s="111">
        <f>I42*J42</f>
        <v>0</v>
      </c>
      <c r="L42" s="79"/>
      <c r="M42" s="80"/>
      <c r="N42" s="81">
        <f>分析係数表!H45</f>
        <v>0</v>
      </c>
      <c r="O42" s="82">
        <f t="shared" si="4"/>
        <v>0</v>
      </c>
      <c r="P42" s="76">
        <f>分析係数表!C45</f>
        <v>1</v>
      </c>
      <c r="Q42" s="82">
        <f>O42*P42</f>
        <v>0</v>
      </c>
      <c r="R42" s="83">
        <v>3.8030121216974817E-3</v>
      </c>
      <c r="S42" s="84">
        <f>I42+R42</f>
        <v>1.1748643282610391E-2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107">
        <f>投入係数表!K43</f>
        <v>5.5648302726766835E-4</v>
      </c>
      <c r="E43" s="110">
        <f>$C$13*D43</f>
        <v>5.5648302726766838E-2</v>
      </c>
      <c r="F43" s="76">
        <f>分析係数表!C46</f>
        <v>0.15546676353069377</v>
      </c>
      <c r="G43" s="110">
        <f>E43*F43</f>
        <v>8.6514615209067215E-3</v>
      </c>
      <c r="H43" s="110">
        <v>1.1464849378475177E-2</v>
      </c>
      <c r="I43" s="110">
        <f>C43+H43</f>
        <v>1.1464849378475177E-2</v>
      </c>
      <c r="J43" s="107">
        <f>分析係数表!G46</f>
        <v>0</v>
      </c>
      <c r="K43" s="111">
        <f>I43*J43</f>
        <v>0</v>
      </c>
      <c r="L43" s="79"/>
      <c r="M43" s="80"/>
      <c r="N43" s="81">
        <f>分析係数表!H46</f>
        <v>2.2129436325678497E-2</v>
      </c>
      <c r="O43" s="82">
        <f t="shared" si="4"/>
        <v>5.7360634735422397E-2</v>
      </c>
      <c r="P43" s="76">
        <f>分析係数表!C46</f>
        <v>0.15546676353069377</v>
      </c>
      <c r="Q43" s="82">
        <f>O43*P43</f>
        <v>8.9176722363824134E-3</v>
      </c>
      <c r="R43" s="83">
        <v>9.8859638820396611E-3</v>
      </c>
      <c r="S43" s="84">
        <f>I43+R43</f>
        <v>2.1350813260514839E-2</v>
      </c>
      <c r="T43" s="85">
        <f>分析係数表!F46</f>
        <v>0</v>
      </c>
      <c r="U43" s="86">
        <f t="shared" si="7"/>
        <v>0</v>
      </c>
      <c r="V43" s="87">
        <f>分析係数表!D46</f>
        <v>4.662004662004662E-3</v>
      </c>
      <c r="W43" s="167">
        <f t="shared" si="8"/>
        <v>0</v>
      </c>
      <c r="X43" s="76">
        <f>分析係数表!E46</f>
        <v>9.324009324009324E-3</v>
      </c>
      <c r="Y43" s="166">
        <f t="shared" si="9"/>
        <v>0</v>
      </c>
    </row>
    <row r="44" spans="1:25" x14ac:dyDescent="0.2">
      <c r="A44" s="192">
        <v>40</v>
      </c>
      <c r="B44" s="14" t="s">
        <v>150</v>
      </c>
      <c r="C44" s="197">
        <f>SUM(C5:C43)</f>
        <v>100</v>
      </c>
      <c r="D44" s="108">
        <f>投入係数表!K44</f>
        <v>0.70172509738452982</v>
      </c>
      <c r="E44" s="91">
        <f>SUM(E5:E43)</f>
        <v>70.172509738452959</v>
      </c>
      <c r="F44" s="92">
        <f>分析係数表!C47</f>
        <v>0.3856972016264052</v>
      </c>
      <c r="G44" s="91">
        <f>SUM(G5:G43)</f>
        <v>4.0256336365854715</v>
      </c>
      <c r="H44" s="91">
        <f>SUM(H5:H43)</f>
        <v>4.3200768369539846</v>
      </c>
      <c r="I44" s="91">
        <f>SUM(I5:I43)</f>
        <v>104.32007683695394</v>
      </c>
      <c r="J44" s="108">
        <f>分析係数表!G47</f>
        <v>0.23532043395593333</v>
      </c>
      <c r="K44" s="93">
        <f>SUM(K5:K43)</f>
        <v>4.1340531489072445</v>
      </c>
      <c r="L44" s="94">
        <f>最終需要_まとめ!$L$33</f>
        <v>0.627</v>
      </c>
      <c r="M44" s="91">
        <f>K44*L44</f>
        <v>2.5920513243648422</v>
      </c>
      <c r="N44" s="95">
        <f>分析係数表!H47</f>
        <v>1</v>
      </c>
      <c r="O44" s="96">
        <f>SUM(O5:O43)</f>
        <v>2.5920513243648418</v>
      </c>
      <c r="P44" s="92">
        <f>分析係数表!C47</f>
        <v>0.3856972016264052</v>
      </c>
      <c r="Q44" s="96">
        <f>SUM(Q5:Q43)</f>
        <v>1.155963975913842</v>
      </c>
      <c r="R44" s="91">
        <f>SUM(R5:R43)</f>
        <v>1.2731110257270457</v>
      </c>
      <c r="S44" s="97">
        <f>SUM(S5:S43)</f>
        <v>105.59318786268105</v>
      </c>
      <c r="T44" s="98">
        <f>分析係数表!F47</f>
        <v>0.49256721600054465</v>
      </c>
      <c r="U44" s="99">
        <f>SUM(U5:U43)</f>
        <v>31.822347761395537</v>
      </c>
      <c r="V44" s="100">
        <f>分析係数表!D47</f>
        <v>5.5358071998560611E-2</v>
      </c>
      <c r="W44" s="164">
        <f>SUM(W5:W43)</f>
        <v>1</v>
      </c>
      <c r="X44" s="92">
        <f>分析係数表!E47</f>
        <v>4.4839843806985892E-2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364</v>
      </c>
      <c r="S2" s="3" t="s">
        <v>152</v>
      </c>
      <c r="U2" s="64" t="s">
        <v>209</v>
      </c>
      <c r="W2" s="3" t="s">
        <v>130</v>
      </c>
      <c r="Y2" s="3" t="s">
        <v>153</v>
      </c>
    </row>
    <row r="3" spans="1:25" ht="44" x14ac:dyDescent="0.2">
      <c r="B3" s="65"/>
      <c r="C3" s="66" t="s">
        <v>227</v>
      </c>
      <c r="D3" s="66" t="s">
        <v>378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投入係数表!L5</f>
        <v>5.455537370430987E-4</v>
      </c>
      <c r="E5" s="77">
        <f t="shared" ref="E5:E38" si="0">$C$14*D5</f>
        <v>5.4555373704309872E-2</v>
      </c>
      <c r="F5" s="76">
        <f>分析係数表!C8</f>
        <v>7.164700742682395E-2</v>
      </c>
      <c r="G5" s="77">
        <f t="shared" ref="G5:G38" si="1">E5*F5</f>
        <v>3.9087292649658458E-3</v>
      </c>
      <c r="H5" s="77">
        <f t="array" ref="H5:H43">MMULT(逆行列係数!C5:AO43,'10'!G5:G43)</f>
        <v>4.1581182872749206E-3</v>
      </c>
      <c r="I5" s="77">
        <f t="shared" ref="I5:I38" si="2">C5+H5</f>
        <v>4.1581182872749206E-3</v>
      </c>
      <c r="J5" s="76">
        <f>分析係数表!G8</f>
        <v>0.12209302325581395</v>
      </c>
      <c r="K5" s="78">
        <f t="shared" ref="K5:K38" si="3">I5*J5</f>
        <v>5.0767723274868209E-4</v>
      </c>
      <c r="L5" s="79" t="s">
        <v>182</v>
      </c>
      <c r="M5" s="80" t="s">
        <v>182</v>
      </c>
      <c r="N5" s="81">
        <f>分析係数表!H8</f>
        <v>1.0934237995824634E-2</v>
      </c>
      <c r="O5" s="82">
        <f t="shared" ref="O5:O43" si="4">$M$44*N5</f>
        <v>0.16451741362562525</v>
      </c>
      <c r="P5" s="76">
        <f>分析係数表!C8</f>
        <v>7.164700742682395E-2</v>
      </c>
      <c r="Q5" s="82">
        <f t="shared" ref="Q5:Q38" si="5">O5*P5</f>
        <v>1.1787180355877039E-2</v>
      </c>
      <c r="R5" s="83">
        <f t="array" ref="R5:R43">MMULT(逆行列係数!C5:AO43,'10'!Q5:Q43)</f>
        <v>1.4614110259427103E-2</v>
      </c>
      <c r="S5" s="84">
        <f t="shared" ref="S5:S38" si="6">I5+R5</f>
        <v>1.8772228546702022E-2</v>
      </c>
      <c r="T5" s="85">
        <f>分析係数表!F8</f>
        <v>0.45639534883720928</v>
      </c>
      <c r="U5" s="86">
        <f t="shared" ref="U5:U43" si="7">S5*T5</f>
        <v>8.5675577960238874E-3</v>
      </c>
      <c r="V5" s="87">
        <f>分析係数表!D8</f>
        <v>0.625</v>
      </c>
      <c r="W5" s="167">
        <f t="shared" ref="W5:W43" si="8">ROUND(S5*V5,0)</f>
        <v>0</v>
      </c>
      <c r="X5" s="76">
        <f>分析係数表!E8</f>
        <v>0</v>
      </c>
      <c r="Y5" s="166">
        <f t="shared" ref="Y5:Y43" si="9">ROUND(S5*X5,0)</f>
        <v>0</v>
      </c>
    </row>
    <row r="6" spans="1:25" x14ac:dyDescent="0.2">
      <c r="A6" s="6" t="s">
        <v>219</v>
      </c>
      <c r="B6" s="5" t="s">
        <v>265</v>
      </c>
      <c r="C6" s="90"/>
      <c r="D6" s="76">
        <f>投入係数表!L6</f>
        <v>0</v>
      </c>
      <c r="E6" s="77">
        <f t="shared" si="0"/>
        <v>0</v>
      </c>
      <c r="F6" s="76">
        <f>分析係数表!C9</f>
        <v>5.7142857142857162E-2</v>
      </c>
      <c r="G6" s="77">
        <f t="shared" si="1"/>
        <v>0</v>
      </c>
      <c r="H6" s="77">
        <v>2.9832029665810848E-4</v>
      </c>
      <c r="I6" s="77">
        <f t="shared" si="2"/>
        <v>2.9832029665810848E-4</v>
      </c>
      <c r="J6" s="76">
        <f>分析係数表!G9</f>
        <v>0.2857142857142857</v>
      </c>
      <c r="K6" s="78">
        <f t="shared" si="3"/>
        <v>8.5234370473745273E-5</v>
      </c>
      <c r="L6" s="79"/>
      <c r="M6" s="80"/>
      <c r="N6" s="81">
        <f>分析係数表!H9</f>
        <v>5.8716075156576197E-4</v>
      </c>
      <c r="O6" s="82">
        <f t="shared" si="4"/>
        <v>8.8344673187984914E-3</v>
      </c>
      <c r="P6" s="76">
        <f>分析係数表!C9</f>
        <v>5.7142857142857162E-2</v>
      </c>
      <c r="Q6" s="82">
        <f t="shared" si="5"/>
        <v>5.0482670393134257E-4</v>
      </c>
      <c r="R6" s="83">
        <v>5.8729169596822542E-4</v>
      </c>
      <c r="S6" s="84">
        <f t="shared" si="6"/>
        <v>8.856119926263339E-4</v>
      </c>
      <c r="T6" s="85">
        <f>分析係数表!F9</f>
        <v>0.7142857142857143</v>
      </c>
      <c r="U6" s="86">
        <f t="shared" si="7"/>
        <v>6.3257999473309567E-4</v>
      </c>
      <c r="V6" s="87">
        <f>分析係数表!D9</f>
        <v>0</v>
      </c>
      <c r="W6" s="167">
        <f t="shared" si="8"/>
        <v>0</v>
      </c>
      <c r="X6" s="76">
        <f>分析係数表!E9</f>
        <v>0</v>
      </c>
      <c r="Y6" s="166">
        <f t="shared" si="9"/>
        <v>0</v>
      </c>
    </row>
    <row r="7" spans="1:25" x14ac:dyDescent="0.2">
      <c r="A7" s="6" t="s">
        <v>220</v>
      </c>
      <c r="B7" s="5" t="s">
        <v>266</v>
      </c>
      <c r="C7" s="90"/>
      <c r="D7" s="76">
        <f>投入係数表!L7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1.6687327157730487E-2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投入係数表!L8</f>
        <v>0</v>
      </c>
      <c r="E8" s="77">
        <f t="shared" si="0"/>
        <v>0</v>
      </c>
      <c r="F8" s="76">
        <f>分析係数表!C11</f>
        <v>4.3499275012083283E-3</v>
      </c>
      <c r="G8" s="77">
        <f t="shared" si="1"/>
        <v>0</v>
      </c>
      <c r="H8" s="77">
        <v>3.4316217219962125E-4</v>
      </c>
      <c r="I8" s="77">
        <f t="shared" si="2"/>
        <v>3.4316217219962125E-4</v>
      </c>
      <c r="J8" s="76">
        <f>分析係数表!G11</f>
        <v>0.47058823529411764</v>
      </c>
      <c r="K8" s="78">
        <f t="shared" si="3"/>
        <v>1.6148808103511587E-4</v>
      </c>
      <c r="L8" s="79"/>
      <c r="M8" s="80"/>
      <c r="N8" s="81">
        <f>分析係数表!H11</f>
        <v>-2.6096033402922757E-5</v>
      </c>
      <c r="O8" s="82">
        <f t="shared" si="4"/>
        <v>-3.9264299194659969E-4</v>
      </c>
      <c r="P8" s="76">
        <f>分析係数表!C11</f>
        <v>4.3499275012083283E-3</v>
      </c>
      <c r="Q8" s="82">
        <f t="shared" si="5"/>
        <v>-1.7079685488252342E-6</v>
      </c>
      <c r="R8" s="83">
        <v>2.5536824937942874E-4</v>
      </c>
      <c r="S8" s="84">
        <f t="shared" si="6"/>
        <v>5.9853042157904999E-4</v>
      </c>
      <c r="T8" s="85">
        <f>分析係数表!F11</f>
        <v>0.76470588235294112</v>
      </c>
      <c r="U8" s="86">
        <f t="shared" si="7"/>
        <v>4.5769973414868525E-4</v>
      </c>
      <c r="V8" s="87">
        <f>分析係数表!D11</f>
        <v>0</v>
      </c>
      <c r="W8" s="167">
        <f t="shared" si="8"/>
        <v>0</v>
      </c>
      <c r="X8" s="76">
        <f>分析係数表!E11</f>
        <v>0</v>
      </c>
      <c r="Y8" s="166">
        <f t="shared" si="9"/>
        <v>0</v>
      </c>
    </row>
    <row r="9" spans="1:25" x14ac:dyDescent="0.2">
      <c r="A9" s="6" t="s">
        <v>222</v>
      </c>
      <c r="B9" s="5" t="s">
        <v>190</v>
      </c>
      <c r="C9" s="90"/>
      <c r="D9" s="76">
        <f>投入係数表!L9</f>
        <v>0</v>
      </c>
      <c r="E9" s="77">
        <f t="shared" si="0"/>
        <v>0</v>
      </c>
      <c r="F9" s="76">
        <f>分析係数表!C12</f>
        <v>7.5078417484569449E-2</v>
      </c>
      <c r="G9" s="77">
        <f t="shared" si="1"/>
        <v>0</v>
      </c>
      <c r="H9" s="77">
        <v>1.9903871543446562E-4</v>
      </c>
      <c r="I9" s="77">
        <f t="shared" si="2"/>
        <v>1.9903871543446562E-4</v>
      </c>
      <c r="J9" s="76">
        <f>分析係数表!G12</f>
        <v>0.13750412677451304</v>
      </c>
      <c r="K9" s="78">
        <f t="shared" si="3"/>
        <v>2.7368644760136987E-5</v>
      </c>
      <c r="L9" s="79"/>
      <c r="M9" s="80"/>
      <c r="N9" s="81">
        <f>分析係数表!H12</f>
        <v>8.9209290187891435E-2</v>
      </c>
      <c r="O9" s="82">
        <f t="shared" si="4"/>
        <v>1.3422500679694507</v>
      </c>
      <c r="P9" s="76">
        <f>分析係数表!C12</f>
        <v>7.5078417484569449E-2</v>
      </c>
      <c r="Q9" s="82">
        <f t="shared" si="5"/>
        <v>0.10077401097170213</v>
      </c>
      <c r="R9" s="83">
        <v>0.11130970997098888</v>
      </c>
      <c r="S9" s="84">
        <f t="shared" si="6"/>
        <v>0.11150874868642334</v>
      </c>
      <c r="T9" s="85">
        <f>分析係数表!F12</f>
        <v>0.33294816771211622</v>
      </c>
      <c r="U9" s="86">
        <f t="shared" si="7"/>
        <v>3.71266335590155E-2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投入係数表!L10</f>
        <v>1.6366612111292963E-3</v>
      </c>
      <c r="E10" s="77">
        <f t="shared" si="0"/>
        <v>0.16366612111292964</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0.2122235371471371</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投入係数表!L11</f>
        <v>7.0921985815602835E-3</v>
      </c>
      <c r="E11" s="77">
        <f t="shared" si="0"/>
        <v>0.70921985815602839</v>
      </c>
      <c r="F11" s="76">
        <f>分析係数表!C14</f>
        <v>7.4826296098343126E-2</v>
      </c>
      <c r="G11" s="77">
        <f t="shared" si="1"/>
        <v>5.3068295105207892E-2</v>
      </c>
      <c r="H11" s="77">
        <v>6.0204256631223363E-2</v>
      </c>
      <c r="I11" s="77">
        <f t="shared" si="2"/>
        <v>6.0204256631223363E-2</v>
      </c>
      <c r="J11" s="76">
        <f>分析係数表!G14</f>
        <v>0.16814159292035399</v>
      </c>
      <c r="K11" s="78">
        <f t="shared" si="3"/>
        <v>1.0122839610559681E-2</v>
      </c>
      <c r="L11" s="79"/>
      <c r="M11" s="80"/>
      <c r="N11" s="81">
        <f>分析係数表!H14</f>
        <v>1.1873695198329854E-3</v>
      </c>
      <c r="O11" s="82">
        <f t="shared" si="4"/>
        <v>1.7865256133570283E-2</v>
      </c>
      <c r="P11" s="76">
        <f>分析係数表!C14</f>
        <v>7.4826296098343126E-2</v>
      </c>
      <c r="Q11" s="82">
        <f t="shared" si="5"/>
        <v>1.3367909453232706E-3</v>
      </c>
      <c r="R11" s="83">
        <v>4.5512831071110541E-3</v>
      </c>
      <c r="S11" s="84">
        <f t="shared" si="6"/>
        <v>6.4755539738334422E-2</v>
      </c>
      <c r="T11" s="85">
        <f>分析係数表!F14</f>
        <v>0.3584070796460177</v>
      </c>
      <c r="U11" s="86">
        <f t="shared" si="7"/>
        <v>2.3208843888518089E-2</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投入係数表!L12</f>
        <v>0.21112929623567922</v>
      </c>
      <c r="E12" s="77">
        <f t="shared" si="0"/>
        <v>21.112929623567922</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0.12289725647928569</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投入係数表!L13</f>
        <v>1.0911074740861974E-3</v>
      </c>
      <c r="E13" s="77">
        <f t="shared" si="0"/>
        <v>0.10911074740861974</v>
      </c>
      <c r="F13" s="76">
        <f>分析係数表!C16</f>
        <v>0.33157038242473558</v>
      </c>
      <c r="G13" s="77">
        <f t="shared" si="1"/>
        <v>3.6177892244924771E-2</v>
      </c>
      <c r="H13" s="77">
        <v>4.9008262150365356E-2</v>
      </c>
      <c r="I13" s="77">
        <f t="shared" si="2"/>
        <v>4.9008262150365356E-2</v>
      </c>
      <c r="J13" s="76">
        <f>分析係数表!G16</f>
        <v>3.3388981636060099E-2</v>
      </c>
      <c r="K13" s="78">
        <f t="shared" si="3"/>
        <v>1.636335964953768E-3</v>
      </c>
      <c r="L13" s="79"/>
      <c r="M13" s="80"/>
      <c r="N13" s="81">
        <f>分析係数表!H16</f>
        <v>1.6727557411273488E-2</v>
      </c>
      <c r="O13" s="82">
        <f t="shared" si="4"/>
        <v>0.25168415783777037</v>
      </c>
      <c r="P13" s="76">
        <f>分析係数表!C16</f>
        <v>0.33157038242473558</v>
      </c>
      <c r="Q13" s="82">
        <f t="shared" si="5"/>
        <v>8.3451012464517027E-2</v>
      </c>
      <c r="R13" s="83">
        <v>9.1448928354063139E-2</v>
      </c>
      <c r="S13" s="84">
        <f t="shared" si="6"/>
        <v>0.14045719050442851</v>
      </c>
      <c r="T13" s="85">
        <f>分析係数表!F16</f>
        <v>0.28881469115191988</v>
      </c>
      <c r="U13" s="86">
        <f t="shared" si="7"/>
        <v>4.0566100095602894E-2</v>
      </c>
      <c r="V13" s="87">
        <f>分析係数表!D16</f>
        <v>8.3472454090150246E-3</v>
      </c>
      <c r="W13" s="167">
        <f t="shared" si="8"/>
        <v>0</v>
      </c>
      <c r="X13" s="76">
        <f>分析係数表!E16</f>
        <v>8.3472454090150246E-3</v>
      </c>
      <c r="Y13" s="166">
        <f t="shared" si="9"/>
        <v>0</v>
      </c>
    </row>
    <row r="14" spans="1:25" x14ac:dyDescent="0.2">
      <c r="A14" s="6" t="s">
        <v>2</v>
      </c>
      <c r="B14" s="5" t="s">
        <v>364</v>
      </c>
      <c r="C14" s="75">
        <f>最終需要_まとめ!C15</f>
        <v>100</v>
      </c>
      <c r="D14" s="76">
        <f>投入係数表!L14</f>
        <v>0.26077468630660122</v>
      </c>
      <c r="E14" s="77">
        <f t="shared" si="0"/>
        <v>26.077468630660121</v>
      </c>
      <c r="F14" s="76">
        <f>分析係数表!C17</f>
        <v>0.10168393782383423</v>
      </c>
      <c r="G14" s="77">
        <f t="shared" si="1"/>
        <v>2.651659698843031</v>
      </c>
      <c r="H14" s="77">
        <v>2.7298170182868136</v>
      </c>
      <c r="I14" s="77">
        <f t="shared" si="2"/>
        <v>102.72981701828681</v>
      </c>
      <c r="J14" s="76">
        <f>分析係数表!G17</f>
        <v>0.21222040370976542</v>
      </c>
      <c r="K14" s="78">
        <f t="shared" si="3"/>
        <v>21.801363240651156</v>
      </c>
      <c r="L14" s="79"/>
      <c r="M14" s="80"/>
      <c r="N14" s="81">
        <f>分析係数表!H17</f>
        <v>3.040187891440501E-3</v>
      </c>
      <c r="O14" s="82">
        <f t="shared" si="4"/>
        <v>4.5742908561778858E-2</v>
      </c>
      <c r="P14" s="76">
        <f>分析係数表!C17</f>
        <v>0.10168393782383423</v>
      </c>
      <c r="Q14" s="82">
        <f t="shared" si="5"/>
        <v>4.6513190700772557E-3</v>
      </c>
      <c r="R14" s="83">
        <v>8.2057281541096008E-3</v>
      </c>
      <c r="S14" s="84">
        <f t="shared" si="6"/>
        <v>102.73802274644092</v>
      </c>
      <c r="T14" s="85">
        <f>分析係数表!F17</f>
        <v>0.32296781232951444</v>
      </c>
      <c r="U14" s="86">
        <f t="shared" si="7"/>
        <v>33.181074449477919</v>
      </c>
      <c r="V14" s="87">
        <f>分析係数表!D17</f>
        <v>1.9094380796508457E-2</v>
      </c>
      <c r="W14" s="167">
        <f t="shared" si="8"/>
        <v>2</v>
      </c>
      <c r="X14" s="76">
        <f>分析係数表!E17</f>
        <v>1.5821058374249863E-2</v>
      </c>
      <c r="Y14" s="166">
        <f t="shared" si="9"/>
        <v>2</v>
      </c>
    </row>
    <row r="15" spans="1:25" x14ac:dyDescent="0.2">
      <c r="A15" s="6" t="s">
        <v>3</v>
      </c>
      <c r="B15" s="5" t="s">
        <v>31</v>
      </c>
      <c r="C15" s="90"/>
      <c r="D15" s="76">
        <f>投入係数表!L15</f>
        <v>3.8188761593016913E-3</v>
      </c>
      <c r="E15" s="77">
        <f t="shared" si="0"/>
        <v>0.38188761593016912</v>
      </c>
      <c r="F15" s="76">
        <f>分析係数表!C18</f>
        <v>1.3647642679900707E-2</v>
      </c>
      <c r="G15" s="77">
        <f t="shared" si="1"/>
        <v>5.2118657260941054E-3</v>
      </c>
      <c r="H15" s="77">
        <v>5.7115391128096347E-3</v>
      </c>
      <c r="I15" s="77">
        <f t="shared" si="2"/>
        <v>5.7115391128096347E-3</v>
      </c>
      <c r="J15" s="76">
        <f>分析係数表!G18</f>
        <v>0.21285140562248997</v>
      </c>
      <c r="K15" s="78">
        <f t="shared" si="3"/>
        <v>1.21570912842936E-3</v>
      </c>
      <c r="L15" s="79"/>
      <c r="M15" s="80"/>
      <c r="N15" s="81">
        <f>分析係数表!H18</f>
        <v>4.4363256784968683E-4</v>
      </c>
      <c r="O15" s="82">
        <f t="shared" si="4"/>
        <v>6.6749308630921931E-3</v>
      </c>
      <c r="P15" s="76">
        <f>分析係数表!C18</f>
        <v>1.3647642679900707E-2</v>
      </c>
      <c r="Q15" s="82">
        <f t="shared" si="5"/>
        <v>9.1097071332523478E-5</v>
      </c>
      <c r="R15" s="83">
        <v>2.0093215987075159E-4</v>
      </c>
      <c r="S15" s="84">
        <f t="shared" si="6"/>
        <v>5.912471272680386E-3</v>
      </c>
      <c r="T15" s="85">
        <f>分析係数表!F18</f>
        <v>0.45783132530120479</v>
      </c>
      <c r="U15" s="86">
        <f t="shared" si="7"/>
        <v>2.7069145585765621E-3</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投入係数表!L16</f>
        <v>1.6366612111292963E-3</v>
      </c>
      <c r="E16" s="77">
        <f t="shared" si="0"/>
        <v>0.16366612111292964</v>
      </c>
      <c r="F16" s="76">
        <f>分析係数表!C19</f>
        <v>0.35369371629248714</v>
      </c>
      <c r="G16" s="77">
        <f t="shared" si="1"/>
        <v>5.7887678607608371E-2</v>
      </c>
      <c r="H16" s="77">
        <v>8.0295741697205505E-2</v>
      </c>
      <c r="I16" s="77">
        <f t="shared" si="2"/>
        <v>8.0295741697205505E-2</v>
      </c>
      <c r="J16" s="76">
        <f>分析係数表!G19</f>
        <v>5.7706179370040876E-2</v>
      </c>
      <c r="K16" s="78">
        <f t="shared" si="3"/>
        <v>4.6335604730294109E-3</v>
      </c>
      <c r="L16" s="79"/>
      <c r="M16" s="80"/>
      <c r="N16" s="81">
        <f>分析係数表!H19</f>
        <v>-1.174321503131524E-4</v>
      </c>
      <c r="O16" s="82">
        <f t="shared" si="4"/>
        <v>-1.7668934637596982E-3</v>
      </c>
      <c r="P16" s="76">
        <f>分析係数表!C19</f>
        <v>0.35369371629248714</v>
      </c>
      <c r="Q16" s="82">
        <f t="shared" si="5"/>
        <v>-6.2493911549007261E-4</v>
      </c>
      <c r="R16" s="83">
        <v>1.2041564502708181E-3</v>
      </c>
      <c r="S16" s="84">
        <f t="shared" si="6"/>
        <v>8.1499898147476324E-2</v>
      </c>
      <c r="T16" s="85">
        <f>分析係数表!F19</f>
        <v>0.2399615292137533</v>
      </c>
      <c r="U16" s="86">
        <f t="shared" si="7"/>
        <v>1.9556840190233557E-2</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投入係数表!L17</f>
        <v>2.7277686852154939E-3</v>
      </c>
      <c r="E17" s="77">
        <f t="shared" si="0"/>
        <v>0.27277686852154936</v>
      </c>
      <c r="F17" s="76">
        <f>分析係数表!C20</f>
        <v>6.1353860086031276E-2</v>
      </c>
      <c r="G17" s="77">
        <f t="shared" si="1"/>
        <v>1.6735913825976889E-2</v>
      </c>
      <c r="H17" s="77">
        <v>1.8253085256276533E-2</v>
      </c>
      <c r="I17" s="77">
        <f t="shared" si="2"/>
        <v>1.8253085256276533E-2</v>
      </c>
      <c r="J17" s="76">
        <f>分析係数表!G20</f>
        <v>0.10067618332081142</v>
      </c>
      <c r="K17" s="78">
        <f t="shared" si="3"/>
        <v>1.8376509574312965E-3</v>
      </c>
      <c r="L17" s="79"/>
      <c r="M17" s="80"/>
      <c r="N17" s="81">
        <f>分析係数表!H20</f>
        <v>5.4801670146137783E-4</v>
      </c>
      <c r="O17" s="82">
        <f t="shared" si="4"/>
        <v>8.2455028308785917E-3</v>
      </c>
      <c r="P17" s="76">
        <f>分析係数表!C20</f>
        <v>6.1353860086031276E-2</v>
      </c>
      <c r="Q17" s="82">
        <f t="shared" si="5"/>
        <v>5.0589342702469988E-4</v>
      </c>
      <c r="R17" s="83">
        <v>9.4409542437281894E-4</v>
      </c>
      <c r="S17" s="84">
        <f t="shared" si="6"/>
        <v>1.9197180680649354E-2</v>
      </c>
      <c r="T17" s="85">
        <f>分析係数表!F20</f>
        <v>0.22389181066867017</v>
      </c>
      <c r="U17" s="86">
        <f t="shared" si="7"/>
        <v>4.2980915423241981E-3</v>
      </c>
      <c r="V17" s="87">
        <f>分析係数表!D20</f>
        <v>0</v>
      </c>
      <c r="W17" s="167">
        <f t="shared" si="8"/>
        <v>0</v>
      </c>
      <c r="X17" s="76">
        <f>分析係数表!E20</f>
        <v>0</v>
      </c>
      <c r="Y17" s="166">
        <f t="shared" si="9"/>
        <v>0</v>
      </c>
    </row>
    <row r="18" spans="1:25" x14ac:dyDescent="0.2">
      <c r="A18" s="6" t="s">
        <v>6</v>
      </c>
      <c r="B18" s="5" t="s">
        <v>34</v>
      </c>
      <c r="C18" s="90"/>
      <c r="D18" s="76">
        <f>投入係数表!L18</f>
        <v>2.1822149481723948E-3</v>
      </c>
      <c r="E18" s="77">
        <f t="shared" si="0"/>
        <v>0.21822149481723949</v>
      </c>
      <c r="F18" s="76">
        <f>分析係数表!C21</f>
        <v>6.7857142857142838E-2</v>
      </c>
      <c r="G18" s="77">
        <f t="shared" si="1"/>
        <v>1.4807887148312675E-2</v>
      </c>
      <c r="H18" s="77">
        <v>1.8900557763025294E-2</v>
      </c>
      <c r="I18" s="77">
        <f t="shared" si="2"/>
        <v>1.8900557763025294E-2</v>
      </c>
      <c r="J18" s="76">
        <f>分析係数表!G21</f>
        <v>0.28506493506493508</v>
      </c>
      <c r="K18" s="78">
        <f t="shared" si="3"/>
        <v>5.3878862714078603E-3</v>
      </c>
      <c r="L18" s="79"/>
      <c r="M18" s="80"/>
      <c r="N18" s="81">
        <f>分析係数表!H21</f>
        <v>9.264091858037578E-4</v>
      </c>
      <c r="O18" s="82">
        <f t="shared" si="4"/>
        <v>1.3938826214104286E-2</v>
      </c>
      <c r="P18" s="76">
        <f>分析係数表!C21</f>
        <v>6.7857142857142838E-2</v>
      </c>
      <c r="Q18" s="82">
        <f t="shared" si="5"/>
        <v>9.4584892167136195E-4</v>
      </c>
      <c r="R18" s="83">
        <v>2.0994832514392801E-3</v>
      </c>
      <c r="S18" s="84">
        <f t="shared" si="6"/>
        <v>2.1000041014464572E-2</v>
      </c>
      <c r="T18" s="85">
        <f>分析係数表!F21</f>
        <v>0.42467532467532465</v>
      </c>
      <c r="U18" s="86">
        <f t="shared" si="7"/>
        <v>8.9181992360128758E-3</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投入係数表!L19</f>
        <v>5.455537370430987E-4</v>
      </c>
      <c r="E19" s="77">
        <f t="shared" si="0"/>
        <v>5.4555373704309872E-2</v>
      </c>
      <c r="F19" s="76">
        <f>分析係数表!C22</f>
        <v>2.5594149908592323E-2</v>
      </c>
      <c r="G19" s="77">
        <f t="shared" si="1"/>
        <v>1.3962984129073826E-3</v>
      </c>
      <c r="H19" s="77">
        <v>2.0195205205685075E-3</v>
      </c>
      <c r="I19" s="77">
        <f t="shared" si="2"/>
        <v>2.0195205205685075E-3</v>
      </c>
      <c r="J19" s="76">
        <f>分析係数表!G22</f>
        <v>0.19492656875834447</v>
      </c>
      <c r="K19" s="78">
        <f t="shared" si="3"/>
        <v>3.9365820561148478E-4</v>
      </c>
      <c r="L19" s="79"/>
      <c r="M19" s="80"/>
      <c r="N19" s="81">
        <f>分析係数表!H22</f>
        <v>3.9144050104384132E-5</v>
      </c>
      <c r="O19" s="82">
        <f t="shared" si="4"/>
        <v>5.8896448791989945E-4</v>
      </c>
      <c r="P19" s="76">
        <f>分析係数表!C22</f>
        <v>2.5594149908592323E-2</v>
      </c>
      <c r="Q19" s="82">
        <f t="shared" si="5"/>
        <v>1.507404539465922E-5</v>
      </c>
      <c r="R19" s="83">
        <v>1.5525223500147551E-4</v>
      </c>
      <c r="S19" s="84">
        <f t="shared" si="6"/>
        <v>2.174772755569983E-3</v>
      </c>
      <c r="T19" s="85">
        <f>分析係数表!F22</f>
        <v>0.41388518024032045</v>
      </c>
      <c r="U19" s="86">
        <f t="shared" si="7"/>
        <v>9.0010621392082085E-4</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投入係数表!L20</f>
        <v>3.2733224222585926E-3</v>
      </c>
      <c r="E20" s="77">
        <f t="shared" si="0"/>
        <v>0.32733224222585927</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3.9264299194659969E-4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投入係数表!L21</f>
        <v>0</v>
      </c>
      <c r="E21" s="77">
        <f t="shared" si="0"/>
        <v>0</v>
      </c>
      <c r="F21" s="76">
        <f>分析係数表!C24</f>
        <v>0.15741583257506819</v>
      </c>
      <c r="G21" s="77">
        <f t="shared" si="1"/>
        <v>0</v>
      </c>
      <c r="H21" s="77">
        <v>2.2917282982697646E-3</v>
      </c>
      <c r="I21" s="77">
        <f t="shared" si="2"/>
        <v>2.2917282982697646E-3</v>
      </c>
      <c r="J21" s="76">
        <f>分析係数表!G24</f>
        <v>0.20833333333333334</v>
      </c>
      <c r="K21" s="78">
        <f t="shared" si="3"/>
        <v>4.7744339547286765E-4</v>
      </c>
      <c r="L21" s="79"/>
      <c r="M21" s="80"/>
      <c r="N21" s="81">
        <f>分析係数表!H24</f>
        <v>3.2620041753653444E-4</v>
      </c>
      <c r="O21" s="82">
        <f t="shared" si="4"/>
        <v>4.9080373993324955E-3</v>
      </c>
      <c r="P21" s="76">
        <f>分析係数表!C24</f>
        <v>0.15741583257506819</v>
      </c>
      <c r="Q21" s="82">
        <f t="shared" si="5"/>
        <v>7.7260279352549721E-4</v>
      </c>
      <c r="R21" s="83">
        <v>2.6642858070154798E-3</v>
      </c>
      <c r="S21" s="84">
        <f t="shared" si="6"/>
        <v>4.956014105285244E-3</v>
      </c>
      <c r="T21" s="85">
        <f>分析係数表!F24</f>
        <v>0.39583333333333331</v>
      </c>
      <c r="U21" s="86">
        <f t="shared" si="7"/>
        <v>1.9617555833420755E-3</v>
      </c>
      <c r="V21" s="87">
        <f>分析係数表!D24</f>
        <v>0</v>
      </c>
      <c r="W21" s="167">
        <f t="shared" si="8"/>
        <v>0</v>
      </c>
      <c r="X21" s="76">
        <f>分析係数表!E24</f>
        <v>0</v>
      </c>
      <c r="Y21" s="166">
        <f t="shared" si="9"/>
        <v>0</v>
      </c>
    </row>
    <row r="22" spans="1:25" x14ac:dyDescent="0.2">
      <c r="A22" s="6" t="s">
        <v>10</v>
      </c>
      <c r="B22" s="5" t="s">
        <v>271</v>
      </c>
      <c r="C22" s="90"/>
      <c r="D22" s="76">
        <f>投入係数表!L22</f>
        <v>0</v>
      </c>
      <c r="E22" s="77">
        <f t="shared" si="0"/>
        <v>0</v>
      </c>
      <c r="F22" s="76">
        <f>分析係数表!C25</f>
        <v>0.30845442536327605</v>
      </c>
      <c r="G22" s="77">
        <f t="shared" si="1"/>
        <v>0</v>
      </c>
      <c r="H22" s="77">
        <v>1.7421935215219016E-2</v>
      </c>
      <c r="I22" s="77">
        <f t="shared" si="2"/>
        <v>1.7421935215219016E-2</v>
      </c>
      <c r="J22" s="76">
        <f>分析係数表!G25</f>
        <v>0.19694817948330565</v>
      </c>
      <c r="K22" s="78">
        <f t="shared" si="3"/>
        <v>3.4312184237134777E-3</v>
      </c>
      <c r="L22" s="79"/>
      <c r="M22" s="80"/>
      <c r="N22" s="81">
        <f>分析係数表!H25</f>
        <v>5.0887265135699379E-4</v>
      </c>
      <c r="O22" s="82">
        <f t="shared" si="4"/>
        <v>7.6565383429586936E-3</v>
      </c>
      <c r="P22" s="76">
        <f>分析係数表!C25</f>
        <v>0.30845442536327605</v>
      </c>
      <c r="Q22" s="82">
        <f t="shared" si="5"/>
        <v>2.3616931348492136E-3</v>
      </c>
      <c r="R22" s="83">
        <v>1.4100846729292269E-2</v>
      </c>
      <c r="S22" s="84">
        <f t="shared" si="6"/>
        <v>3.1522781944511288E-2</v>
      </c>
      <c r="T22" s="85">
        <f>分析係数表!F25</f>
        <v>0.34916150475902702</v>
      </c>
      <c r="U22" s="86">
        <f t="shared" si="7"/>
        <v>1.1006541977936249E-2</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投入係数表!L23</f>
        <v>0</v>
      </c>
      <c r="E23" s="77">
        <f t="shared" si="0"/>
        <v>0</v>
      </c>
      <c r="F23" s="76">
        <f>分析係数表!C26</f>
        <v>0.16160220994475138</v>
      </c>
      <c r="G23" s="77">
        <f t="shared" si="1"/>
        <v>0</v>
      </c>
      <c r="H23" s="77">
        <v>3.4874631460593483E-3</v>
      </c>
      <c r="I23" s="77">
        <f t="shared" si="2"/>
        <v>3.4874631460593483E-3</v>
      </c>
      <c r="J23" s="76">
        <f>分析係数表!G26</f>
        <v>0.19685515573026913</v>
      </c>
      <c r="K23" s="78">
        <f t="shared" si="3"/>
        <v>6.8652510072108729E-4</v>
      </c>
      <c r="L23" s="79"/>
      <c r="M23" s="80"/>
      <c r="N23" s="81">
        <f>分析係数表!H26</f>
        <v>1.0360125260960334E-2</v>
      </c>
      <c r="O23" s="82">
        <f t="shared" si="4"/>
        <v>0.15587926780280006</v>
      </c>
      <c r="P23" s="76">
        <f>分析係数表!C26</f>
        <v>0.16160220994475138</v>
      </c>
      <c r="Q23" s="82">
        <f t="shared" si="5"/>
        <v>2.5190434161502222E-2</v>
      </c>
      <c r="R23" s="83">
        <v>2.6660612057133645E-2</v>
      </c>
      <c r="S23" s="84">
        <f t="shared" si="6"/>
        <v>3.0148075203192994E-2</v>
      </c>
      <c r="T23" s="85">
        <f>分析係数表!F26</f>
        <v>0.33413970365890533</v>
      </c>
      <c r="U23" s="86">
        <f t="shared" si="7"/>
        <v>1.0073668914281299E-2</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投入係数表!L24</f>
        <v>0</v>
      </c>
      <c r="E24" s="77">
        <f t="shared" si="0"/>
        <v>0</v>
      </c>
      <c r="F24" s="76">
        <f>分析係数表!C27</f>
        <v>8.2295614510016213E-2</v>
      </c>
      <c r="G24" s="77">
        <f t="shared" si="1"/>
        <v>0</v>
      </c>
      <c r="H24" s="77">
        <v>3.5139515670029272E-4</v>
      </c>
      <c r="I24" s="77">
        <f t="shared" si="2"/>
        <v>3.5139515670029272E-4</v>
      </c>
      <c r="J24" s="76">
        <f>分析係数表!G27</f>
        <v>0.16879795396419436</v>
      </c>
      <c r="K24" s="78">
        <f t="shared" si="3"/>
        <v>5.9314783483936876E-5</v>
      </c>
      <c r="L24" s="79"/>
      <c r="M24" s="80"/>
      <c r="N24" s="81">
        <f>分析係数表!H27</f>
        <v>1.0829853862212944E-2</v>
      </c>
      <c r="O24" s="82">
        <f t="shared" si="4"/>
        <v>0.16294684165783885</v>
      </c>
      <c r="P24" s="76">
        <f>分析係数表!C27</f>
        <v>8.2295614510016213E-2</v>
      </c>
      <c r="Q24" s="82">
        <f t="shared" si="5"/>
        <v>1.3409810466698157E-2</v>
      </c>
      <c r="R24" s="83">
        <v>1.3551424441074031E-2</v>
      </c>
      <c r="S24" s="84">
        <f t="shared" si="6"/>
        <v>1.3902819597774323E-2</v>
      </c>
      <c r="T24" s="85">
        <f>分析係数表!F27</f>
        <v>0.31969309462915602</v>
      </c>
      <c r="U24" s="86">
        <f t="shared" si="7"/>
        <v>4.4446354212833517E-3</v>
      </c>
      <c r="V24" s="87">
        <f>分析係数表!D27</f>
        <v>0</v>
      </c>
      <c r="W24" s="167">
        <f t="shared" si="8"/>
        <v>0</v>
      </c>
      <c r="X24" s="76">
        <f>分析係数表!E27</f>
        <v>0</v>
      </c>
      <c r="Y24" s="166">
        <f t="shared" si="9"/>
        <v>0</v>
      </c>
    </row>
    <row r="25" spans="1:25" x14ac:dyDescent="0.2">
      <c r="A25" s="6" t="s">
        <v>13</v>
      </c>
      <c r="B25" s="5" t="s">
        <v>191</v>
      </c>
      <c r="C25" s="90"/>
      <c r="D25" s="76">
        <f>投入係数表!L25</f>
        <v>0</v>
      </c>
      <c r="E25" s="77">
        <f t="shared" si="0"/>
        <v>0</v>
      </c>
      <c r="F25" s="76">
        <f>分析係数表!C28</f>
        <v>3.4090909090909061E-2</v>
      </c>
      <c r="G25" s="77">
        <f t="shared" si="1"/>
        <v>0</v>
      </c>
      <c r="H25" s="77">
        <v>3.6416684588645343E-3</v>
      </c>
      <c r="I25" s="77">
        <f t="shared" si="2"/>
        <v>3.6416684588645343E-3</v>
      </c>
      <c r="J25" s="76">
        <f>分析係数表!G28</f>
        <v>0.12609457092819615</v>
      </c>
      <c r="K25" s="78">
        <f t="shared" si="3"/>
        <v>4.5919462178326876E-4</v>
      </c>
      <c r="L25" s="79"/>
      <c r="M25" s="80"/>
      <c r="N25" s="81">
        <f>分析係数表!H28</f>
        <v>2.1424843423799581E-2</v>
      </c>
      <c r="O25" s="82">
        <f t="shared" si="4"/>
        <v>0.32235989638815826</v>
      </c>
      <c r="P25" s="76">
        <f>分析係数表!C28</f>
        <v>3.4090909090909061E-2</v>
      </c>
      <c r="Q25" s="82">
        <f t="shared" si="5"/>
        <v>1.0989541922323567E-2</v>
      </c>
      <c r="R25" s="83">
        <v>1.2194375673555415E-2</v>
      </c>
      <c r="S25" s="84">
        <f t="shared" si="6"/>
        <v>1.5836044132419951E-2</v>
      </c>
      <c r="T25" s="85">
        <f>分析係数表!F28</f>
        <v>0.21453590192644484</v>
      </c>
      <c r="U25" s="86">
        <f t="shared" si="7"/>
        <v>3.3974000108956989E-3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投入係数表!L26</f>
        <v>2.1822149481723948E-3</v>
      </c>
      <c r="E26" s="77">
        <f t="shared" si="0"/>
        <v>0.21822149481723949</v>
      </c>
      <c r="F26" s="76">
        <f>分析係数表!C29</f>
        <v>0.29231433506044902</v>
      </c>
      <c r="G26" s="77">
        <f t="shared" si="1"/>
        <v>6.378927115339858E-2</v>
      </c>
      <c r="H26" s="77">
        <v>7.9428064906107557E-2</v>
      </c>
      <c r="I26" s="77">
        <f t="shared" si="2"/>
        <v>7.9428064906107557E-2</v>
      </c>
      <c r="J26" s="76">
        <f>分析係数表!G29</f>
        <v>0.25456977262594738</v>
      </c>
      <c r="K26" s="78">
        <f t="shared" si="3"/>
        <v>2.021998442326679E-2</v>
      </c>
      <c r="L26" s="79"/>
      <c r="M26" s="80"/>
      <c r="N26" s="81">
        <f>分析係数表!H29</f>
        <v>1.0151356993736952E-2</v>
      </c>
      <c r="O26" s="82">
        <f t="shared" si="4"/>
        <v>0.15273812386722727</v>
      </c>
      <c r="P26" s="76">
        <f>分析係数表!C29</f>
        <v>0.29231433506044902</v>
      </c>
      <c r="Q26" s="82">
        <f t="shared" si="5"/>
        <v>4.4647543116629038E-2</v>
      </c>
      <c r="R26" s="83">
        <v>5.6707799584339601E-2</v>
      </c>
      <c r="S26" s="84">
        <f t="shared" si="6"/>
        <v>0.13613586449044715</v>
      </c>
      <c r="T26" s="85">
        <f>分析係数表!F29</f>
        <v>0.38252340615247438</v>
      </c>
      <c r="U26" s="86">
        <f t="shared" si="7"/>
        <v>5.2075154584397529E-2</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投入係数表!L27</f>
        <v>3.2733224222585926E-3</v>
      </c>
      <c r="E27" s="77">
        <f t="shared" si="0"/>
        <v>0.32733224222585927</v>
      </c>
      <c r="F27" s="76">
        <f>分析係数表!C30</f>
        <v>1</v>
      </c>
      <c r="G27" s="77">
        <f t="shared" si="1"/>
        <v>0.32733224222585927</v>
      </c>
      <c r="H27" s="77">
        <v>0.363522175541104</v>
      </c>
      <c r="I27" s="77">
        <f t="shared" si="2"/>
        <v>0.363522175541104</v>
      </c>
      <c r="J27" s="76">
        <f>分析係数表!G30</f>
        <v>0.34476756092566047</v>
      </c>
      <c r="K27" s="78">
        <f t="shared" si="3"/>
        <v>0.12533065380369621</v>
      </c>
      <c r="L27" s="79"/>
      <c r="M27" s="80"/>
      <c r="N27" s="81">
        <f>分析係数表!H30</f>
        <v>0</v>
      </c>
      <c r="O27" s="82">
        <f t="shared" si="4"/>
        <v>0</v>
      </c>
      <c r="P27" s="76">
        <f>分析係数表!C30</f>
        <v>1</v>
      </c>
      <c r="Q27" s="82">
        <f t="shared" si="5"/>
        <v>0</v>
      </c>
      <c r="R27" s="83">
        <v>4.5716462940758949E-2</v>
      </c>
      <c r="S27" s="84">
        <f t="shared" si="6"/>
        <v>0.40923863848186293</v>
      </c>
      <c r="T27" s="85">
        <f>分析係数表!F30</f>
        <v>0.43968871595330739</v>
      </c>
      <c r="U27" s="86">
        <f t="shared" si="7"/>
        <v>0.17993761147257006</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投入係数表!L28</f>
        <v>3.4369885433715219E-2</v>
      </c>
      <c r="E28" s="77">
        <f t="shared" si="0"/>
        <v>3.4369885433715219</v>
      </c>
      <c r="F28" s="76">
        <f>分析係数表!C31</f>
        <v>3.6682843277190957E-2</v>
      </c>
      <c r="G28" s="77">
        <f t="shared" si="1"/>
        <v>0.12607851208199838</v>
      </c>
      <c r="H28" s="77">
        <v>0.13488042114780996</v>
      </c>
      <c r="I28" s="77">
        <f t="shared" si="2"/>
        <v>0.13488042114780996</v>
      </c>
      <c r="J28" s="76">
        <f>分析係数表!G31</f>
        <v>6.9767441860465115E-2</v>
      </c>
      <c r="K28" s="78">
        <f t="shared" si="3"/>
        <v>9.4102619405448812E-3</v>
      </c>
      <c r="L28" s="79"/>
      <c r="M28" s="80"/>
      <c r="N28" s="81">
        <f>分析係数表!H31</f>
        <v>2.1751043841336117E-2</v>
      </c>
      <c r="O28" s="82">
        <f t="shared" si="4"/>
        <v>0.32726793378749081</v>
      </c>
      <c r="P28" s="76">
        <f>分析係数表!C31</f>
        <v>3.6682843277190957E-2</v>
      </c>
      <c r="Q28" s="82">
        <f t="shared" si="5"/>
        <v>1.2005118324776633E-2</v>
      </c>
      <c r="R28" s="83">
        <v>1.5963200709538893E-2</v>
      </c>
      <c r="S28" s="84">
        <f t="shared" si="6"/>
        <v>0.15084362185734884</v>
      </c>
      <c r="T28" s="85">
        <f>分析係数表!F31</f>
        <v>0.34496124031007752</v>
      </c>
      <c r="U28" s="86">
        <f t="shared" si="7"/>
        <v>5.2035202888775375E-2</v>
      </c>
      <c r="V28" s="87">
        <f>分析係数表!D31</f>
        <v>0</v>
      </c>
      <c r="W28" s="167">
        <f t="shared" si="8"/>
        <v>0</v>
      </c>
      <c r="X28" s="76">
        <f>分析係数表!E31</f>
        <v>0</v>
      </c>
      <c r="Y28" s="166">
        <f t="shared" si="9"/>
        <v>0</v>
      </c>
    </row>
    <row r="29" spans="1:25" x14ac:dyDescent="0.2">
      <c r="A29" s="6" t="s">
        <v>17</v>
      </c>
      <c r="B29" s="5" t="s">
        <v>272</v>
      </c>
      <c r="C29" s="90"/>
      <c r="D29" s="76">
        <f>投入係数表!L29</f>
        <v>1.0911074740861974E-3</v>
      </c>
      <c r="E29" s="77">
        <f t="shared" si="0"/>
        <v>0.10911074740861974</v>
      </c>
      <c r="F29" s="76">
        <f>分析係数表!C32</f>
        <v>0.40520446096654272</v>
      </c>
      <c r="G29" s="77">
        <f t="shared" si="1"/>
        <v>4.4212161589366361E-2</v>
      </c>
      <c r="H29" s="77">
        <v>5.3141421373529597E-2</v>
      </c>
      <c r="I29" s="77">
        <f t="shared" si="2"/>
        <v>5.3141421373529597E-2</v>
      </c>
      <c r="J29" s="76">
        <f>分析係数表!G32</f>
        <v>0.14123006833712984</v>
      </c>
      <c r="K29" s="78">
        <f t="shared" si="3"/>
        <v>7.5051665721157972E-3</v>
      </c>
      <c r="L29" s="79"/>
      <c r="M29" s="80"/>
      <c r="N29" s="81">
        <f>分析係数表!H32</f>
        <v>6.3543841336116914E-3</v>
      </c>
      <c r="O29" s="82">
        <f t="shared" si="4"/>
        <v>9.5608568538997019E-2</v>
      </c>
      <c r="P29" s="76">
        <f>分析係数表!C32</f>
        <v>0.40520446096654272</v>
      </c>
      <c r="Q29" s="82">
        <f t="shared" si="5"/>
        <v>3.8741018478627043E-2</v>
      </c>
      <c r="R29" s="83">
        <v>4.8239350394469187E-2</v>
      </c>
      <c r="S29" s="84">
        <f t="shared" si="6"/>
        <v>0.10138077176799878</v>
      </c>
      <c r="T29" s="85">
        <f>分析係数表!F32</f>
        <v>0.48519362186788156</v>
      </c>
      <c r="U29" s="86">
        <f t="shared" si="7"/>
        <v>4.9189303841876406E-2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投入係数表!L30</f>
        <v>0</v>
      </c>
      <c r="E30" s="77">
        <f t="shared" si="0"/>
        <v>0</v>
      </c>
      <c r="F30" s="76">
        <f>分析係数表!C33</f>
        <v>1</v>
      </c>
      <c r="G30" s="77">
        <f t="shared" si="1"/>
        <v>0</v>
      </c>
      <c r="H30" s="77">
        <v>2.4156771495691089E-2</v>
      </c>
      <c r="I30" s="77">
        <f t="shared" si="2"/>
        <v>2.4156771495691089E-2</v>
      </c>
      <c r="J30" s="76">
        <f>分析係数表!G33</f>
        <v>0.50773765659543113</v>
      </c>
      <c r="K30" s="78">
        <f t="shared" si="3"/>
        <v>1.2265302550133502E-2</v>
      </c>
      <c r="L30" s="79"/>
      <c r="M30" s="80"/>
      <c r="N30" s="81">
        <f>分析係数表!H33</f>
        <v>9.3945720250521918E-4</v>
      </c>
      <c r="O30" s="82">
        <f t="shared" si="4"/>
        <v>1.4135147710077586E-2</v>
      </c>
      <c r="P30" s="76">
        <f>分析係数表!C33</f>
        <v>1</v>
      </c>
      <c r="Q30" s="82">
        <f t="shared" si="5"/>
        <v>1.4135147710077586E-2</v>
      </c>
      <c r="R30" s="83">
        <v>4.2667835880364512E-2</v>
      </c>
      <c r="S30" s="84">
        <f t="shared" si="6"/>
        <v>6.6824607376055598E-2</v>
      </c>
      <c r="T30" s="85">
        <f>分析係数表!F33</f>
        <v>0.64112011790714807</v>
      </c>
      <c r="U30" s="86">
        <f t="shared" si="7"/>
        <v>4.2842600160035639E-2</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投入係数表!L31</f>
        <v>6.0556464811783964E-2</v>
      </c>
      <c r="E31" s="77">
        <f t="shared" si="0"/>
        <v>6.0556464811783961</v>
      </c>
      <c r="F31" s="76">
        <f>分析係数表!C34</f>
        <v>0.47684200348095152</v>
      </c>
      <c r="G31" s="77">
        <f t="shared" si="1"/>
        <v>2.8875866004574804</v>
      </c>
      <c r="H31" s="77">
        <v>3.0270141075157371</v>
      </c>
      <c r="I31" s="77">
        <f t="shared" si="2"/>
        <v>3.0270141075157371</v>
      </c>
      <c r="J31" s="76">
        <f>分析係数表!G34</f>
        <v>0.42481481481481481</v>
      </c>
      <c r="K31" s="78">
        <f t="shared" si="3"/>
        <v>1.2859204375261297</v>
      </c>
      <c r="L31" s="79"/>
      <c r="M31" s="80"/>
      <c r="N31" s="81">
        <f>分析係数表!H34</f>
        <v>0.15750260960334028</v>
      </c>
      <c r="O31" s="82">
        <f t="shared" si="4"/>
        <v>2.3697967778937019</v>
      </c>
      <c r="P31" s="76">
        <f>分析係数表!C34</f>
        <v>0.47684200348095152</v>
      </c>
      <c r="Q31" s="82">
        <f t="shared" si="5"/>
        <v>1.1300186434135362</v>
      </c>
      <c r="R31" s="83">
        <v>1.2074534325748048</v>
      </c>
      <c r="S31" s="84">
        <f t="shared" si="6"/>
        <v>4.2344675400905416</v>
      </c>
      <c r="T31" s="85">
        <f>分析係数表!F34</f>
        <v>0.69679012345679014</v>
      </c>
      <c r="U31" s="86">
        <f t="shared" si="7"/>
        <v>2.9505351600334588</v>
      </c>
      <c r="V31" s="87">
        <f>分析係数表!D34</f>
        <v>0.16024691358024692</v>
      </c>
      <c r="W31" s="167">
        <f t="shared" si="8"/>
        <v>1</v>
      </c>
      <c r="X31" s="76">
        <f>分析係数表!E34</f>
        <v>0.12271604938271605</v>
      </c>
      <c r="Y31" s="166">
        <f t="shared" si="9"/>
        <v>1</v>
      </c>
    </row>
    <row r="32" spans="1:25" x14ac:dyDescent="0.2">
      <c r="A32" s="6" t="s">
        <v>20</v>
      </c>
      <c r="B32" s="5" t="s">
        <v>37</v>
      </c>
      <c r="C32" s="90"/>
      <c r="D32" s="76">
        <f>投入係数表!L32</f>
        <v>2.7277686852154939E-3</v>
      </c>
      <c r="E32" s="77">
        <f t="shared" si="0"/>
        <v>0.27277686852154936</v>
      </c>
      <c r="F32" s="76">
        <f>分析係数表!C35</f>
        <v>0.24337550728097401</v>
      </c>
      <c r="G32" s="77">
        <f t="shared" si="1"/>
        <v>6.6387208750947627E-2</v>
      </c>
      <c r="H32" s="77">
        <v>0.10007538529832637</v>
      </c>
      <c r="I32" s="77">
        <f t="shared" si="2"/>
        <v>0.10007538529832637</v>
      </c>
      <c r="J32" s="76">
        <f>分析係数表!G35</f>
        <v>0.31448275862068964</v>
      </c>
      <c r="K32" s="78">
        <f t="shared" si="3"/>
        <v>3.1471983238646084E-2</v>
      </c>
      <c r="L32" s="79"/>
      <c r="M32" s="80"/>
      <c r="N32" s="81">
        <f>分析係数表!H35</f>
        <v>5.9929540709812108E-2</v>
      </c>
      <c r="O32" s="82">
        <f t="shared" si="4"/>
        <v>0.90170463100536602</v>
      </c>
      <c r="P32" s="76">
        <f>分析係数表!C35</f>
        <v>0.24337550728097401</v>
      </c>
      <c r="Q32" s="82">
        <f t="shared" si="5"/>
        <v>0.21945282198853444</v>
      </c>
      <c r="R32" s="83">
        <v>0.29137270855389141</v>
      </c>
      <c r="S32" s="84">
        <f t="shared" si="6"/>
        <v>0.39144809385221779</v>
      </c>
      <c r="T32" s="85">
        <f>分析係数表!F35</f>
        <v>0.64091954022988507</v>
      </c>
      <c r="U32" s="86">
        <f t="shared" si="7"/>
        <v>0.2508867323356283</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投入係数表!L33</f>
        <v>5.455537370430987E-4</v>
      </c>
      <c r="E33" s="77">
        <f t="shared" si="0"/>
        <v>5.4555373704309872E-2</v>
      </c>
      <c r="F33" s="76">
        <f>分析係数表!C36</f>
        <v>0.96818154529627187</v>
      </c>
      <c r="G33" s="77">
        <f t="shared" si="1"/>
        <v>5.2819506017254325E-2</v>
      </c>
      <c r="H33" s="77">
        <v>0.15370315664934836</v>
      </c>
      <c r="I33" s="77">
        <f t="shared" si="2"/>
        <v>0.15370315664934836</v>
      </c>
      <c r="J33" s="76">
        <f>分析係数表!G36</f>
        <v>4.9777985510633324E-2</v>
      </c>
      <c r="K33" s="78">
        <f t="shared" si="3"/>
        <v>7.6510335046298663E-3</v>
      </c>
      <c r="L33" s="79"/>
      <c r="M33" s="80"/>
      <c r="N33" s="81">
        <f>分析係数表!H36</f>
        <v>0.19376304801670147</v>
      </c>
      <c r="O33" s="82">
        <f t="shared" si="4"/>
        <v>2.9153742152035025</v>
      </c>
      <c r="P33" s="76">
        <f>分析係数表!C36</f>
        <v>0.96818154529627187</v>
      </c>
      <c r="Q33" s="82">
        <f t="shared" si="5"/>
        <v>2.822611512792633</v>
      </c>
      <c r="R33" s="83">
        <v>2.9745336952059751</v>
      </c>
      <c r="S33" s="84">
        <f t="shared" si="6"/>
        <v>3.1282368518553234</v>
      </c>
      <c r="T33" s="85">
        <f>分析係数表!F36</f>
        <v>0.84955597102126668</v>
      </c>
      <c r="U33" s="86">
        <f t="shared" si="7"/>
        <v>2.6576122962624598</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投入係数表!L34</f>
        <v>1.6912165848336061E-2</v>
      </c>
      <c r="E34" s="77">
        <f t="shared" si="0"/>
        <v>1.691216584833606</v>
      </c>
      <c r="F34" s="76">
        <f>分析係数表!C37</f>
        <v>0.40040699066315533</v>
      </c>
      <c r="G34" s="77">
        <f t="shared" si="1"/>
        <v>0.67717494329284311</v>
      </c>
      <c r="H34" s="77">
        <v>0.75601585157536966</v>
      </c>
      <c r="I34" s="77">
        <f t="shared" si="2"/>
        <v>0.75601585157536966</v>
      </c>
      <c r="J34" s="76">
        <f>分析係数表!G37</f>
        <v>0.27134717134717135</v>
      </c>
      <c r="K34" s="78">
        <f t="shared" si="3"/>
        <v>0.2051427628185995</v>
      </c>
      <c r="L34" s="79"/>
      <c r="M34" s="80"/>
      <c r="N34" s="81">
        <f>分析係数表!H37</f>
        <v>4.6907620041753653E-2</v>
      </c>
      <c r="O34" s="82">
        <f t="shared" si="4"/>
        <v>0.70577577802401281</v>
      </c>
      <c r="P34" s="76">
        <f>分析係数表!C37</f>
        <v>0.40040699066315533</v>
      </c>
      <c r="Q34" s="82">
        <f t="shared" si="5"/>
        <v>0.28259755536154207</v>
      </c>
      <c r="R34" s="83">
        <v>0.32583712434916268</v>
      </c>
      <c r="S34" s="84">
        <f t="shared" si="6"/>
        <v>1.0818529759245323</v>
      </c>
      <c r="T34" s="85">
        <f>分析係数表!F37</f>
        <v>0.66491656491656492</v>
      </c>
      <c r="U34" s="86">
        <f t="shared" si="7"/>
        <v>0.71934196449650323</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投入係数表!L35</f>
        <v>3.2733224222585926E-3</v>
      </c>
      <c r="E35" s="77">
        <f t="shared" si="0"/>
        <v>0.32733224222585927</v>
      </c>
      <c r="F35" s="76">
        <f>分析係数表!C38</f>
        <v>3.4362826933778567E-2</v>
      </c>
      <c r="G35" s="77">
        <f t="shared" si="1"/>
        <v>1.1248061189452888E-2</v>
      </c>
      <c r="H35" s="77">
        <v>1.8228093985624295E-2</v>
      </c>
      <c r="I35" s="77">
        <f t="shared" si="2"/>
        <v>1.8228093985624295E-2</v>
      </c>
      <c r="J35" s="76">
        <f>分析係数表!G38</f>
        <v>0.25648414985590778</v>
      </c>
      <c r="K35" s="78">
        <f t="shared" si="3"/>
        <v>4.6752171893964332E-3</v>
      </c>
      <c r="L35" s="79"/>
      <c r="M35" s="80"/>
      <c r="N35" s="81">
        <f>分析係数表!H38</f>
        <v>4.2901878914405008E-2</v>
      </c>
      <c r="O35" s="82">
        <f t="shared" si="4"/>
        <v>0.64550507876020979</v>
      </c>
      <c r="P35" s="76">
        <f>分析係数表!C38</f>
        <v>3.4362826933778567E-2</v>
      </c>
      <c r="Q35" s="82">
        <f t="shared" si="5"/>
        <v>2.2181379306312192E-2</v>
      </c>
      <c r="R35" s="83">
        <v>2.6638080295992583E-2</v>
      </c>
      <c r="S35" s="84">
        <f t="shared" si="6"/>
        <v>4.4866174281616877E-2</v>
      </c>
      <c r="T35" s="85">
        <f>分析係数表!F38</f>
        <v>0.52449567723342938</v>
      </c>
      <c r="U35" s="86">
        <f t="shared" si="7"/>
        <v>2.3532114464709715E-2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投入係数表!L36</f>
        <v>0</v>
      </c>
      <c r="E36" s="77">
        <f t="shared" si="0"/>
        <v>0</v>
      </c>
      <c r="F36" s="76">
        <f>分析係数表!C39</f>
        <v>1</v>
      </c>
      <c r="G36" s="77">
        <f t="shared" si="1"/>
        <v>0</v>
      </c>
      <c r="H36" s="77">
        <v>9.5037058868995151E-3</v>
      </c>
      <c r="I36" s="77">
        <f t="shared" si="2"/>
        <v>9.5037058868995151E-3</v>
      </c>
      <c r="J36" s="76">
        <f>分析係数表!G39</f>
        <v>0.34864130434782609</v>
      </c>
      <c r="K36" s="78">
        <f t="shared" si="3"/>
        <v>3.3133844165467601E-3</v>
      </c>
      <c r="L36" s="79"/>
      <c r="M36" s="80"/>
      <c r="N36" s="81">
        <f>分析係数表!H39</f>
        <v>3.7578288100208767E-3</v>
      </c>
      <c r="O36" s="82">
        <f t="shared" si="4"/>
        <v>5.6540590840310344E-2</v>
      </c>
      <c r="P36" s="76">
        <f>分析係数表!C39</f>
        <v>1</v>
      </c>
      <c r="Q36" s="82">
        <f t="shared" si="5"/>
        <v>5.6540590840310344E-2</v>
      </c>
      <c r="R36" s="83">
        <v>7.2458588732160767E-2</v>
      </c>
      <c r="S36" s="84">
        <f t="shared" si="6"/>
        <v>8.196229461906028E-2</v>
      </c>
      <c r="T36" s="85">
        <f>分析係数表!F39</f>
        <v>0.69918478260869565</v>
      </c>
      <c r="U36" s="86">
        <f t="shared" si="7"/>
        <v>5.7306789145337531E-2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投入係数表!L37</f>
        <v>0</v>
      </c>
      <c r="E37" s="77">
        <f t="shared" si="0"/>
        <v>0</v>
      </c>
      <c r="F37" s="76">
        <f>分析係数表!C40</f>
        <v>0.60127684271619275</v>
      </c>
      <c r="G37" s="77">
        <f t="shared" si="1"/>
        <v>0</v>
      </c>
      <c r="H37" s="77">
        <v>3.1552384770010284E-3</v>
      </c>
      <c r="I37" s="77">
        <f t="shared" si="2"/>
        <v>3.1552384770010284E-3</v>
      </c>
      <c r="J37" s="76">
        <f>分析係数表!G40</f>
        <v>0.54798481836255197</v>
      </c>
      <c r="K37" s="78">
        <f t="shared" si="3"/>
        <v>1.7290227837099437E-3</v>
      </c>
      <c r="L37" s="79"/>
      <c r="M37" s="80"/>
      <c r="N37" s="81">
        <f>分析係数表!H40</f>
        <v>3.4120563674321501E-2</v>
      </c>
      <c r="O37" s="82">
        <f t="shared" si="4"/>
        <v>0.51338071197017898</v>
      </c>
      <c r="P37" s="76">
        <f>分析係数表!C40</f>
        <v>0.60127684271619275</v>
      </c>
      <c r="Q37" s="82">
        <f t="shared" si="5"/>
        <v>0.30868393360482038</v>
      </c>
      <c r="R37" s="83">
        <v>0.31007235256899252</v>
      </c>
      <c r="S37" s="84">
        <f t="shared" si="6"/>
        <v>0.31322759104599357</v>
      </c>
      <c r="T37" s="85">
        <f>分析係数表!F40</f>
        <v>0.74046629315018975</v>
      </c>
      <c r="U37" s="86">
        <f t="shared" si="7"/>
        <v>0.23193447325419042</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投入係数表!L38</f>
        <v>0</v>
      </c>
      <c r="E38" s="77">
        <f t="shared" si="0"/>
        <v>0</v>
      </c>
      <c r="F38" s="76">
        <f>分析係数表!C41</f>
        <v>0.59395665886661919</v>
      </c>
      <c r="G38" s="77">
        <f t="shared" si="1"/>
        <v>0</v>
      </c>
      <c r="H38" s="77">
        <v>1.2203914740026351E-4</v>
      </c>
      <c r="I38" s="77">
        <f t="shared" si="2"/>
        <v>1.2203914740026351E-4</v>
      </c>
      <c r="J38" s="76">
        <f>分析係数表!G41</f>
        <v>0.45048742945100051</v>
      </c>
      <c r="K38" s="78">
        <f t="shared" si="3"/>
        <v>5.4977101804736461E-5</v>
      </c>
      <c r="L38" s="79"/>
      <c r="M38" s="80"/>
      <c r="N38" s="81">
        <f>分析係数表!H41</f>
        <v>5.5519311064718163E-2</v>
      </c>
      <c r="O38" s="82">
        <f t="shared" si="4"/>
        <v>0.83534796536639078</v>
      </c>
      <c r="P38" s="76">
        <f>分析係数表!C41</f>
        <v>0.59395665886661919</v>
      </c>
      <c r="Q38" s="82">
        <f t="shared" si="5"/>
        <v>0.49616048650004979</v>
      </c>
      <c r="R38" s="83">
        <v>0.50244730573597329</v>
      </c>
      <c r="S38" s="84">
        <f t="shared" si="6"/>
        <v>0.50256934488337357</v>
      </c>
      <c r="T38" s="85">
        <f>分析係数表!F41</f>
        <v>0.55190696083461599</v>
      </c>
      <c r="U38" s="86">
        <f t="shared" si="7"/>
        <v>0.27737151974322666</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投入係数表!L39</f>
        <v>5.455537370430987E-4</v>
      </c>
      <c r="E39" s="77">
        <f>$C$14*D39</f>
        <v>5.4555373704309872E-2</v>
      </c>
      <c r="F39" s="76">
        <f>分析係数表!C42</f>
        <v>0.30827067669172936</v>
      </c>
      <c r="G39" s="77">
        <f>E39*F39</f>
        <v>1.6817821968997781E-2</v>
      </c>
      <c r="H39" s="77">
        <v>1.9000498407828234E-2</v>
      </c>
      <c r="I39" s="77">
        <f>C39+H39</f>
        <v>1.9000498407828234E-2</v>
      </c>
      <c r="J39" s="76">
        <f>分析係数表!G42</f>
        <v>0.47878787878787876</v>
      </c>
      <c r="K39" s="78">
        <f>I39*J39</f>
        <v>9.0972083285965483E-3</v>
      </c>
      <c r="L39" s="79"/>
      <c r="M39" s="80"/>
      <c r="N39" s="81">
        <f>分析係数表!H42</f>
        <v>1.163883089770355E-2</v>
      </c>
      <c r="O39" s="82">
        <f t="shared" si="4"/>
        <v>0.17511877440818344</v>
      </c>
      <c r="P39" s="76">
        <f>分析係数表!C42</f>
        <v>0.30827067669172936</v>
      </c>
      <c r="Q39" s="82">
        <f>O39*P39</f>
        <v>5.3983983088237007E-2</v>
      </c>
      <c r="R39" s="83">
        <v>5.6176036879828833E-2</v>
      </c>
      <c r="S39" s="84">
        <f>I39+R39</f>
        <v>7.5176535287657067E-2</v>
      </c>
      <c r="T39" s="85">
        <f>分析係数表!F42</f>
        <v>0.54545454545454541</v>
      </c>
      <c r="U39" s="86">
        <f t="shared" si="7"/>
        <v>4.1005382884176579E-2</v>
      </c>
      <c r="V39" s="87">
        <f>分析係数表!D42</f>
        <v>0.24545454545454545</v>
      </c>
      <c r="W39" s="167">
        <f t="shared" si="8"/>
        <v>0</v>
      </c>
      <c r="X39" s="76">
        <f>分析係数表!E42</f>
        <v>0.17575757575757575</v>
      </c>
      <c r="Y39" s="166">
        <f t="shared" si="9"/>
        <v>0</v>
      </c>
    </row>
    <row r="40" spans="1:25" x14ac:dyDescent="0.2">
      <c r="A40" s="6" t="s">
        <v>194</v>
      </c>
      <c r="B40" s="5" t="s">
        <v>41</v>
      </c>
      <c r="C40" s="90"/>
      <c r="D40" s="76">
        <f>投入係数表!L40</f>
        <v>3.5460992907801421E-2</v>
      </c>
      <c r="E40" s="77">
        <f>$C$14*D40</f>
        <v>3.5460992907801421</v>
      </c>
      <c r="F40" s="76">
        <f>分析係数表!C43</f>
        <v>0.33317448971487573</v>
      </c>
      <c r="G40" s="77">
        <f>E40*F40</f>
        <v>1.1814698216839565</v>
      </c>
      <c r="H40" s="77">
        <v>1.3988039829250509</v>
      </c>
      <c r="I40" s="77">
        <f>C40+H40</f>
        <v>1.3988039829250509</v>
      </c>
      <c r="J40" s="76">
        <f>分析係数表!G43</f>
        <v>0.31447963800904977</v>
      </c>
      <c r="K40" s="78">
        <f>I40*J40</f>
        <v>0.43989537019588704</v>
      </c>
      <c r="L40" s="79"/>
      <c r="M40" s="80"/>
      <c r="N40" s="81">
        <f>分析係数表!H43</f>
        <v>3.2711377870563677E-2</v>
      </c>
      <c r="O40" s="82">
        <f t="shared" si="4"/>
        <v>0.49217799040506266</v>
      </c>
      <c r="P40" s="76">
        <f>分析係数表!C43</f>
        <v>0.33317448971487573</v>
      </c>
      <c r="Q40" s="82">
        <f>O40*P40</f>
        <v>0.16398115080209977</v>
      </c>
      <c r="R40" s="83">
        <v>0.28293579375535161</v>
      </c>
      <c r="S40" s="84">
        <f>I40+R40</f>
        <v>1.6817397766804025</v>
      </c>
      <c r="T40" s="85">
        <f>分析係数表!F43</f>
        <v>0.5802139037433155</v>
      </c>
      <c r="U40" s="86">
        <f t="shared" si="7"/>
        <v>0.97576880090814799</v>
      </c>
      <c r="V40" s="87">
        <f>分析係数表!D43</f>
        <v>0.11641299876593994</v>
      </c>
      <c r="W40" s="167">
        <f t="shared" si="8"/>
        <v>0</v>
      </c>
      <c r="X40" s="76">
        <f>分析係数表!E43</f>
        <v>9.2348827642945289E-2</v>
      </c>
      <c r="Y40" s="166">
        <f t="shared" si="9"/>
        <v>0</v>
      </c>
    </row>
    <row r="41" spans="1:25" x14ac:dyDescent="0.2">
      <c r="A41" s="6" t="s">
        <v>340</v>
      </c>
      <c r="B41" s="5" t="s">
        <v>42</v>
      </c>
      <c r="C41" s="90"/>
      <c r="D41" s="76">
        <f>投入係数表!L41</f>
        <v>0</v>
      </c>
      <c r="E41" s="77">
        <f>$C$14*D41</f>
        <v>0</v>
      </c>
      <c r="F41" s="76">
        <f>分析係数表!C44</f>
        <v>0.44668045890539776</v>
      </c>
      <c r="G41" s="77">
        <f>E41*F41</f>
        <v>0</v>
      </c>
      <c r="H41" s="77">
        <v>2.8737861336831879E-3</v>
      </c>
      <c r="I41" s="77">
        <f>C41+H41</f>
        <v>2.8737861336831879E-3</v>
      </c>
      <c r="J41" s="76">
        <f>分析係数表!G44</f>
        <v>0.26717776712985147</v>
      </c>
      <c r="K41" s="78">
        <f>I41*J41</f>
        <v>7.6781176240620303E-4</v>
      </c>
      <c r="L41" s="79"/>
      <c r="M41" s="80"/>
      <c r="N41" s="81">
        <f>分析係数表!H44</f>
        <v>0.10956419624217119</v>
      </c>
      <c r="O41" s="82">
        <f t="shared" si="4"/>
        <v>1.6485116016877985</v>
      </c>
      <c r="P41" s="76">
        <f>分析係数表!C44</f>
        <v>0.44668045890539776</v>
      </c>
      <c r="Q41" s="82">
        <f>O41*P41</f>
        <v>0.73635791875277812</v>
      </c>
      <c r="R41" s="83">
        <v>0.74659909657565182</v>
      </c>
      <c r="S41" s="84">
        <f>I41+R41</f>
        <v>0.74947288270933499</v>
      </c>
      <c r="T41" s="85">
        <f>分析係数表!F44</f>
        <v>0.50742692860565408</v>
      </c>
      <c r="U41" s="86">
        <f t="shared" si="7"/>
        <v>0.38030272294642348</v>
      </c>
      <c r="V41" s="87">
        <f>分析係数表!D44</f>
        <v>0.12563488260661237</v>
      </c>
      <c r="W41" s="167">
        <f t="shared" si="8"/>
        <v>0</v>
      </c>
      <c r="X41" s="76">
        <f>分析係数表!E44</f>
        <v>9.5448011499760427E-2</v>
      </c>
      <c r="Y41" s="166">
        <f t="shared" si="9"/>
        <v>0</v>
      </c>
    </row>
    <row r="42" spans="1:25" x14ac:dyDescent="0.2">
      <c r="A42" s="6" t="s">
        <v>341</v>
      </c>
      <c r="B42" s="5" t="s">
        <v>278</v>
      </c>
      <c r="C42" s="90"/>
      <c r="D42" s="76">
        <f>投入係数表!L42</f>
        <v>0</v>
      </c>
      <c r="E42" s="77">
        <f>$C$14*D42</f>
        <v>0</v>
      </c>
      <c r="F42" s="76">
        <f>分析係数表!C45</f>
        <v>1</v>
      </c>
      <c r="G42" s="77">
        <f>E42*F42</f>
        <v>0</v>
      </c>
      <c r="H42" s="77">
        <v>2.5234923767403623E-2</v>
      </c>
      <c r="I42" s="77">
        <f>C42+H42</f>
        <v>2.5234923767403623E-2</v>
      </c>
      <c r="J42" s="76">
        <f>分析係数表!G45</f>
        <v>0</v>
      </c>
      <c r="K42" s="78">
        <f>I42*J42</f>
        <v>0</v>
      </c>
      <c r="L42" s="79"/>
      <c r="M42" s="80"/>
      <c r="N42" s="81">
        <f>分析係数表!H45</f>
        <v>0</v>
      </c>
      <c r="O42" s="82">
        <f t="shared" si="4"/>
        <v>0</v>
      </c>
      <c r="P42" s="76">
        <f>分析係数表!C45</f>
        <v>1</v>
      </c>
      <c r="Q42" s="82">
        <f>O42*P42</f>
        <v>0</v>
      </c>
      <c r="R42" s="83">
        <v>2.2075343184685955E-2</v>
      </c>
      <c r="S42" s="84">
        <f>I42+R42</f>
        <v>4.7310266952089577E-2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投入係数表!L43</f>
        <v>1.6366612111292963E-3</v>
      </c>
      <c r="E43" s="77">
        <f>$C$14*D43</f>
        <v>0.16366612111292964</v>
      </c>
      <c r="F43" s="76">
        <f>分析係数表!C46</f>
        <v>0.15546676353069377</v>
      </c>
      <c r="G43" s="77">
        <f>E43*F43</f>
        <v>2.544464214904972E-2</v>
      </c>
      <c r="H43" s="77">
        <v>3.4261259037646152E-2</v>
      </c>
      <c r="I43" s="77">
        <f>C43+H43</f>
        <v>3.4261259037646152E-2</v>
      </c>
      <c r="J43" s="76">
        <f>分析係数表!G46</f>
        <v>0</v>
      </c>
      <c r="K43" s="78">
        <f>I43*J43</f>
        <v>0</v>
      </c>
      <c r="L43" s="79"/>
      <c r="M43" s="80"/>
      <c r="N43" s="81">
        <f>分析係数表!H46</f>
        <v>2.2129436325678497E-2</v>
      </c>
      <c r="O43" s="82">
        <f t="shared" si="4"/>
        <v>0.33296125717071651</v>
      </c>
      <c r="P43" s="76">
        <f>分析係数表!C46</f>
        <v>0.15546676353069377</v>
      </c>
      <c r="Q43" s="82">
        <f>O43*P43</f>
        <v>5.1764409033442302E-2</v>
      </c>
      <c r="R43" s="83">
        <v>5.7385051223561627E-2</v>
      </c>
      <c r="S43" s="84">
        <f>I43+R43</f>
        <v>9.1646310261207786E-2</v>
      </c>
      <c r="T43" s="85">
        <f>分析係数表!F46</f>
        <v>0</v>
      </c>
      <c r="U43" s="86">
        <f t="shared" si="7"/>
        <v>0</v>
      </c>
      <c r="V43" s="87">
        <f>分析係数表!D46</f>
        <v>4.662004662004662E-3</v>
      </c>
      <c r="W43" s="167">
        <f t="shared" si="8"/>
        <v>0</v>
      </c>
      <c r="X43" s="76">
        <f>分析係数表!E46</f>
        <v>9.324009324009324E-3</v>
      </c>
      <c r="Y43" s="166">
        <f t="shared" si="9"/>
        <v>0</v>
      </c>
    </row>
    <row r="44" spans="1:25" x14ac:dyDescent="0.2">
      <c r="A44" s="192">
        <v>40</v>
      </c>
      <c r="B44" s="14" t="s">
        <v>150</v>
      </c>
      <c r="C44" s="197">
        <f>SUM(C5:C43)</f>
        <v>100</v>
      </c>
      <c r="D44" s="92">
        <f>投入係数表!L44</f>
        <v>0.65902891434806332</v>
      </c>
      <c r="E44" s="91">
        <f>SUM(E5:E43)</f>
        <v>65.902891434806335</v>
      </c>
      <c r="F44" s="92">
        <f>分析係数表!C47</f>
        <v>0.3856972016264052</v>
      </c>
      <c r="G44" s="91">
        <f>SUM(G5:G43)</f>
        <v>8.3212150517396317</v>
      </c>
      <c r="H44" s="91">
        <f>SUM(H5:H43)</f>
        <v>9.1995236944365288</v>
      </c>
      <c r="I44" s="91">
        <f>SUM(I5:I43)</f>
        <v>109.19952369443652</v>
      </c>
      <c r="J44" s="92">
        <f>分析係数表!G47</f>
        <v>0.23532043395593333</v>
      </c>
      <c r="K44" s="93">
        <f>SUM(K5:K43)</f>
        <v>23.996936924072884</v>
      </c>
      <c r="L44" s="94">
        <f>最終需要_まとめ!$L$33</f>
        <v>0.627</v>
      </c>
      <c r="M44" s="91">
        <f>K44*L44</f>
        <v>15.046079451393698</v>
      </c>
      <c r="N44" s="95">
        <f>分析係数表!H47</f>
        <v>1</v>
      </c>
      <c r="O44" s="96">
        <f>SUM(O5:O43)</f>
        <v>15.046079451393695</v>
      </c>
      <c r="P44" s="92">
        <f>分析係数表!C47</f>
        <v>0.3856972016264052</v>
      </c>
      <c r="Q44" s="96">
        <f>SUM(Q5:Q43)</f>
        <v>6.7100237024861169</v>
      </c>
      <c r="R44" s="91">
        <f>SUM(R5:R43)</f>
        <v>7.390027143165578</v>
      </c>
      <c r="S44" s="97">
        <f>SUM(S5:S43)</f>
        <v>116.58955083760206</v>
      </c>
      <c r="T44" s="98">
        <f>分析係数表!F47</f>
        <v>0.49256721600054465</v>
      </c>
      <c r="U44" s="99">
        <f>SUM(U5:U43)</f>
        <v>42.300575847616692</v>
      </c>
      <c r="V44" s="100">
        <f>分析係数表!D47</f>
        <v>5.5358071998560611E-2</v>
      </c>
      <c r="W44" s="164">
        <f>SUM(W5:W43)</f>
        <v>3</v>
      </c>
      <c r="X44" s="92">
        <f>分析係数表!E47</f>
        <v>4.4839843806985892E-2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241</v>
      </c>
      <c r="S2" s="3" t="s">
        <v>152</v>
      </c>
      <c r="U2" s="64" t="s">
        <v>209</v>
      </c>
      <c r="W2" s="3" t="s">
        <v>130</v>
      </c>
      <c r="Y2" s="3" t="s">
        <v>153</v>
      </c>
    </row>
    <row r="3" spans="1:25" ht="44" x14ac:dyDescent="0.2">
      <c r="B3" s="65"/>
      <c r="C3" s="66" t="s">
        <v>227</v>
      </c>
      <c r="D3" s="66" t="s">
        <v>242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投入係数表!M5</f>
        <v>0</v>
      </c>
      <c r="E5" s="77">
        <f t="shared" ref="E5:E38" si="0">$C$15*D5</f>
        <v>0</v>
      </c>
      <c r="F5" s="76">
        <f>分析係数表!C8</f>
        <v>7.164700742682395E-2</v>
      </c>
      <c r="G5" s="77">
        <f t="shared" ref="G5:G38" si="1">E5*F5</f>
        <v>0</v>
      </c>
      <c r="H5" s="77">
        <f t="array" ref="H5:H43">MMULT(逆行列係数!C5:AO43,'11'!G5:G43)</f>
        <v>1.8605132758384586E-4</v>
      </c>
      <c r="I5" s="77">
        <f t="shared" ref="I5:I38" si="2">C5+H5</f>
        <v>1.8605132758384586E-4</v>
      </c>
      <c r="J5" s="76">
        <f>分析係数表!G8</f>
        <v>0.12209302325581395</v>
      </c>
      <c r="K5" s="78">
        <f t="shared" ref="K5:K38" si="3">I5*J5</f>
        <v>2.271556906546955E-5</v>
      </c>
      <c r="L5" s="79" t="s">
        <v>182</v>
      </c>
      <c r="M5" s="80" t="s">
        <v>182</v>
      </c>
      <c r="N5" s="81">
        <f>分析係数表!H8</f>
        <v>1.0934237995824634E-2</v>
      </c>
      <c r="O5" s="82">
        <f t="shared" ref="O5:O43" si="4">$M$44*N5</f>
        <v>0.16574108135019766</v>
      </c>
      <c r="P5" s="76">
        <f>分析係数表!C8</f>
        <v>7.164700742682395E-2</v>
      </c>
      <c r="Q5" s="82">
        <f t="shared" ref="Q5:Q38" si="5">O5*P5</f>
        <v>1.1874852486427443E-2</v>
      </c>
      <c r="R5" s="83">
        <f t="array" ref="R5:R43">MMULT(逆行列係数!C5:AO43,'11'!Q5:Q43)</f>
        <v>1.472280887469039E-2</v>
      </c>
      <c r="S5" s="84">
        <f t="shared" ref="S5:S38" si="6">I5+R5</f>
        <v>1.4908860202274235E-2</v>
      </c>
      <c r="T5" s="85">
        <f>分析係数表!F8</f>
        <v>0.45639534883720928</v>
      </c>
      <c r="U5" s="86">
        <f t="shared" ref="U5:U43" si="7">S5*T5</f>
        <v>6.804334452782136E-3</v>
      </c>
      <c r="V5" s="87">
        <f>分析係数表!D8</f>
        <v>0.625</v>
      </c>
      <c r="W5" s="167">
        <f t="shared" ref="W5:W43" si="8">ROUND(S5*V5,0)</f>
        <v>0</v>
      </c>
      <c r="X5" s="76">
        <f>分析係数表!E8</f>
        <v>0</v>
      </c>
      <c r="Y5" s="166">
        <f t="shared" ref="Y5:Y43" si="9">ROUND(S5*X5,0)</f>
        <v>0</v>
      </c>
    </row>
    <row r="6" spans="1:25" x14ac:dyDescent="0.2">
      <c r="A6" s="6" t="s">
        <v>219</v>
      </c>
      <c r="B6" s="5" t="s">
        <v>265</v>
      </c>
      <c r="C6" s="90"/>
      <c r="D6" s="76">
        <f>投入係数表!M6</f>
        <v>0</v>
      </c>
      <c r="E6" s="77">
        <f t="shared" si="0"/>
        <v>0</v>
      </c>
      <c r="F6" s="76">
        <f>分析係数表!C9</f>
        <v>5.7142857142857162E-2</v>
      </c>
      <c r="G6" s="77">
        <f t="shared" si="1"/>
        <v>0</v>
      </c>
      <c r="H6" s="77">
        <v>7.9559434770454707E-4</v>
      </c>
      <c r="I6" s="77">
        <f t="shared" si="2"/>
        <v>7.9559434770454707E-4</v>
      </c>
      <c r="J6" s="76">
        <f>分析係数表!G9</f>
        <v>0.2857142857142857</v>
      </c>
      <c r="K6" s="78">
        <f t="shared" si="3"/>
        <v>2.2731267077272772E-4</v>
      </c>
      <c r="L6" s="79"/>
      <c r="M6" s="80"/>
      <c r="N6" s="81">
        <f>分析係数表!H9</f>
        <v>5.8716075156576197E-4</v>
      </c>
      <c r="O6" s="82">
        <f t="shared" si="4"/>
        <v>8.9001773994736213E-3</v>
      </c>
      <c r="P6" s="76">
        <f>分析係数表!C9</f>
        <v>5.7142857142857162E-2</v>
      </c>
      <c r="Q6" s="82">
        <f t="shared" si="5"/>
        <v>5.0858156568420708E-4</v>
      </c>
      <c r="R6" s="83">
        <v>5.9165992591682587E-4</v>
      </c>
      <c r="S6" s="84">
        <f t="shared" si="6"/>
        <v>1.387254273621373E-3</v>
      </c>
      <c r="T6" s="85">
        <f>分析係数表!F9</f>
        <v>0.7142857142857143</v>
      </c>
      <c r="U6" s="86">
        <f t="shared" si="7"/>
        <v>9.9089590972955221E-4</v>
      </c>
      <c r="V6" s="87">
        <f>分析係数表!D9</f>
        <v>0</v>
      </c>
      <c r="W6" s="167">
        <f t="shared" si="8"/>
        <v>0</v>
      </c>
      <c r="X6" s="76">
        <f>分析係数表!E9</f>
        <v>0</v>
      </c>
      <c r="Y6" s="166">
        <f t="shared" si="9"/>
        <v>0</v>
      </c>
    </row>
    <row r="7" spans="1:25" x14ac:dyDescent="0.2">
      <c r="A7" s="6" t="s">
        <v>220</v>
      </c>
      <c r="B7" s="5" t="s">
        <v>266</v>
      </c>
      <c r="C7" s="90"/>
      <c r="D7" s="76">
        <f>投入係数表!M7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1.6811446199005729E-2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投入係数表!M8</f>
        <v>6.8273092369477914E-2</v>
      </c>
      <c r="E8" s="77">
        <f t="shared" si="0"/>
        <v>6.8273092369477917</v>
      </c>
      <c r="F8" s="76">
        <f>分析係数表!C11</f>
        <v>4.3499275012083283E-3</v>
      </c>
      <c r="G8" s="77">
        <f t="shared" si="1"/>
        <v>2.9698300209052845E-2</v>
      </c>
      <c r="H8" s="77">
        <v>3.2309634351384849E-2</v>
      </c>
      <c r="I8" s="77">
        <f t="shared" si="2"/>
        <v>3.2309634351384849E-2</v>
      </c>
      <c r="J8" s="76">
        <f>分析係数表!G11</f>
        <v>0.47058823529411764</v>
      </c>
      <c r="K8" s="78">
        <f t="shared" si="3"/>
        <v>1.5204533812416399E-2</v>
      </c>
      <c r="L8" s="79"/>
      <c r="M8" s="80"/>
      <c r="N8" s="81">
        <f>分析係数表!H11</f>
        <v>-2.6096033402922757E-5</v>
      </c>
      <c r="O8" s="82">
        <f t="shared" si="4"/>
        <v>-3.9556343997660542E-4</v>
      </c>
      <c r="P8" s="76">
        <f>分析係数表!C11</f>
        <v>4.3499275012083283E-3</v>
      </c>
      <c r="Q8" s="82">
        <f t="shared" si="5"/>
        <v>-1.7206722860268058E-6</v>
      </c>
      <c r="R8" s="83">
        <v>2.5726765855296015E-4</v>
      </c>
      <c r="S8" s="84">
        <f t="shared" si="6"/>
        <v>3.2566902009937809E-2</v>
      </c>
      <c r="T8" s="85">
        <f>分析係数表!F11</f>
        <v>0.76470588235294112</v>
      </c>
      <c r="U8" s="86">
        <f t="shared" si="7"/>
        <v>2.4904101537011263E-2</v>
      </c>
      <c r="V8" s="87">
        <f>分析係数表!D11</f>
        <v>0</v>
      </c>
      <c r="W8" s="167">
        <f t="shared" si="8"/>
        <v>0</v>
      </c>
      <c r="X8" s="76">
        <f>分析係数表!E11</f>
        <v>0</v>
      </c>
      <c r="Y8" s="166">
        <f t="shared" si="9"/>
        <v>0</v>
      </c>
    </row>
    <row r="9" spans="1:25" x14ac:dyDescent="0.2">
      <c r="A9" s="6" t="s">
        <v>222</v>
      </c>
      <c r="B9" s="5" t="s">
        <v>190</v>
      </c>
      <c r="C9" s="90"/>
      <c r="D9" s="76">
        <f>投入係数表!M9</f>
        <v>0</v>
      </c>
      <c r="E9" s="77">
        <f t="shared" si="0"/>
        <v>0</v>
      </c>
      <c r="F9" s="76">
        <f>分析係数表!C12</f>
        <v>7.5078417484569449E-2</v>
      </c>
      <c r="G9" s="77">
        <f t="shared" si="1"/>
        <v>0</v>
      </c>
      <c r="H9" s="77">
        <v>3.7665176419369295E-4</v>
      </c>
      <c r="I9" s="77">
        <f t="shared" si="2"/>
        <v>3.7665176419369295E-4</v>
      </c>
      <c r="J9" s="76">
        <f>分析係数表!G12</f>
        <v>0.13750412677451304</v>
      </c>
      <c r="K9" s="78">
        <f t="shared" si="3"/>
        <v>5.1791171933533545E-5</v>
      </c>
      <c r="L9" s="79"/>
      <c r="M9" s="80"/>
      <c r="N9" s="81">
        <f>分析係数表!H12</f>
        <v>8.9209290187891435E-2</v>
      </c>
      <c r="O9" s="82">
        <f t="shared" si="4"/>
        <v>1.3522336195600255</v>
      </c>
      <c r="P9" s="76">
        <f>分析係数表!C12</f>
        <v>7.5078417484569449E-2</v>
      </c>
      <c r="Q9" s="82">
        <f t="shared" si="5"/>
        <v>0.10152356022599805</v>
      </c>
      <c r="R9" s="83">
        <v>0.11213762293485889</v>
      </c>
      <c r="S9" s="84">
        <f t="shared" si="6"/>
        <v>0.11251427469905258</v>
      </c>
      <c r="T9" s="85">
        <f>分析係数表!F12</f>
        <v>0.33294816771211622</v>
      </c>
      <c r="U9" s="86">
        <f t="shared" si="7"/>
        <v>3.7461421602507275E-2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投入係数表!M10</f>
        <v>4.0160642570281121E-3</v>
      </c>
      <c r="E10" s="77">
        <f t="shared" si="0"/>
        <v>0.40160642570281119</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0.21380203930735522</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投入係数表!M11</f>
        <v>2.0080321285140562E-2</v>
      </c>
      <c r="E11" s="77">
        <f t="shared" si="0"/>
        <v>2.0080321285140563</v>
      </c>
      <c r="F11" s="76">
        <f>分析係数表!C14</f>
        <v>7.4826296098343126E-2</v>
      </c>
      <c r="G11" s="77">
        <f t="shared" si="1"/>
        <v>0.15025360662317896</v>
      </c>
      <c r="H11" s="77">
        <v>0.16010096131157289</v>
      </c>
      <c r="I11" s="77">
        <f t="shared" si="2"/>
        <v>0.16010096131157289</v>
      </c>
      <c r="J11" s="76">
        <f>分析係数表!G14</f>
        <v>0.16814159292035399</v>
      </c>
      <c r="K11" s="78">
        <f t="shared" si="3"/>
        <v>2.6919630663007833E-2</v>
      </c>
      <c r="L11" s="79"/>
      <c r="M11" s="80"/>
      <c r="N11" s="81">
        <f>分析係数表!H14</f>
        <v>1.1873695198329854E-3</v>
      </c>
      <c r="O11" s="82">
        <f t="shared" si="4"/>
        <v>1.7998136518935549E-2</v>
      </c>
      <c r="P11" s="76">
        <f>分析係数表!C14</f>
        <v>7.4826296098343126E-2</v>
      </c>
      <c r="Q11" s="82">
        <f t="shared" si="5"/>
        <v>1.346733892384274E-3</v>
      </c>
      <c r="R11" s="83">
        <v>4.5851351968128583E-3</v>
      </c>
      <c r="S11" s="84">
        <f t="shared" si="6"/>
        <v>0.16468609650838575</v>
      </c>
      <c r="T11" s="85">
        <f>分析係数表!F14</f>
        <v>0.3584070796460177</v>
      </c>
      <c r="U11" s="86">
        <f t="shared" si="7"/>
        <v>5.9024662907872769E-2</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投入係数表!M12</f>
        <v>3.614457831325301E-2</v>
      </c>
      <c r="E12" s="77">
        <f t="shared" si="0"/>
        <v>3.6144578313253009</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0.12381135671267751</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投入係数表!M13</f>
        <v>2.4096385542168676E-2</v>
      </c>
      <c r="E13" s="77">
        <f t="shared" si="0"/>
        <v>2.4096385542168677</v>
      </c>
      <c r="F13" s="76">
        <f>分析係数表!C16</f>
        <v>0.33157038242473558</v>
      </c>
      <c r="G13" s="77">
        <f t="shared" si="1"/>
        <v>0.79896477692707379</v>
      </c>
      <c r="H13" s="77">
        <v>0.84032799364226818</v>
      </c>
      <c r="I13" s="77">
        <f t="shared" si="2"/>
        <v>0.84032799364226818</v>
      </c>
      <c r="J13" s="76">
        <f>分析係数表!G16</f>
        <v>3.3388981636060099E-2</v>
      </c>
      <c r="K13" s="78">
        <f t="shared" si="3"/>
        <v>2.8057695947988921E-2</v>
      </c>
      <c r="L13" s="79"/>
      <c r="M13" s="80"/>
      <c r="N13" s="81">
        <f>分析係数表!H16</f>
        <v>1.6727557411273488E-2</v>
      </c>
      <c r="O13" s="82">
        <f t="shared" si="4"/>
        <v>0.25355616502500411</v>
      </c>
      <c r="P13" s="76">
        <f>分析係数表!C16</f>
        <v>0.33157038242473558</v>
      </c>
      <c r="Q13" s="82">
        <f t="shared" si="5"/>
        <v>8.4071714603489972E-2</v>
      </c>
      <c r="R13" s="83">
        <v>9.212911836925658E-2</v>
      </c>
      <c r="S13" s="84">
        <f t="shared" si="6"/>
        <v>0.93245711201152481</v>
      </c>
      <c r="T13" s="85">
        <f>分析係数表!F16</f>
        <v>0.28881469115191988</v>
      </c>
      <c r="U13" s="86">
        <f t="shared" si="7"/>
        <v>0.26930731281801967</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投入係数表!M14</f>
        <v>8.0321285140562242E-3</v>
      </c>
      <c r="E14" s="77">
        <f t="shared" si="0"/>
        <v>0.80321285140562237</v>
      </c>
      <c r="F14" s="76">
        <f>分析係数表!C17</f>
        <v>0.10168393782383423</v>
      </c>
      <c r="G14" s="77">
        <f t="shared" si="1"/>
        <v>8.1673845641633908E-2</v>
      </c>
      <c r="H14" s="77">
        <v>9.2991906754335746E-2</v>
      </c>
      <c r="I14" s="77">
        <f t="shared" si="2"/>
        <v>9.2991906754335746E-2</v>
      </c>
      <c r="J14" s="76">
        <f>分析係数表!G17</f>
        <v>0.21222040370976542</v>
      </c>
      <c r="K14" s="78">
        <f t="shared" si="3"/>
        <v>1.9734779993145993E-2</v>
      </c>
      <c r="L14" s="79"/>
      <c r="M14" s="80"/>
      <c r="N14" s="81">
        <f>分析係数表!H17</f>
        <v>3.040187891440501E-3</v>
      </c>
      <c r="O14" s="82">
        <f t="shared" si="4"/>
        <v>4.6083140757274529E-2</v>
      </c>
      <c r="P14" s="76">
        <f>分析係数表!C17</f>
        <v>0.10168393782383423</v>
      </c>
      <c r="Q14" s="82">
        <f t="shared" si="5"/>
        <v>4.6859152194897039E-3</v>
      </c>
      <c r="R14" s="83">
        <v>8.2667617217880244E-3</v>
      </c>
      <c r="S14" s="84">
        <f t="shared" si="6"/>
        <v>0.10125866847612378</v>
      </c>
      <c r="T14" s="85">
        <f>分析係数表!F17</f>
        <v>0.32296781232951444</v>
      </c>
      <c r="U14" s="86">
        <f t="shared" si="7"/>
        <v>3.2703290637133266E-2</v>
      </c>
      <c r="V14" s="87">
        <f>分析係数表!D17</f>
        <v>1.9094380796508457E-2</v>
      </c>
      <c r="W14" s="167">
        <f t="shared" si="8"/>
        <v>0</v>
      </c>
      <c r="X14" s="76">
        <f>分析係数表!E17</f>
        <v>1.5821058374249863E-2</v>
      </c>
      <c r="Y14" s="166">
        <f t="shared" si="9"/>
        <v>0</v>
      </c>
    </row>
    <row r="15" spans="1:25" x14ac:dyDescent="0.2">
      <c r="A15" s="6" t="s">
        <v>3</v>
      </c>
      <c r="B15" s="5" t="s">
        <v>31</v>
      </c>
      <c r="C15" s="75">
        <f>最終需要_まとめ!C16</f>
        <v>100</v>
      </c>
      <c r="D15" s="76">
        <f>投入係数表!M15</f>
        <v>8.4337349397590355E-2</v>
      </c>
      <c r="E15" s="77">
        <f t="shared" si="0"/>
        <v>8.4337349397590362</v>
      </c>
      <c r="F15" s="76">
        <f>分析係数表!C18</f>
        <v>1.3647642679900707E-2</v>
      </c>
      <c r="G15" s="77">
        <f t="shared" si="1"/>
        <v>0.11510060091482524</v>
      </c>
      <c r="H15" s="77">
        <v>0.11574288225647386</v>
      </c>
      <c r="I15" s="77">
        <f t="shared" si="2"/>
        <v>100.11574288225647</v>
      </c>
      <c r="J15" s="76">
        <f>分析係数表!G18</f>
        <v>0.21285140562248997</v>
      </c>
      <c r="K15" s="78">
        <f t="shared" si="3"/>
        <v>21.309776597428083</v>
      </c>
      <c r="L15" s="79"/>
      <c r="M15" s="80"/>
      <c r="N15" s="81">
        <f>分析係数表!H18</f>
        <v>4.4363256784968683E-4</v>
      </c>
      <c r="O15" s="82">
        <f t="shared" si="4"/>
        <v>6.7245784796022921E-3</v>
      </c>
      <c r="P15" s="76">
        <f>分析係数表!C18</f>
        <v>1.3647642679900707E-2</v>
      </c>
      <c r="Q15" s="82">
        <f t="shared" si="5"/>
        <v>9.1774644262562047E-5</v>
      </c>
      <c r="R15" s="83">
        <v>2.0242667764515555E-4</v>
      </c>
      <c r="S15" s="84">
        <f t="shared" si="6"/>
        <v>100.11594530893412</v>
      </c>
      <c r="T15" s="85">
        <f>分析係数表!F18</f>
        <v>0.45783132530120479</v>
      </c>
      <c r="U15" s="86">
        <f t="shared" si="7"/>
        <v>45.836215924572244</v>
      </c>
      <c r="V15" s="87">
        <f>分析係数表!D18</f>
        <v>2.0080321285140562E-2</v>
      </c>
      <c r="W15" s="167">
        <f t="shared" si="8"/>
        <v>2</v>
      </c>
      <c r="X15" s="76">
        <f>分析係数表!E18</f>
        <v>1.6064257028112448E-2</v>
      </c>
      <c r="Y15" s="166">
        <f t="shared" si="9"/>
        <v>2</v>
      </c>
    </row>
    <row r="16" spans="1:25" x14ac:dyDescent="0.2">
      <c r="A16" s="6" t="s">
        <v>4</v>
      </c>
      <c r="B16" s="5" t="s">
        <v>32</v>
      </c>
      <c r="C16" s="90"/>
      <c r="D16" s="76">
        <f>投入係数表!M16</f>
        <v>8.0321285140562242E-3</v>
      </c>
      <c r="E16" s="77">
        <f t="shared" si="0"/>
        <v>0.80321285140562237</v>
      </c>
      <c r="F16" s="76">
        <f>分析係数表!C19</f>
        <v>0.35369371629248714</v>
      </c>
      <c r="G16" s="77">
        <f t="shared" si="1"/>
        <v>0.2840913383875398</v>
      </c>
      <c r="H16" s="77">
        <v>0.36760183565990101</v>
      </c>
      <c r="I16" s="77">
        <f t="shared" si="2"/>
        <v>0.36760183565990101</v>
      </c>
      <c r="J16" s="76">
        <f>分析係数表!G19</f>
        <v>5.7706179370040876E-2</v>
      </c>
      <c r="K16" s="78">
        <f t="shared" si="3"/>
        <v>2.1212897465346537E-2</v>
      </c>
      <c r="L16" s="79"/>
      <c r="M16" s="80"/>
      <c r="N16" s="81">
        <f>分析係数表!H19</f>
        <v>-1.174321503131524E-4</v>
      </c>
      <c r="O16" s="82">
        <f t="shared" si="4"/>
        <v>-1.7800354798947243E-3</v>
      </c>
      <c r="P16" s="76">
        <f>分析係数表!C19</f>
        <v>0.35369371629248714</v>
      </c>
      <c r="Q16" s="82">
        <f t="shared" si="5"/>
        <v>-6.2958736401644581E-4</v>
      </c>
      <c r="R16" s="83">
        <v>1.2131128722753916E-3</v>
      </c>
      <c r="S16" s="84">
        <f t="shared" si="6"/>
        <v>0.36881494853217639</v>
      </c>
      <c r="T16" s="85">
        <f>分析係数表!F19</f>
        <v>0.2399615292137533</v>
      </c>
      <c r="U16" s="86">
        <f t="shared" si="7"/>
        <v>8.8501399046672771E-2</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投入係数表!M17</f>
        <v>1.2048192771084338E-2</v>
      </c>
      <c r="E17" s="77">
        <f t="shared" si="0"/>
        <v>1.2048192771084338</v>
      </c>
      <c r="F17" s="76">
        <f>分析係数表!C20</f>
        <v>6.1353860086031276E-2</v>
      </c>
      <c r="G17" s="77">
        <f t="shared" si="1"/>
        <v>7.39203133566642E-2</v>
      </c>
      <c r="H17" s="77">
        <v>7.7434083854060282E-2</v>
      </c>
      <c r="I17" s="77">
        <f t="shared" si="2"/>
        <v>7.7434083854060282E-2</v>
      </c>
      <c r="J17" s="76">
        <f>分析係数表!G20</f>
        <v>0.10067618332081142</v>
      </c>
      <c r="K17" s="78">
        <f t="shared" si="3"/>
        <v>7.7957680213704564E-3</v>
      </c>
      <c r="L17" s="79"/>
      <c r="M17" s="80"/>
      <c r="N17" s="81">
        <f>分析係数表!H20</f>
        <v>5.4801670146137783E-4</v>
      </c>
      <c r="O17" s="82">
        <f t="shared" si="4"/>
        <v>8.3068322395087133E-3</v>
      </c>
      <c r="P17" s="76">
        <f>分析係数表!C20</f>
        <v>6.1353860086031276E-2</v>
      </c>
      <c r="Q17" s="82">
        <f t="shared" si="5"/>
        <v>5.0965622298095145E-4</v>
      </c>
      <c r="R17" s="83">
        <v>9.5111753269717198E-4</v>
      </c>
      <c r="S17" s="84">
        <f t="shared" si="6"/>
        <v>7.8385201386757447E-2</v>
      </c>
      <c r="T17" s="85">
        <f>分析係数表!F20</f>
        <v>0.22389181066867017</v>
      </c>
      <c r="U17" s="86">
        <f t="shared" si="7"/>
        <v>1.754980466810948E-2</v>
      </c>
      <c r="V17" s="87">
        <f>分析係数表!D20</f>
        <v>0</v>
      </c>
      <c r="W17" s="167">
        <f t="shared" si="8"/>
        <v>0</v>
      </c>
      <c r="X17" s="76">
        <f>分析係数表!E20</f>
        <v>0</v>
      </c>
      <c r="Y17" s="166">
        <f t="shared" si="9"/>
        <v>0</v>
      </c>
    </row>
    <row r="18" spans="1:25" x14ac:dyDescent="0.2">
      <c r="A18" s="6" t="s">
        <v>6</v>
      </c>
      <c r="B18" s="5" t="s">
        <v>34</v>
      </c>
      <c r="C18" s="90"/>
      <c r="D18" s="76">
        <f>投入係数表!M18</f>
        <v>1.2048192771084338E-2</v>
      </c>
      <c r="E18" s="77">
        <f t="shared" si="0"/>
        <v>1.2048192771084338</v>
      </c>
      <c r="F18" s="76">
        <f>分析係数表!C21</f>
        <v>6.7857142857142838E-2</v>
      </c>
      <c r="G18" s="77">
        <f t="shared" si="1"/>
        <v>8.1755593803786553E-2</v>
      </c>
      <c r="H18" s="77">
        <v>8.6878862100294343E-2</v>
      </c>
      <c r="I18" s="77">
        <f t="shared" si="2"/>
        <v>8.6878862100294343E-2</v>
      </c>
      <c r="J18" s="76">
        <f>分析係数表!G21</f>
        <v>0.28506493506493508</v>
      </c>
      <c r="K18" s="78">
        <f t="shared" si="3"/>
        <v>2.4766117183135854E-2</v>
      </c>
      <c r="L18" s="79"/>
      <c r="M18" s="80"/>
      <c r="N18" s="81">
        <f>分析係数表!H21</f>
        <v>9.264091858037578E-4</v>
      </c>
      <c r="O18" s="82">
        <f t="shared" si="4"/>
        <v>1.4042502119169492E-2</v>
      </c>
      <c r="P18" s="76">
        <f>分析係数表!C21</f>
        <v>6.7857142857142838E-2</v>
      </c>
      <c r="Q18" s="82">
        <f t="shared" si="5"/>
        <v>9.528840723722153E-4</v>
      </c>
      <c r="R18" s="83">
        <v>2.1150990445425732E-3</v>
      </c>
      <c r="S18" s="84">
        <f t="shared" si="6"/>
        <v>8.8993961144836917E-2</v>
      </c>
      <c r="T18" s="85">
        <f>分析係数表!F21</f>
        <v>0.42467532467532465</v>
      </c>
      <c r="U18" s="86">
        <f t="shared" si="7"/>
        <v>3.7793539343326847E-2</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投入係数表!M19</f>
        <v>4.0160642570281121E-3</v>
      </c>
      <c r="E19" s="77">
        <f t="shared" si="0"/>
        <v>0.40160642570281119</v>
      </c>
      <c r="F19" s="76">
        <f>分析係数表!C22</f>
        <v>2.5594149908592323E-2</v>
      </c>
      <c r="G19" s="77">
        <f t="shared" si="1"/>
        <v>1.0278775063691695E-2</v>
      </c>
      <c r="H19" s="77">
        <v>1.1134977126172911E-2</v>
      </c>
      <c r="I19" s="77">
        <f t="shared" si="2"/>
        <v>1.1134977126172911E-2</v>
      </c>
      <c r="J19" s="76">
        <f>分析係数表!G22</f>
        <v>0.19492656875834447</v>
      </c>
      <c r="K19" s="78">
        <f t="shared" si="3"/>
        <v>2.1705028844075367E-3</v>
      </c>
      <c r="L19" s="79"/>
      <c r="M19" s="80"/>
      <c r="N19" s="81">
        <f>分析係数表!H22</f>
        <v>3.9144050104384132E-5</v>
      </c>
      <c r="O19" s="82">
        <f t="shared" si="4"/>
        <v>5.9334515996490808E-4</v>
      </c>
      <c r="P19" s="76">
        <f>分析係数表!C22</f>
        <v>2.5594149908592323E-2</v>
      </c>
      <c r="Q19" s="82">
        <f t="shared" si="5"/>
        <v>1.518616497167955E-5</v>
      </c>
      <c r="R19" s="83">
        <v>1.5640698904818904E-4</v>
      </c>
      <c r="S19" s="84">
        <f t="shared" si="6"/>
        <v>1.12913841152211E-2</v>
      </c>
      <c r="T19" s="85">
        <f>分析係数表!F22</f>
        <v>0.41388518024032045</v>
      </c>
      <c r="U19" s="86">
        <f t="shared" si="7"/>
        <v>4.6733365496909761E-3</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投入係数表!M20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3.9556343997660542E-4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投入係数表!M21</f>
        <v>0</v>
      </c>
      <c r="E21" s="77">
        <f t="shared" si="0"/>
        <v>0</v>
      </c>
      <c r="F21" s="76">
        <f>分析係数表!C24</f>
        <v>0.15741583257506819</v>
      </c>
      <c r="G21" s="77">
        <f t="shared" si="1"/>
        <v>0</v>
      </c>
      <c r="H21" s="77">
        <v>2.9251054096005894E-3</v>
      </c>
      <c r="I21" s="77">
        <f t="shared" si="2"/>
        <v>2.9251054096005894E-3</v>
      </c>
      <c r="J21" s="76">
        <f>分析係数表!G24</f>
        <v>0.20833333333333334</v>
      </c>
      <c r="K21" s="78">
        <f t="shared" si="3"/>
        <v>6.0939696033345621E-4</v>
      </c>
      <c r="L21" s="79"/>
      <c r="M21" s="80"/>
      <c r="N21" s="81">
        <f>分析係数表!H24</f>
        <v>3.2620041753653444E-4</v>
      </c>
      <c r="O21" s="82">
        <f t="shared" si="4"/>
        <v>4.9445429997075673E-3</v>
      </c>
      <c r="P21" s="76">
        <f>分析係数表!C24</f>
        <v>0.15741583257506819</v>
      </c>
      <c r="Q21" s="82">
        <f t="shared" si="5"/>
        <v>7.7834935300219183E-4</v>
      </c>
      <c r="R21" s="83">
        <v>2.6841025575905903E-3</v>
      </c>
      <c r="S21" s="84">
        <f t="shared" si="6"/>
        <v>5.6092079671911793E-3</v>
      </c>
      <c r="T21" s="85">
        <f>分析係数表!F24</f>
        <v>0.39583333333333331</v>
      </c>
      <c r="U21" s="86">
        <f t="shared" si="7"/>
        <v>2.220311487013175E-3</v>
      </c>
      <c r="V21" s="87">
        <f>分析係数表!D24</f>
        <v>0</v>
      </c>
      <c r="W21" s="167">
        <f t="shared" si="8"/>
        <v>0</v>
      </c>
      <c r="X21" s="76">
        <f>分析係数表!E24</f>
        <v>0</v>
      </c>
      <c r="Y21" s="166">
        <f t="shared" si="9"/>
        <v>0</v>
      </c>
    </row>
    <row r="22" spans="1:25" x14ac:dyDescent="0.2">
      <c r="A22" s="6" t="s">
        <v>10</v>
      </c>
      <c r="B22" s="5" t="s">
        <v>271</v>
      </c>
      <c r="C22" s="90"/>
      <c r="D22" s="76">
        <f>投入係数表!M22</f>
        <v>0</v>
      </c>
      <c r="E22" s="77">
        <f t="shared" si="0"/>
        <v>0</v>
      </c>
      <c r="F22" s="76">
        <f>分析係数表!C25</f>
        <v>0.30845442536327605</v>
      </c>
      <c r="G22" s="77">
        <f t="shared" si="1"/>
        <v>0</v>
      </c>
      <c r="H22" s="77">
        <v>2.5378425729250028E-2</v>
      </c>
      <c r="I22" s="77">
        <f t="shared" si="2"/>
        <v>2.5378425729250028E-2</v>
      </c>
      <c r="J22" s="76">
        <f>分析係数表!G25</f>
        <v>0.19694817948330565</v>
      </c>
      <c r="K22" s="78">
        <f t="shared" si="3"/>
        <v>4.9982347455280766E-3</v>
      </c>
      <c r="L22" s="79"/>
      <c r="M22" s="80"/>
      <c r="N22" s="81">
        <f>分析係数表!H25</f>
        <v>5.0887265135699379E-4</v>
      </c>
      <c r="O22" s="82">
        <f t="shared" si="4"/>
        <v>7.7134870795438062E-3</v>
      </c>
      <c r="P22" s="76">
        <f>分析係数表!C25</f>
        <v>0.30845442536327605</v>
      </c>
      <c r="Q22" s="82">
        <f t="shared" si="5"/>
        <v>2.3792592246677392E-3</v>
      </c>
      <c r="R22" s="83">
        <v>1.4205727730345702E-2</v>
      </c>
      <c r="S22" s="84">
        <f t="shared" si="6"/>
        <v>3.9584153459595733E-2</v>
      </c>
      <c r="T22" s="85">
        <f>分析係数表!F25</f>
        <v>0.34916150475902702</v>
      </c>
      <c r="U22" s="86">
        <f t="shared" si="7"/>
        <v>1.3821262586564692E-2</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投入係数表!M23</f>
        <v>0</v>
      </c>
      <c r="E23" s="77">
        <f t="shared" si="0"/>
        <v>0</v>
      </c>
      <c r="F23" s="76">
        <f>分析係数表!C26</f>
        <v>0.16160220994475138</v>
      </c>
      <c r="G23" s="77">
        <f t="shared" si="1"/>
        <v>0</v>
      </c>
      <c r="H23" s="77">
        <v>4.982084906232696E-3</v>
      </c>
      <c r="I23" s="77">
        <f t="shared" si="2"/>
        <v>4.982084906232696E-3</v>
      </c>
      <c r="J23" s="76">
        <f>分析係数表!G26</f>
        <v>0.19685515573026913</v>
      </c>
      <c r="K23" s="78">
        <f t="shared" si="3"/>
        <v>9.8074910007786066E-4</v>
      </c>
      <c r="L23" s="79"/>
      <c r="M23" s="80"/>
      <c r="N23" s="81">
        <f>分析係数表!H26</f>
        <v>1.0360125260960334E-2</v>
      </c>
      <c r="O23" s="82">
        <f t="shared" si="4"/>
        <v>0.15703868567071236</v>
      </c>
      <c r="P23" s="76">
        <f>分析係数表!C26</f>
        <v>0.16160220994475138</v>
      </c>
      <c r="Q23" s="82">
        <f t="shared" si="5"/>
        <v>2.537779865120628E-2</v>
      </c>
      <c r="R23" s="83">
        <v>2.6858911615658787E-2</v>
      </c>
      <c r="S23" s="84">
        <f t="shared" si="6"/>
        <v>3.1840996521891485E-2</v>
      </c>
      <c r="T23" s="85">
        <f>分析係数表!F26</f>
        <v>0.33413970365890533</v>
      </c>
      <c r="U23" s="86">
        <f t="shared" si="7"/>
        <v>1.0639341142029055E-2</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投入係数表!M24</f>
        <v>0</v>
      </c>
      <c r="E24" s="77">
        <f t="shared" si="0"/>
        <v>0</v>
      </c>
      <c r="F24" s="76">
        <f>分析係数表!C27</f>
        <v>8.2295614510016213E-2</v>
      </c>
      <c r="G24" s="77">
        <f t="shared" si="1"/>
        <v>0</v>
      </c>
      <c r="H24" s="77">
        <v>4.4283164935843424E-4</v>
      </c>
      <c r="I24" s="77">
        <f t="shared" si="2"/>
        <v>4.4283164935843424E-4</v>
      </c>
      <c r="J24" s="76">
        <f>分析係数表!G27</f>
        <v>0.16879795396419436</v>
      </c>
      <c r="K24" s="78">
        <f t="shared" si="3"/>
        <v>7.4749076362293237E-5</v>
      </c>
      <c r="L24" s="79"/>
      <c r="M24" s="80"/>
      <c r="N24" s="81">
        <f>分析係数表!H27</f>
        <v>1.0829853862212944E-2</v>
      </c>
      <c r="O24" s="82">
        <f t="shared" si="4"/>
        <v>0.16415882759029124</v>
      </c>
      <c r="P24" s="76">
        <f>分析係数表!C27</f>
        <v>8.2295614510016213E-2</v>
      </c>
      <c r="Q24" s="82">
        <f t="shared" si="5"/>
        <v>1.3509551593786822E-2</v>
      </c>
      <c r="R24" s="83">
        <v>1.3652218881887808E-2</v>
      </c>
      <c r="S24" s="84">
        <f t="shared" si="6"/>
        <v>1.4095050531246243E-2</v>
      </c>
      <c r="T24" s="85">
        <f>分析係数表!F27</f>
        <v>0.31969309462915602</v>
      </c>
      <c r="U24" s="86">
        <f t="shared" si="7"/>
        <v>4.5060903232884411E-3</v>
      </c>
      <c r="V24" s="87">
        <f>分析係数表!D27</f>
        <v>0</v>
      </c>
      <c r="W24" s="167">
        <f t="shared" si="8"/>
        <v>0</v>
      </c>
      <c r="X24" s="76">
        <f>分析係数表!E27</f>
        <v>0</v>
      </c>
      <c r="Y24" s="166">
        <f t="shared" si="9"/>
        <v>0</v>
      </c>
    </row>
    <row r="25" spans="1:25" x14ac:dyDescent="0.2">
      <c r="A25" s="6" t="s">
        <v>13</v>
      </c>
      <c r="B25" s="5" t="s">
        <v>191</v>
      </c>
      <c r="C25" s="90"/>
      <c r="D25" s="76">
        <f>投入係数表!M25</f>
        <v>0</v>
      </c>
      <c r="E25" s="77">
        <f t="shared" si="0"/>
        <v>0</v>
      </c>
      <c r="F25" s="76">
        <f>分析係数表!C28</f>
        <v>3.4090909090909061E-2</v>
      </c>
      <c r="G25" s="77">
        <f t="shared" si="1"/>
        <v>0</v>
      </c>
      <c r="H25" s="77">
        <v>6.9708717386883987E-3</v>
      </c>
      <c r="I25" s="77">
        <f t="shared" si="2"/>
        <v>6.9708717386883987E-3</v>
      </c>
      <c r="J25" s="76">
        <f>分析係数表!G28</f>
        <v>0.12609457092819615</v>
      </c>
      <c r="K25" s="78">
        <f t="shared" si="3"/>
        <v>8.7898908088540227E-4</v>
      </c>
      <c r="L25" s="79"/>
      <c r="M25" s="80"/>
      <c r="N25" s="81">
        <f>分析係数表!H28</f>
        <v>2.1424843423799581E-2</v>
      </c>
      <c r="O25" s="82">
        <f t="shared" si="4"/>
        <v>0.32475758422079304</v>
      </c>
      <c r="P25" s="76">
        <f>分析係数表!C28</f>
        <v>3.4090909090909061E-2</v>
      </c>
      <c r="Q25" s="82">
        <f t="shared" si="5"/>
        <v>1.1071281280254298E-2</v>
      </c>
      <c r="R25" s="83">
        <v>1.2285076491202583E-2</v>
      </c>
      <c r="S25" s="84">
        <f t="shared" si="6"/>
        <v>1.9255948229890983E-2</v>
      </c>
      <c r="T25" s="85">
        <f>分析係数表!F28</f>
        <v>0.21453590192644484</v>
      </c>
      <c r="U25" s="86">
        <f t="shared" si="7"/>
        <v>4.1310922209485913E-3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投入係数表!M26</f>
        <v>8.0321285140562242E-3</v>
      </c>
      <c r="E26" s="77">
        <f t="shared" si="0"/>
        <v>0.80321285140562237</v>
      </c>
      <c r="F26" s="76">
        <f>分析係数表!C29</f>
        <v>0.29231433506044902</v>
      </c>
      <c r="G26" s="77">
        <f t="shared" si="1"/>
        <v>0.23479063057064176</v>
      </c>
      <c r="H26" s="77">
        <v>0.25862026503090385</v>
      </c>
      <c r="I26" s="77">
        <f t="shared" si="2"/>
        <v>0.25862026503090385</v>
      </c>
      <c r="J26" s="76">
        <f>分析係数表!G29</f>
        <v>0.25456977262594738</v>
      </c>
      <c r="K26" s="78">
        <f t="shared" si="3"/>
        <v>6.5836902065379441E-2</v>
      </c>
      <c r="L26" s="79"/>
      <c r="M26" s="80"/>
      <c r="N26" s="81">
        <f>分析係数表!H29</f>
        <v>1.0151356993736952E-2</v>
      </c>
      <c r="O26" s="82">
        <f t="shared" si="4"/>
        <v>0.15387417815089952</v>
      </c>
      <c r="P26" s="76">
        <f>分析係数表!C29</f>
        <v>0.29231433506044902</v>
      </c>
      <c r="Q26" s="82">
        <f t="shared" si="5"/>
        <v>4.4979628069153267E-2</v>
      </c>
      <c r="R26" s="83">
        <v>5.7129587786291194E-2</v>
      </c>
      <c r="S26" s="84">
        <f t="shared" si="6"/>
        <v>0.31574985281719503</v>
      </c>
      <c r="T26" s="85">
        <f>分析係数表!F29</f>
        <v>0.38252340615247438</v>
      </c>
      <c r="U26" s="86">
        <f t="shared" si="7"/>
        <v>0.1207817091917759</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投入係数表!M27</f>
        <v>4.0160642570281121E-3</v>
      </c>
      <c r="E27" s="77">
        <f t="shared" si="0"/>
        <v>0.40160642570281119</v>
      </c>
      <c r="F27" s="76">
        <f>分析係数表!C30</f>
        <v>1</v>
      </c>
      <c r="G27" s="77">
        <f t="shared" si="1"/>
        <v>0.40160642570281119</v>
      </c>
      <c r="H27" s="77">
        <v>0.45419891360309428</v>
      </c>
      <c r="I27" s="77">
        <f t="shared" si="2"/>
        <v>0.45419891360309428</v>
      </c>
      <c r="J27" s="76">
        <f>分析係数表!G30</f>
        <v>0.34476756092566047</v>
      </c>
      <c r="K27" s="78">
        <f t="shared" si="3"/>
        <v>0.15659305161802359</v>
      </c>
      <c r="L27" s="79"/>
      <c r="M27" s="80"/>
      <c r="N27" s="81">
        <f>分析係数表!H30</f>
        <v>0</v>
      </c>
      <c r="O27" s="82">
        <f t="shared" si="4"/>
        <v>0</v>
      </c>
      <c r="P27" s="76">
        <f>分析係数表!C30</f>
        <v>1</v>
      </c>
      <c r="Q27" s="82">
        <f t="shared" si="5"/>
        <v>0</v>
      </c>
      <c r="R27" s="83">
        <v>4.605649843578271E-2</v>
      </c>
      <c r="S27" s="84">
        <f t="shared" si="6"/>
        <v>0.50025541203887702</v>
      </c>
      <c r="T27" s="85">
        <f>分析係数表!F30</f>
        <v>0.43968871595330739</v>
      </c>
      <c r="U27" s="86">
        <f t="shared" si="7"/>
        <v>0.21995665976806655</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投入係数表!M28</f>
        <v>5.6224899598393573E-2</v>
      </c>
      <c r="E28" s="77">
        <f t="shared" si="0"/>
        <v>5.6224899598393572</v>
      </c>
      <c r="F28" s="76">
        <f>分析係数表!C31</f>
        <v>3.6682843277190957E-2</v>
      </c>
      <c r="G28" s="77">
        <f t="shared" si="1"/>
        <v>0.20624891802436682</v>
      </c>
      <c r="H28" s="77">
        <v>0.2165807855833293</v>
      </c>
      <c r="I28" s="77">
        <f t="shared" si="2"/>
        <v>0.2165807855833293</v>
      </c>
      <c r="J28" s="76">
        <f>分析係数表!G31</f>
        <v>6.9767441860465115E-2</v>
      </c>
      <c r="K28" s="78">
        <f t="shared" si="3"/>
        <v>1.5110287366278789E-2</v>
      </c>
      <c r="L28" s="79"/>
      <c r="M28" s="80"/>
      <c r="N28" s="81">
        <f>分析係数表!H31</f>
        <v>2.1751043841336117E-2</v>
      </c>
      <c r="O28" s="82">
        <f t="shared" si="4"/>
        <v>0.32970212722050063</v>
      </c>
      <c r="P28" s="76">
        <f>分析係数表!C31</f>
        <v>3.6682843277190957E-2</v>
      </c>
      <c r="Q28" s="82">
        <f t="shared" si="5"/>
        <v>1.2094411460986099E-2</v>
      </c>
      <c r="R28" s="83">
        <v>1.6081933754623016E-2</v>
      </c>
      <c r="S28" s="84">
        <f t="shared" si="6"/>
        <v>0.23266271933795232</v>
      </c>
      <c r="T28" s="85">
        <f>分析係数表!F31</f>
        <v>0.34496124031007752</v>
      </c>
      <c r="U28" s="86">
        <f t="shared" si="7"/>
        <v>8.0259620236735496E-2</v>
      </c>
      <c r="V28" s="87">
        <f>分析係数表!D31</f>
        <v>0</v>
      </c>
      <c r="W28" s="167">
        <f t="shared" si="8"/>
        <v>0</v>
      </c>
      <c r="X28" s="76">
        <f>分析係数表!E31</f>
        <v>0</v>
      </c>
      <c r="Y28" s="166">
        <f t="shared" si="9"/>
        <v>0</v>
      </c>
    </row>
    <row r="29" spans="1:25" x14ac:dyDescent="0.2">
      <c r="A29" s="6" t="s">
        <v>17</v>
      </c>
      <c r="B29" s="5" t="s">
        <v>272</v>
      </c>
      <c r="C29" s="90"/>
      <c r="D29" s="76">
        <f>投入係数表!M29</f>
        <v>0</v>
      </c>
      <c r="E29" s="77">
        <f t="shared" si="0"/>
        <v>0</v>
      </c>
      <c r="F29" s="76">
        <f>分析係数表!C32</f>
        <v>0.40520446096654272</v>
      </c>
      <c r="G29" s="77">
        <f t="shared" si="1"/>
        <v>0</v>
      </c>
      <c r="H29" s="77">
        <v>1.1516419030236773E-2</v>
      </c>
      <c r="I29" s="77">
        <f t="shared" si="2"/>
        <v>1.1516419030236773E-2</v>
      </c>
      <c r="J29" s="76">
        <f>分析係数表!G32</f>
        <v>0.14123006833712984</v>
      </c>
      <c r="K29" s="78">
        <f t="shared" si="3"/>
        <v>1.6264646466393621E-3</v>
      </c>
      <c r="L29" s="79"/>
      <c r="M29" s="80"/>
      <c r="N29" s="81">
        <f>分析係数表!H32</f>
        <v>6.3543841336116914E-3</v>
      </c>
      <c r="O29" s="82">
        <f t="shared" si="4"/>
        <v>9.6319697634303425E-2</v>
      </c>
      <c r="P29" s="76">
        <f>分析係数表!C32</f>
        <v>0.40520446096654272</v>
      </c>
      <c r="Q29" s="82">
        <f t="shared" si="5"/>
        <v>3.9029171160368296E-2</v>
      </c>
      <c r="R29" s="83">
        <v>4.8598150930115686E-2</v>
      </c>
      <c r="S29" s="84">
        <f t="shared" si="6"/>
        <v>6.0114569960352457E-2</v>
      </c>
      <c r="T29" s="85">
        <f>分析係数表!F32</f>
        <v>0.48519362186788156</v>
      </c>
      <c r="U29" s="86">
        <f t="shared" si="7"/>
        <v>2.9167205926093561E-2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投入係数表!M30</f>
        <v>4.0160642570281121E-3</v>
      </c>
      <c r="E30" s="77">
        <f t="shared" si="0"/>
        <v>0.40160642570281119</v>
      </c>
      <c r="F30" s="76">
        <f>分析係数表!C33</f>
        <v>1</v>
      </c>
      <c r="G30" s="77">
        <f t="shared" si="1"/>
        <v>0.40160642570281119</v>
      </c>
      <c r="H30" s="77">
        <v>0.4595164233768832</v>
      </c>
      <c r="I30" s="77">
        <f t="shared" si="2"/>
        <v>0.4595164233768832</v>
      </c>
      <c r="J30" s="76">
        <f>分析係数表!G33</f>
        <v>0.50773765659543113</v>
      </c>
      <c r="K30" s="78">
        <f t="shared" si="3"/>
        <v>0.23331379197249266</v>
      </c>
      <c r="L30" s="79"/>
      <c r="M30" s="80"/>
      <c r="N30" s="81">
        <f>分析係数表!H33</f>
        <v>9.3945720250521918E-4</v>
      </c>
      <c r="O30" s="82">
        <f t="shared" si="4"/>
        <v>1.4240283839157795E-2</v>
      </c>
      <c r="P30" s="76">
        <f>分析係数表!C33</f>
        <v>1</v>
      </c>
      <c r="Q30" s="82">
        <f t="shared" si="5"/>
        <v>1.4240283839157795E-2</v>
      </c>
      <c r="R30" s="83">
        <v>4.2985195924468811E-2</v>
      </c>
      <c r="S30" s="84">
        <f t="shared" si="6"/>
        <v>0.50250161930135206</v>
      </c>
      <c r="T30" s="85">
        <f>分析係数表!F33</f>
        <v>0.64112011790714807</v>
      </c>
      <c r="U30" s="86">
        <f t="shared" si="7"/>
        <v>0.32216389741501567</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投入係数表!M31</f>
        <v>4.0160642570281124E-2</v>
      </c>
      <c r="E31" s="77">
        <f t="shared" si="0"/>
        <v>4.0160642570281126</v>
      </c>
      <c r="F31" s="76">
        <f>分析係数表!C34</f>
        <v>0.47684200348095152</v>
      </c>
      <c r="G31" s="77">
        <f t="shared" si="1"/>
        <v>1.9150281264295244</v>
      </c>
      <c r="H31" s="77">
        <v>2.0178922536894621</v>
      </c>
      <c r="I31" s="77">
        <f t="shared" si="2"/>
        <v>2.0178922536894621</v>
      </c>
      <c r="J31" s="76">
        <f>分析係数表!G34</f>
        <v>0.42481481481481481</v>
      </c>
      <c r="K31" s="78">
        <f t="shared" si="3"/>
        <v>0.85723052406733813</v>
      </c>
      <c r="L31" s="79"/>
      <c r="M31" s="80"/>
      <c r="N31" s="81">
        <f>分析係数表!H34</f>
        <v>0.15750260960334028</v>
      </c>
      <c r="O31" s="82">
        <f t="shared" si="4"/>
        <v>2.3874231419788017</v>
      </c>
      <c r="P31" s="76">
        <f>分析係数表!C34</f>
        <v>0.47684200348095152</v>
      </c>
      <c r="Q31" s="82">
        <f t="shared" si="5"/>
        <v>1.1384236341779599</v>
      </c>
      <c r="R31" s="83">
        <v>1.2164343772772799</v>
      </c>
      <c r="S31" s="84">
        <f t="shared" si="6"/>
        <v>3.2343266309667422</v>
      </c>
      <c r="T31" s="85">
        <f>分析係数表!F34</f>
        <v>0.69679012345679014</v>
      </c>
      <c r="U31" s="86">
        <f t="shared" si="7"/>
        <v>2.2536468524909004</v>
      </c>
      <c r="V31" s="87">
        <f>分析係数表!D34</f>
        <v>0.16024691358024692</v>
      </c>
      <c r="W31" s="167">
        <f t="shared" si="8"/>
        <v>1</v>
      </c>
      <c r="X31" s="76">
        <f>分析係数表!E34</f>
        <v>0.12271604938271605</v>
      </c>
      <c r="Y31" s="166">
        <f t="shared" si="9"/>
        <v>0</v>
      </c>
    </row>
    <row r="32" spans="1:25" x14ac:dyDescent="0.2">
      <c r="A32" s="6" t="s">
        <v>20</v>
      </c>
      <c r="B32" s="5" t="s">
        <v>37</v>
      </c>
      <c r="C32" s="90"/>
      <c r="D32" s="76">
        <f>投入係数表!M32</f>
        <v>1.2048192771084338E-2</v>
      </c>
      <c r="E32" s="77">
        <f t="shared" si="0"/>
        <v>1.2048192771084338</v>
      </c>
      <c r="F32" s="76">
        <f>分析係数表!C35</f>
        <v>0.24337550728097401</v>
      </c>
      <c r="G32" s="77">
        <f t="shared" si="1"/>
        <v>0.2932235027481615</v>
      </c>
      <c r="H32" s="77">
        <v>0.35287358999790508</v>
      </c>
      <c r="I32" s="77">
        <f t="shared" si="2"/>
        <v>0.35287358999790508</v>
      </c>
      <c r="J32" s="76">
        <f>分析係数表!G35</f>
        <v>0.31448275862068964</v>
      </c>
      <c r="K32" s="78">
        <f t="shared" si="3"/>
        <v>0.11097266002692739</v>
      </c>
      <c r="L32" s="79"/>
      <c r="M32" s="80"/>
      <c r="N32" s="81">
        <f>分析係数表!H35</f>
        <v>5.9929540709812108E-2</v>
      </c>
      <c r="O32" s="82">
        <f t="shared" si="4"/>
        <v>0.90841143990627438</v>
      </c>
      <c r="P32" s="76">
        <f>分析係数表!C35</f>
        <v>0.24337550728097401</v>
      </c>
      <c r="Q32" s="82">
        <f t="shared" si="5"/>
        <v>0.22108509500702955</v>
      </c>
      <c r="R32" s="83">
        <v>0.29353991609393931</v>
      </c>
      <c r="S32" s="84">
        <f t="shared" si="6"/>
        <v>0.64641350609184434</v>
      </c>
      <c r="T32" s="85">
        <f>分析係数表!F35</f>
        <v>0.64091954022988507</v>
      </c>
      <c r="U32" s="86">
        <f t="shared" si="7"/>
        <v>0.41429904712277288</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投入係数表!M33</f>
        <v>4.0160642570281121E-3</v>
      </c>
      <c r="E33" s="77">
        <f t="shared" si="0"/>
        <v>0.40160642570281119</v>
      </c>
      <c r="F33" s="76">
        <f>分析係数表!C36</f>
        <v>0.96818154529627187</v>
      </c>
      <c r="G33" s="77">
        <f t="shared" si="1"/>
        <v>0.38882792983786013</v>
      </c>
      <c r="H33" s="77">
        <v>0.48841919265330919</v>
      </c>
      <c r="I33" s="77">
        <f t="shared" si="2"/>
        <v>0.48841919265330919</v>
      </c>
      <c r="J33" s="76">
        <f>分析係数表!G36</f>
        <v>4.9777985510633324E-2</v>
      </c>
      <c r="K33" s="78">
        <f t="shared" si="3"/>
        <v>2.4312523495011652E-2</v>
      </c>
      <c r="L33" s="79"/>
      <c r="M33" s="80"/>
      <c r="N33" s="81">
        <f>分析係数表!H36</f>
        <v>0.19376304801670147</v>
      </c>
      <c r="O33" s="82">
        <f t="shared" si="4"/>
        <v>2.9370585418262953</v>
      </c>
      <c r="P33" s="76">
        <f>分析係数表!C36</f>
        <v>0.96818154529627187</v>
      </c>
      <c r="Q33" s="82">
        <f t="shared" si="5"/>
        <v>2.8436058776509974</v>
      </c>
      <c r="R33" s="83">
        <v>2.99665804543895</v>
      </c>
      <c r="S33" s="84">
        <f t="shared" si="6"/>
        <v>3.4850772380922592</v>
      </c>
      <c r="T33" s="85">
        <f>分析係数表!F36</f>
        <v>0.84955597102126668</v>
      </c>
      <c r="U33" s="86">
        <f t="shared" si="7"/>
        <v>2.9607681770915835</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投入係数表!M34</f>
        <v>5.2208835341365459E-2</v>
      </c>
      <c r="E34" s="77">
        <f t="shared" si="0"/>
        <v>5.2208835341365463</v>
      </c>
      <c r="F34" s="76">
        <f>分析係数表!C37</f>
        <v>0.40040699066315533</v>
      </c>
      <c r="G34" s="77">
        <f t="shared" si="1"/>
        <v>2.0904782645064333</v>
      </c>
      <c r="H34" s="77">
        <v>2.2111492270540896</v>
      </c>
      <c r="I34" s="77">
        <f t="shared" si="2"/>
        <v>2.2111492270540896</v>
      </c>
      <c r="J34" s="76">
        <f>分析係数表!G37</f>
        <v>0.27134717134717135</v>
      </c>
      <c r="K34" s="78">
        <f t="shared" si="3"/>
        <v>0.59998908818761154</v>
      </c>
      <c r="L34" s="79"/>
      <c r="M34" s="80"/>
      <c r="N34" s="81">
        <f>分析係数表!H37</f>
        <v>4.6907620041753653E-2</v>
      </c>
      <c r="O34" s="82">
        <f t="shared" si="4"/>
        <v>0.71102528335794823</v>
      </c>
      <c r="P34" s="76">
        <f>分析係数表!C37</f>
        <v>0.40040699066315533</v>
      </c>
      <c r="Q34" s="82">
        <f t="shared" si="5"/>
        <v>0.28469949399477334</v>
      </c>
      <c r="R34" s="83">
        <v>0.32826067553287419</v>
      </c>
      <c r="S34" s="84">
        <f t="shared" si="6"/>
        <v>2.5394099025869639</v>
      </c>
      <c r="T34" s="85">
        <f>分析係数表!F37</f>
        <v>0.66491656491656492</v>
      </c>
      <c r="U34" s="86">
        <f t="shared" si="7"/>
        <v>1.6884957093432327</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投入係数表!M35</f>
        <v>4.0160642570281121E-3</v>
      </c>
      <c r="E35" s="77">
        <f t="shared" si="0"/>
        <v>0.40160642570281119</v>
      </c>
      <c r="F35" s="76">
        <f>分析係数表!C38</f>
        <v>3.4362826933778567E-2</v>
      </c>
      <c r="G35" s="77">
        <f t="shared" si="1"/>
        <v>1.3800332101919102E-2</v>
      </c>
      <c r="H35" s="77">
        <v>2.1294836749973203E-2</v>
      </c>
      <c r="I35" s="77">
        <f t="shared" si="2"/>
        <v>2.1294836749973203E-2</v>
      </c>
      <c r="J35" s="76">
        <f>分析係数表!G38</f>
        <v>0.25648414985590778</v>
      </c>
      <c r="K35" s="78">
        <f t="shared" si="3"/>
        <v>5.4617881001372192E-3</v>
      </c>
      <c r="L35" s="79"/>
      <c r="M35" s="80"/>
      <c r="N35" s="81">
        <f>分析係数表!H38</f>
        <v>4.2901878914405008E-2</v>
      </c>
      <c r="O35" s="82">
        <f t="shared" si="4"/>
        <v>0.65030629532153927</v>
      </c>
      <c r="P35" s="76">
        <f>分析係数表!C38</f>
        <v>3.4362826933778567E-2</v>
      </c>
      <c r="Q35" s="82">
        <f t="shared" si="5"/>
        <v>2.234636268008075E-2</v>
      </c>
      <c r="R35" s="83">
        <v>2.6836212265031131E-2</v>
      </c>
      <c r="S35" s="84">
        <f t="shared" si="6"/>
        <v>4.8131049015004333E-2</v>
      </c>
      <c r="T35" s="85">
        <f>分析係数表!F38</f>
        <v>0.52449567723342938</v>
      </c>
      <c r="U35" s="86">
        <f t="shared" si="7"/>
        <v>2.5244527149080081E-2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投入係数表!M36</f>
        <v>0</v>
      </c>
      <c r="E36" s="77">
        <f t="shared" si="0"/>
        <v>0</v>
      </c>
      <c r="F36" s="76">
        <f>分析係数表!C39</f>
        <v>1</v>
      </c>
      <c r="G36" s="77">
        <f t="shared" si="1"/>
        <v>0</v>
      </c>
      <c r="H36" s="77">
        <v>3.8056145786968441E-2</v>
      </c>
      <c r="I36" s="77">
        <f t="shared" si="2"/>
        <v>3.8056145786968441E-2</v>
      </c>
      <c r="J36" s="76">
        <f>分析係数表!G39</f>
        <v>0.34864130434782609</v>
      </c>
      <c r="K36" s="78">
        <f t="shared" si="3"/>
        <v>1.3267944305619703E-2</v>
      </c>
      <c r="L36" s="79"/>
      <c r="M36" s="80"/>
      <c r="N36" s="81">
        <f>分析係数表!H39</f>
        <v>3.7578288100208767E-3</v>
      </c>
      <c r="O36" s="82">
        <f t="shared" si="4"/>
        <v>5.6961135356631179E-2</v>
      </c>
      <c r="P36" s="76">
        <f>分析係数表!C39</f>
        <v>1</v>
      </c>
      <c r="Q36" s="82">
        <f t="shared" si="5"/>
        <v>5.6961135356631179E-2</v>
      </c>
      <c r="R36" s="83">
        <v>7.2997530078524137E-2</v>
      </c>
      <c r="S36" s="84">
        <f t="shared" si="6"/>
        <v>0.11105367586549258</v>
      </c>
      <c r="T36" s="85">
        <f>分析係数表!F39</f>
        <v>0.69918478260869565</v>
      </c>
      <c r="U36" s="86">
        <f t="shared" si="7"/>
        <v>7.7647040217910981E-2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投入係数表!M37</f>
        <v>0</v>
      </c>
      <c r="E37" s="77">
        <f t="shared" si="0"/>
        <v>0</v>
      </c>
      <c r="F37" s="76">
        <f>分析係数表!C40</f>
        <v>0.60127684271619275</v>
      </c>
      <c r="G37" s="77">
        <f t="shared" si="1"/>
        <v>0</v>
      </c>
      <c r="H37" s="77">
        <v>8.6664551509212772E-3</v>
      </c>
      <c r="I37" s="77">
        <f t="shared" si="2"/>
        <v>8.6664551509212772E-3</v>
      </c>
      <c r="J37" s="76">
        <f>分析係数表!G40</f>
        <v>0.54798481836255197</v>
      </c>
      <c r="K37" s="78">
        <f t="shared" si="3"/>
        <v>4.7490858517247993E-3</v>
      </c>
      <c r="L37" s="79"/>
      <c r="M37" s="80"/>
      <c r="N37" s="81">
        <f>分析係数表!H40</f>
        <v>3.4120563674321501E-2</v>
      </c>
      <c r="O37" s="82">
        <f t="shared" si="4"/>
        <v>0.51719919776941159</v>
      </c>
      <c r="P37" s="76">
        <f>分析係数表!C40</f>
        <v>0.60127684271619275</v>
      </c>
      <c r="Q37" s="82">
        <f t="shared" si="5"/>
        <v>0.31097990069013959</v>
      </c>
      <c r="R37" s="83">
        <v>0.31237864660656067</v>
      </c>
      <c r="S37" s="84">
        <f t="shared" si="6"/>
        <v>0.32104510175748197</v>
      </c>
      <c r="T37" s="85">
        <f>分析係数表!F40</f>
        <v>0.74046629315018975</v>
      </c>
      <c r="U37" s="86">
        <f t="shared" si="7"/>
        <v>0.23772307643238813</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投入係数表!M38</f>
        <v>0</v>
      </c>
      <c r="E38" s="77">
        <f t="shared" si="0"/>
        <v>0</v>
      </c>
      <c r="F38" s="76">
        <f>分析係数表!C41</f>
        <v>0.59395665886661919</v>
      </c>
      <c r="G38" s="77">
        <f t="shared" si="1"/>
        <v>0</v>
      </c>
      <c r="H38" s="77">
        <v>4.087814489450209E-4</v>
      </c>
      <c r="I38" s="77">
        <f t="shared" si="2"/>
        <v>4.087814489450209E-4</v>
      </c>
      <c r="J38" s="76">
        <f>分析係数表!G41</f>
        <v>0.45048742945100051</v>
      </c>
      <c r="K38" s="78">
        <f t="shared" si="3"/>
        <v>1.8415090414249788E-4</v>
      </c>
      <c r="L38" s="79"/>
      <c r="M38" s="80"/>
      <c r="N38" s="81">
        <f>分析係数表!H41</f>
        <v>5.5519311064718163E-2</v>
      </c>
      <c r="O38" s="82">
        <f t="shared" si="4"/>
        <v>0.84156121855022803</v>
      </c>
      <c r="P38" s="76">
        <f>分析係数表!C41</f>
        <v>0.59395665886661919</v>
      </c>
      <c r="Q38" s="82">
        <f t="shared" si="5"/>
        <v>0.49985088960181417</v>
      </c>
      <c r="R38" s="83">
        <v>0.50618446971015651</v>
      </c>
      <c r="S38" s="84">
        <f t="shared" si="6"/>
        <v>0.50659325115910159</v>
      </c>
      <c r="T38" s="85">
        <f>分析係数表!F41</f>
        <v>0.55190696083461599</v>
      </c>
      <c r="U38" s="86">
        <f t="shared" si="7"/>
        <v>0.27959234162654706</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投入係数表!M39</f>
        <v>0</v>
      </c>
      <c r="E39" s="77">
        <f>$C$15*D39</f>
        <v>0</v>
      </c>
      <c r="F39" s="76">
        <f>分析係数表!C42</f>
        <v>0.30827067669172936</v>
      </c>
      <c r="G39" s="77">
        <f>E39*F39</f>
        <v>0</v>
      </c>
      <c r="H39" s="77">
        <v>2.9740167047665809E-3</v>
      </c>
      <c r="I39" s="77">
        <f>C39+H39</f>
        <v>2.9740167047665809E-3</v>
      </c>
      <c r="J39" s="76">
        <f>分析係数表!G42</f>
        <v>0.47878787878787876</v>
      </c>
      <c r="K39" s="78">
        <f>I39*J39</f>
        <v>1.4239231495549083E-3</v>
      </c>
      <c r="L39" s="79"/>
      <c r="M39" s="80"/>
      <c r="N39" s="81">
        <f>分析係数表!H42</f>
        <v>1.163883089770355E-2</v>
      </c>
      <c r="O39" s="82">
        <f t="shared" si="4"/>
        <v>0.17642129422956604</v>
      </c>
      <c r="P39" s="76">
        <f>分析係数表!C42</f>
        <v>0.30827067669172936</v>
      </c>
      <c r="Q39" s="82">
        <f>O39*P39</f>
        <v>5.4385511754979014E-2</v>
      </c>
      <c r="R39" s="83">
        <v>5.6593869872150634E-2</v>
      </c>
      <c r="S39" s="84">
        <f>I39+R39</f>
        <v>5.9567886576917216E-2</v>
      </c>
      <c r="T39" s="85">
        <f>分析係数表!F42</f>
        <v>0.54545454545454541</v>
      </c>
      <c r="U39" s="86">
        <f t="shared" si="7"/>
        <v>3.2491574496500294E-2</v>
      </c>
      <c r="V39" s="87">
        <f>分析係数表!D42</f>
        <v>0.24545454545454545</v>
      </c>
      <c r="W39" s="167">
        <f t="shared" si="8"/>
        <v>0</v>
      </c>
      <c r="X39" s="76">
        <f>分析係数表!E42</f>
        <v>0.17575757575757575</v>
      </c>
      <c r="Y39" s="166">
        <f t="shared" si="9"/>
        <v>0</v>
      </c>
    </row>
    <row r="40" spans="1:25" x14ac:dyDescent="0.2">
      <c r="A40" s="6" t="s">
        <v>194</v>
      </c>
      <c r="B40" s="5" t="s">
        <v>41</v>
      </c>
      <c r="C40" s="90"/>
      <c r="D40" s="76">
        <f>投入係数表!M40</f>
        <v>5.2208835341365459E-2</v>
      </c>
      <c r="E40" s="77">
        <f>$C$15*D40</f>
        <v>5.2208835341365463</v>
      </c>
      <c r="F40" s="76">
        <f>分析係数表!C43</f>
        <v>0.33317448971487573</v>
      </c>
      <c r="G40" s="77">
        <f>E40*F40</f>
        <v>1.7394652073467407</v>
      </c>
      <c r="H40" s="77">
        <v>1.9734387219017069</v>
      </c>
      <c r="I40" s="77">
        <f>C40+H40</f>
        <v>1.9734387219017069</v>
      </c>
      <c r="J40" s="76">
        <f>分析係数表!G43</f>
        <v>0.31447963800904977</v>
      </c>
      <c r="K40" s="78">
        <f>I40*J40</f>
        <v>0.62060629489669061</v>
      </c>
      <c r="L40" s="79"/>
      <c r="M40" s="80"/>
      <c r="N40" s="81">
        <f>分析係数表!H43</f>
        <v>3.2711377870563677E-2</v>
      </c>
      <c r="O40" s="82">
        <f t="shared" si="4"/>
        <v>0.49583877201067494</v>
      </c>
      <c r="P40" s="76">
        <f>分析係数表!C43</f>
        <v>0.33317448971487573</v>
      </c>
      <c r="Q40" s="82">
        <f>O40*P40</f>
        <v>0.16520082984550724</v>
      </c>
      <c r="R40" s="83">
        <v>0.28504024817944412</v>
      </c>
      <c r="S40" s="84">
        <f>I40+R40</f>
        <v>2.2584789700811512</v>
      </c>
      <c r="T40" s="85">
        <f>分析係数表!F43</f>
        <v>0.5802139037433155</v>
      </c>
      <c r="U40" s="86">
        <f t="shared" si="7"/>
        <v>1.3104008997529673</v>
      </c>
      <c r="V40" s="87">
        <f>分析係数表!D43</f>
        <v>0.11641299876593994</v>
      </c>
      <c r="W40" s="167">
        <f t="shared" si="8"/>
        <v>0</v>
      </c>
      <c r="X40" s="76">
        <f>分析係数表!E43</f>
        <v>9.2348827642945289E-2</v>
      </c>
      <c r="Y40" s="166">
        <f t="shared" si="9"/>
        <v>0</v>
      </c>
    </row>
    <row r="41" spans="1:25" x14ac:dyDescent="0.2">
      <c r="A41" s="6" t="s">
        <v>340</v>
      </c>
      <c r="B41" s="5" t="s">
        <v>42</v>
      </c>
      <c r="C41" s="90"/>
      <c r="D41" s="76">
        <f>投入係数表!M41</f>
        <v>0</v>
      </c>
      <c r="E41" s="77">
        <f>$C$15*D41</f>
        <v>0</v>
      </c>
      <c r="F41" s="76">
        <f>分析係数表!C44</f>
        <v>0.44668045890539776</v>
      </c>
      <c r="G41" s="77">
        <f>E41*F41</f>
        <v>0</v>
      </c>
      <c r="H41" s="77">
        <v>4.7284313901660192E-3</v>
      </c>
      <c r="I41" s="77">
        <f>C41+H41</f>
        <v>4.7284313901660192E-3</v>
      </c>
      <c r="J41" s="76">
        <f>分析係数表!G44</f>
        <v>0.26717776712985147</v>
      </c>
      <c r="K41" s="78">
        <f>I41*J41</f>
        <v>1.2633317408512566E-3</v>
      </c>
      <c r="L41" s="79"/>
      <c r="M41" s="80"/>
      <c r="N41" s="81">
        <f>分析係数表!H44</f>
        <v>0.10956419624217119</v>
      </c>
      <c r="O41" s="82">
        <f t="shared" si="4"/>
        <v>1.6607731027417778</v>
      </c>
      <c r="P41" s="76">
        <f>分析係数表!C44</f>
        <v>0.44668045890539776</v>
      </c>
      <c r="Q41" s="82">
        <f>O41*P41</f>
        <v>0.74183489167043859</v>
      </c>
      <c r="R41" s="83">
        <v>0.75215224257728741</v>
      </c>
      <c r="S41" s="84">
        <f>I41+R41</f>
        <v>0.7568806739674534</v>
      </c>
      <c r="T41" s="85">
        <f>分析係数表!F44</f>
        <v>0.50742692860565408</v>
      </c>
      <c r="U41" s="86">
        <f t="shared" si="7"/>
        <v>0.3840616357122823</v>
      </c>
      <c r="V41" s="87">
        <f>分析係数表!D44</f>
        <v>0.12563488260661237</v>
      </c>
      <c r="W41" s="167">
        <f t="shared" si="8"/>
        <v>0</v>
      </c>
      <c r="X41" s="76">
        <f>分析係数表!E44</f>
        <v>9.5448011499760427E-2</v>
      </c>
      <c r="Y41" s="166">
        <f t="shared" si="9"/>
        <v>0</v>
      </c>
    </row>
    <row r="42" spans="1:25" x14ac:dyDescent="0.2">
      <c r="A42" s="6" t="s">
        <v>341</v>
      </c>
      <c r="B42" s="5" t="s">
        <v>278</v>
      </c>
      <c r="C42" s="90"/>
      <c r="D42" s="76">
        <f>投入係数表!M42</f>
        <v>0</v>
      </c>
      <c r="E42" s="77">
        <f>$C$15*D42</f>
        <v>0</v>
      </c>
      <c r="F42" s="76">
        <f>分析係数表!C45</f>
        <v>1</v>
      </c>
      <c r="G42" s="77">
        <f>E42*F42</f>
        <v>0</v>
      </c>
      <c r="H42" s="77">
        <v>3.4663717870048641E-2</v>
      </c>
      <c r="I42" s="77">
        <f>C42+H42</f>
        <v>3.4663717870048641E-2</v>
      </c>
      <c r="J42" s="76">
        <f>分析係数表!G45</f>
        <v>0</v>
      </c>
      <c r="K42" s="78">
        <f>I42*J42</f>
        <v>0</v>
      </c>
      <c r="L42" s="79"/>
      <c r="M42" s="80"/>
      <c r="N42" s="81">
        <f>分析係数表!H45</f>
        <v>0</v>
      </c>
      <c r="O42" s="82">
        <f t="shared" si="4"/>
        <v>0</v>
      </c>
      <c r="P42" s="76">
        <f>分析係数表!C45</f>
        <v>1</v>
      </c>
      <c r="Q42" s="82">
        <f>O42*P42</f>
        <v>0</v>
      </c>
      <c r="R42" s="83">
        <v>2.2239537870030517E-2</v>
      </c>
      <c r="S42" s="84">
        <f>I42+R42</f>
        <v>5.6903255740079157E-2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投入係数表!M43</f>
        <v>8.0321285140562242E-3</v>
      </c>
      <c r="E43" s="77">
        <f>$C$15*D43</f>
        <v>0.80321285140562237</v>
      </c>
      <c r="F43" s="76">
        <f>分析係数表!C46</f>
        <v>0.15546676353069377</v>
      </c>
      <c r="G43" s="77">
        <f>E43*F43</f>
        <v>0.12487290243429217</v>
      </c>
      <c r="H43" s="77">
        <v>0.13719400455974337</v>
      </c>
      <c r="I43" s="77">
        <f>C43+H43</f>
        <v>0.13719400455974337</v>
      </c>
      <c r="J43" s="76">
        <f>分析係数表!G46</f>
        <v>0</v>
      </c>
      <c r="K43" s="78">
        <f>I43*J43</f>
        <v>0</v>
      </c>
      <c r="L43" s="79"/>
      <c r="M43" s="80"/>
      <c r="N43" s="81">
        <f>分析係数表!H46</f>
        <v>2.2129436325678497E-2</v>
      </c>
      <c r="O43" s="82">
        <f t="shared" si="4"/>
        <v>0.33543779710016142</v>
      </c>
      <c r="P43" s="76">
        <f>分析係数表!C46</f>
        <v>0.15546676353069377</v>
      </c>
      <c r="Q43" s="82">
        <f>O43*P43</f>
        <v>5.2149428681027635E-2</v>
      </c>
      <c r="R43" s="83">
        <v>5.7811876770521659E-2</v>
      </c>
      <c r="S43" s="84">
        <f>I43+R43</f>
        <v>0.19500588133026503</v>
      </c>
      <c r="T43" s="85">
        <f>分析係数表!F46</f>
        <v>0</v>
      </c>
      <c r="U43" s="86">
        <f t="shared" si="7"/>
        <v>0</v>
      </c>
      <c r="V43" s="87">
        <f>分析係数表!D46</f>
        <v>4.662004662004662E-3</v>
      </c>
      <c r="W43" s="167">
        <f t="shared" si="8"/>
        <v>0</v>
      </c>
      <c r="X43" s="76">
        <f>分析係数表!E46</f>
        <v>9.324009324009324E-3</v>
      </c>
      <c r="Y43" s="166">
        <f t="shared" si="9"/>
        <v>0</v>
      </c>
    </row>
    <row r="44" spans="1:25" x14ac:dyDescent="0.2">
      <c r="A44" s="192">
        <v>40</v>
      </c>
      <c r="B44" s="14" t="s">
        <v>150</v>
      </c>
      <c r="C44" s="197">
        <f>SUM(C5:C43)</f>
        <v>100</v>
      </c>
      <c r="D44" s="92">
        <f>投入係数表!M44</f>
        <v>0.52610441767068272</v>
      </c>
      <c r="E44" s="91">
        <f>SUM(E5:E43)</f>
        <v>52.610441767068274</v>
      </c>
      <c r="F44" s="92">
        <f>分析係数表!C47</f>
        <v>0.3856972016264052</v>
      </c>
      <c r="G44" s="91">
        <f>SUM(G5:G43)</f>
        <v>9.4356858163330113</v>
      </c>
      <c r="H44" s="91">
        <f>SUM(H5:H43)</f>
        <v>10.51877293551153</v>
      </c>
      <c r="I44" s="91">
        <f>SUM(I5:I43)</f>
        <v>110.51877293551149</v>
      </c>
      <c r="J44" s="92">
        <f>分析係数表!G47</f>
        <v>0.23532043395593333</v>
      </c>
      <c r="K44" s="93">
        <f>SUM(K5:K43)</f>
        <v>24.175424274168293</v>
      </c>
      <c r="L44" s="94">
        <f>最終需要_まとめ!$L$33</f>
        <v>0.627</v>
      </c>
      <c r="M44" s="91">
        <f>K44*L44</f>
        <v>15.15799101990352</v>
      </c>
      <c r="N44" s="95">
        <f>分析係数表!H47</f>
        <v>1</v>
      </c>
      <c r="O44" s="96">
        <f>SUM(O5:O43)</f>
        <v>15.157991019903518</v>
      </c>
      <c r="P44" s="92">
        <f>分析係数表!C47</f>
        <v>0.3856972016264052</v>
      </c>
      <c r="Q44" s="96">
        <f>SUM(Q5:Q43)</f>
        <v>6.7599323368057194</v>
      </c>
      <c r="R44" s="91">
        <f>SUM(R5:R43)</f>
        <v>7.4449935901788029</v>
      </c>
      <c r="S44" s="97">
        <f>SUM(S5:S43)</f>
        <v>117.96376652569036</v>
      </c>
      <c r="T44" s="98">
        <f>分析係数表!F47</f>
        <v>0.49256721600054465</v>
      </c>
      <c r="U44" s="99">
        <f>SUM(U5:U43)</f>
        <v>56.88794809577881</v>
      </c>
      <c r="V44" s="100">
        <f>分析係数表!D47</f>
        <v>5.5358071998560611E-2</v>
      </c>
      <c r="W44" s="164">
        <f>SUM(W5:W43)</f>
        <v>3</v>
      </c>
      <c r="X44" s="92">
        <f>分析係数表!E47</f>
        <v>4.4839843806985892E-2</v>
      </c>
      <c r="Y44" s="102">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301</v>
      </c>
      <c r="S2" s="3" t="s">
        <v>152</v>
      </c>
      <c r="U2" s="64" t="s">
        <v>209</v>
      </c>
      <c r="W2" s="3" t="s">
        <v>130</v>
      </c>
      <c r="Y2" s="3" t="s">
        <v>153</v>
      </c>
    </row>
    <row r="3" spans="1:25" ht="44" x14ac:dyDescent="0.2">
      <c r="B3" s="65"/>
      <c r="C3" s="66" t="s">
        <v>227</v>
      </c>
      <c r="D3" s="66" t="s">
        <v>240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投入係数表!N5</f>
        <v>0</v>
      </c>
      <c r="E5" s="77">
        <f t="shared" ref="E5:E38" si="0">$C$16*D5</f>
        <v>0</v>
      </c>
      <c r="F5" s="76">
        <f>分析係数表!C8</f>
        <v>7.164700742682395E-2</v>
      </c>
      <c r="G5" s="77">
        <f t="shared" ref="G5:G38" si="1">E5*F5</f>
        <v>0</v>
      </c>
      <c r="H5" s="77">
        <f t="array" ref="H5:H43">MMULT(逆行列係数!C5:AO43,'12'!G5:G43)</f>
        <v>2.0607569000930326E-4</v>
      </c>
      <c r="I5" s="77">
        <f t="shared" ref="I5:I38" si="2">C5+H5</f>
        <v>2.0607569000930326E-4</v>
      </c>
      <c r="J5" s="76">
        <f>分析係数表!G8</f>
        <v>0.12209302325581395</v>
      </c>
      <c r="K5" s="78">
        <f t="shared" ref="K5:K38" si="3">I5*J5</f>
        <v>2.5160404012763768E-5</v>
      </c>
      <c r="L5" s="79" t="s">
        <v>182</v>
      </c>
      <c r="M5" s="80" t="s">
        <v>182</v>
      </c>
      <c r="N5" s="81">
        <f>分析係数表!H8</f>
        <v>1.0934237995824634E-2</v>
      </c>
      <c r="O5" s="82">
        <f t="shared" ref="O5:O43" si="4">$M$44*N5</f>
        <v>5.8904352471144145E-2</v>
      </c>
      <c r="P5" s="76">
        <f>分析係数表!C8</f>
        <v>7.164700742682395E-2</v>
      </c>
      <c r="Q5" s="82">
        <f t="shared" ref="Q5:Q38" si="5">O5*P5</f>
        <v>4.2203205789723202E-3</v>
      </c>
      <c r="R5" s="83">
        <f t="array" ref="R5:R43">MMULT(逆行列係数!C5:AO43,'12'!Q5:Q43)</f>
        <v>5.2324838009693451E-3</v>
      </c>
      <c r="S5" s="84">
        <f t="shared" ref="S5:S38" si="6">I5+R5</f>
        <v>5.4385594909786483E-3</v>
      </c>
      <c r="T5" s="85">
        <f>分析係数表!F8</f>
        <v>0.45639534883720928</v>
      </c>
      <c r="U5" s="86">
        <f t="shared" ref="U5:U38" si="7">S5*T5</f>
        <v>2.4821332560571157E-3</v>
      </c>
      <c r="V5" s="87">
        <f>分析係数表!D8</f>
        <v>0.625</v>
      </c>
      <c r="W5" s="167">
        <f t="shared" ref="W5:W38" si="8">ROUND(S5*V5,0)</f>
        <v>0</v>
      </c>
      <c r="X5" s="76">
        <f>分析係数表!E8</f>
        <v>0</v>
      </c>
      <c r="Y5" s="166">
        <f t="shared" ref="Y5:Y38" si="9">ROUND(S5*X5,0)</f>
        <v>0</v>
      </c>
    </row>
    <row r="6" spans="1:25" x14ac:dyDescent="0.2">
      <c r="A6" s="6" t="s">
        <v>219</v>
      </c>
      <c r="B6" s="5" t="s">
        <v>265</v>
      </c>
      <c r="C6" s="90"/>
      <c r="D6" s="76">
        <f>投入係数表!N6</f>
        <v>0</v>
      </c>
      <c r="E6" s="77">
        <f t="shared" si="0"/>
        <v>0</v>
      </c>
      <c r="F6" s="76">
        <f>分析係数表!C9</f>
        <v>5.7142857142857162E-2</v>
      </c>
      <c r="G6" s="77">
        <f t="shared" si="1"/>
        <v>0</v>
      </c>
      <c r="H6" s="77">
        <v>5.7552470349495484E-5</v>
      </c>
      <c r="I6" s="77">
        <f t="shared" si="2"/>
        <v>5.7552470349495484E-5</v>
      </c>
      <c r="J6" s="76">
        <f>分析係数表!G9</f>
        <v>0.2857142857142857</v>
      </c>
      <c r="K6" s="78">
        <f t="shared" si="3"/>
        <v>1.6443562956998707E-5</v>
      </c>
      <c r="L6" s="79"/>
      <c r="M6" s="80"/>
      <c r="N6" s="81">
        <f>分析係数表!H9</f>
        <v>5.8716075156576197E-4</v>
      </c>
      <c r="O6" s="82">
        <f t="shared" si="4"/>
        <v>3.1631215527464038E-3</v>
      </c>
      <c r="P6" s="76">
        <f>分析係数表!C9</f>
        <v>5.7142857142857162E-2</v>
      </c>
      <c r="Q6" s="82">
        <f t="shared" si="5"/>
        <v>1.8074980301408029E-4</v>
      </c>
      <c r="R6" s="83">
        <v>2.1027583828548614E-4</v>
      </c>
      <c r="S6" s="84">
        <f t="shared" si="6"/>
        <v>2.6782830863498162E-4</v>
      </c>
      <c r="T6" s="85">
        <f>分析係数表!F9</f>
        <v>0.7142857142857143</v>
      </c>
      <c r="U6" s="86">
        <f t="shared" si="7"/>
        <v>1.913059347392726E-4</v>
      </c>
      <c r="V6" s="87">
        <f>分析係数表!D9</f>
        <v>0</v>
      </c>
      <c r="W6" s="167">
        <f t="shared" si="8"/>
        <v>0</v>
      </c>
      <c r="X6" s="76">
        <f>分析係数表!E9</f>
        <v>0</v>
      </c>
      <c r="Y6" s="166">
        <f t="shared" si="9"/>
        <v>0</v>
      </c>
    </row>
    <row r="7" spans="1:25" x14ac:dyDescent="0.2">
      <c r="A7" s="6" t="s">
        <v>220</v>
      </c>
      <c r="B7" s="5" t="s">
        <v>266</v>
      </c>
      <c r="C7" s="90"/>
      <c r="D7" s="76">
        <f>投入係数表!N7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5.9747851551876525E-3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投入係数表!N8</f>
        <v>5.153482407630039E-2</v>
      </c>
      <c r="E8" s="77">
        <f t="shared" si="0"/>
        <v>5.1534824076300385</v>
      </c>
      <c r="F8" s="76">
        <f>分析係数表!C11</f>
        <v>4.3499275012083283E-3</v>
      </c>
      <c r="G8" s="77">
        <f t="shared" si="1"/>
        <v>2.2417274851943211E-2</v>
      </c>
      <c r="H8" s="77">
        <v>3.0486090826284836E-2</v>
      </c>
      <c r="I8" s="77">
        <f t="shared" si="2"/>
        <v>3.0486090826284836E-2</v>
      </c>
      <c r="J8" s="76">
        <f>分析係数表!G11</f>
        <v>0.47058823529411764</v>
      </c>
      <c r="K8" s="78">
        <f t="shared" si="3"/>
        <v>1.434639568295757E-2</v>
      </c>
      <c r="L8" s="79"/>
      <c r="M8" s="80"/>
      <c r="N8" s="81">
        <f>分析係数表!H11</f>
        <v>-2.6096033402922757E-5</v>
      </c>
      <c r="O8" s="82">
        <f t="shared" si="4"/>
        <v>-1.405831801220624E-4</v>
      </c>
      <c r="P8" s="76">
        <f>分析係数表!C11</f>
        <v>4.3499275012083283E-3</v>
      </c>
      <c r="Q8" s="82">
        <f t="shared" si="5"/>
        <v>-6.1152664142028321E-7</v>
      </c>
      <c r="R8" s="83">
        <v>9.1432882634631413E-5</v>
      </c>
      <c r="S8" s="84">
        <f t="shared" si="6"/>
        <v>3.0577523708919467E-2</v>
      </c>
      <c r="T8" s="85">
        <f>分析係数表!F11</f>
        <v>0.76470588235294112</v>
      </c>
      <c r="U8" s="86">
        <f t="shared" si="7"/>
        <v>2.3382812247997237E-2</v>
      </c>
      <c r="V8" s="87">
        <f>分析係数表!D11</f>
        <v>0</v>
      </c>
      <c r="W8" s="167">
        <f t="shared" si="8"/>
        <v>0</v>
      </c>
      <c r="X8" s="76">
        <f>分析係数表!E11</f>
        <v>0</v>
      </c>
      <c r="Y8" s="166">
        <f t="shared" si="9"/>
        <v>0</v>
      </c>
    </row>
    <row r="9" spans="1:25" x14ac:dyDescent="0.2">
      <c r="A9" s="6" t="s">
        <v>222</v>
      </c>
      <c r="B9" s="5" t="s">
        <v>190</v>
      </c>
      <c r="C9" s="90"/>
      <c r="D9" s="76">
        <f>投入係数表!N9</f>
        <v>0</v>
      </c>
      <c r="E9" s="77">
        <f t="shared" si="0"/>
        <v>0</v>
      </c>
      <c r="F9" s="76">
        <f>分析係数表!C12</f>
        <v>7.5078417484569449E-2</v>
      </c>
      <c r="G9" s="77">
        <f t="shared" si="1"/>
        <v>0</v>
      </c>
      <c r="H9" s="77">
        <v>3.8949491728261336E-4</v>
      </c>
      <c r="I9" s="77">
        <f t="shared" si="2"/>
        <v>3.8949491728261336E-4</v>
      </c>
      <c r="J9" s="76">
        <f>分析係数表!G12</f>
        <v>0.13750412677451304</v>
      </c>
      <c r="K9" s="78">
        <f t="shared" si="3"/>
        <v>5.3557158484056935E-5</v>
      </c>
      <c r="L9" s="79"/>
      <c r="M9" s="80"/>
      <c r="N9" s="81">
        <f>分析係数表!H12</f>
        <v>8.9209290187891435E-2</v>
      </c>
      <c r="O9" s="82">
        <f t="shared" si="4"/>
        <v>0.48058360124727029</v>
      </c>
      <c r="P9" s="76">
        <f>分析係数表!C12</f>
        <v>7.5078417484569449E-2</v>
      </c>
      <c r="Q9" s="82">
        <f t="shared" si="5"/>
        <v>3.6081456250680412E-2</v>
      </c>
      <c r="R9" s="83">
        <v>3.9853692354489441E-2</v>
      </c>
      <c r="S9" s="84">
        <f t="shared" si="6"/>
        <v>4.0243187271772056E-2</v>
      </c>
      <c r="T9" s="85">
        <f>分析係数表!F12</f>
        <v>0.33294816771211622</v>
      </c>
      <c r="U9" s="86">
        <f t="shared" si="7"/>
        <v>1.3398895465032062E-2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投入係数表!N10</f>
        <v>4.0073735673639495E-4</v>
      </c>
      <c r="E10" s="77">
        <f t="shared" si="0"/>
        <v>4.0073735673639498E-2</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7.598520885597472E-2</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投入係数表!N11</f>
        <v>3.2058988538911595E-4</v>
      </c>
      <c r="E11" s="77">
        <f t="shared" si="0"/>
        <v>3.2058988538911593E-2</v>
      </c>
      <c r="F11" s="76">
        <f>分析係数表!C14</f>
        <v>7.4826296098343126E-2</v>
      </c>
      <c r="G11" s="77">
        <f t="shared" si="1"/>
        <v>2.3988553690259874E-3</v>
      </c>
      <c r="H11" s="77">
        <v>8.4850504708948414E-3</v>
      </c>
      <c r="I11" s="77">
        <f t="shared" si="2"/>
        <v>8.4850504708948414E-3</v>
      </c>
      <c r="J11" s="76">
        <f>分析係数表!G14</f>
        <v>0.16814159292035399</v>
      </c>
      <c r="K11" s="78">
        <f t="shared" si="3"/>
        <v>1.4266899021858584E-3</v>
      </c>
      <c r="L11" s="79"/>
      <c r="M11" s="80"/>
      <c r="N11" s="81">
        <f>分析係数表!H14</f>
        <v>1.1873695198329854E-3</v>
      </c>
      <c r="O11" s="82">
        <f t="shared" si="4"/>
        <v>6.3965346955538391E-3</v>
      </c>
      <c r="P11" s="76">
        <f>分析係数表!C14</f>
        <v>7.4826296098343126E-2</v>
      </c>
      <c r="Q11" s="82">
        <f t="shared" si="5"/>
        <v>4.7862899913283667E-4</v>
      </c>
      <c r="R11" s="83">
        <v>1.6295562787493022E-3</v>
      </c>
      <c r="S11" s="84">
        <f t="shared" si="6"/>
        <v>1.0114606749644144E-2</v>
      </c>
      <c r="T11" s="85">
        <f>分析係数表!F14</f>
        <v>0.3584070796460177</v>
      </c>
      <c r="U11" s="86">
        <f t="shared" si="7"/>
        <v>3.6251466669078567E-3</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投入係数表!N12</f>
        <v>3.8470786246693916E-3</v>
      </c>
      <c r="E12" s="77">
        <f t="shared" si="0"/>
        <v>0.38470786246693917</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4.4002535378205532E-2</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投入係数表!N13</f>
        <v>2.2922176805321791E-2</v>
      </c>
      <c r="E13" s="77">
        <f t="shared" si="0"/>
        <v>2.292217680532179</v>
      </c>
      <c r="F13" s="76">
        <f>分析係数表!C16</f>
        <v>0.33157038242473558</v>
      </c>
      <c r="G13" s="77">
        <f t="shared" si="1"/>
        <v>0.76003149293479499</v>
      </c>
      <c r="H13" s="77">
        <v>0.97067433229043187</v>
      </c>
      <c r="I13" s="77">
        <f t="shared" si="2"/>
        <v>0.97067433229043187</v>
      </c>
      <c r="J13" s="76">
        <f>分析係数表!G16</f>
        <v>3.3388981636060099E-2</v>
      </c>
      <c r="K13" s="78">
        <f t="shared" si="3"/>
        <v>3.2409827455440125E-2</v>
      </c>
      <c r="L13" s="79"/>
      <c r="M13" s="80"/>
      <c r="N13" s="81">
        <f>分析係数表!H16</f>
        <v>1.6727557411273488E-2</v>
      </c>
      <c r="O13" s="82">
        <f t="shared" si="4"/>
        <v>9.0113818458242012E-2</v>
      </c>
      <c r="P13" s="76">
        <f>分析係数表!C16</f>
        <v>0.33157038242473558</v>
      </c>
      <c r="Q13" s="82">
        <f t="shared" si="5"/>
        <v>2.9879073247952501E-2</v>
      </c>
      <c r="R13" s="83">
        <v>3.2742673192846176E-2</v>
      </c>
      <c r="S13" s="84">
        <f t="shared" si="6"/>
        <v>1.0034170054832781</v>
      </c>
      <c r="T13" s="85">
        <f>分析係数表!F16</f>
        <v>0.28881469115191988</v>
      </c>
      <c r="U13" s="86">
        <f t="shared" si="7"/>
        <v>0.28980157253523725</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投入係数表!N14</f>
        <v>7.2132724212551095E-4</v>
      </c>
      <c r="E14" s="77">
        <f t="shared" si="0"/>
        <v>7.2132724212551097E-2</v>
      </c>
      <c r="F14" s="76">
        <f>分析係数表!C17</f>
        <v>0.10168393782383423</v>
      </c>
      <c r="G14" s="77">
        <f t="shared" si="1"/>
        <v>7.3347394438928277E-3</v>
      </c>
      <c r="H14" s="77">
        <v>1.486171030990952E-2</v>
      </c>
      <c r="I14" s="77">
        <f t="shared" si="2"/>
        <v>1.486171030990952E-2</v>
      </c>
      <c r="J14" s="76">
        <f>分析係数表!G17</f>
        <v>0.21222040370976542</v>
      </c>
      <c r="K14" s="78">
        <f t="shared" si="3"/>
        <v>3.1539581617865812E-3</v>
      </c>
      <c r="L14" s="79"/>
      <c r="M14" s="80"/>
      <c r="N14" s="81">
        <f>分析係数表!H17</f>
        <v>3.040187891440501E-3</v>
      </c>
      <c r="O14" s="82">
        <f t="shared" si="4"/>
        <v>1.6377940484220269E-2</v>
      </c>
      <c r="P14" s="76">
        <f>分析係数表!C17</f>
        <v>0.10168393782383423</v>
      </c>
      <c r="Q14" s="82">
        <f t="shared" si="5"/>
        <v>1.6653734818799111E-3</v>
      </c>
      <c r="R14" s="83">
        <v>2.9380057272963092E-3</v>
      </c>
      <c r="S14" s="84">
        <f t="shared" si="6"/>
        <v>1.7799716037205829E-2</v>
      </c>
      <c r="T14" s="85">
        <f>分析係数表!F17</f>
        <v>0.32296781232951444</v>
      </c>
      <c r="U14" s="86">
        <f t="shared" si="7"/>
        <v>5.7487353486229409E-3</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投入係数表!N15</f>
        <v>5.0492906948785762E-3</v>
      </c>
      <c r="E15" s="77">
        <f t="shared" si="0"/>
        <v>0.50492906948785765</v>
      </c>
      <c r="F15" s="76">
        <f>分析係数表!C18</f>
        <v>1.3647642679900707E-2</v>
      </c>
      <c r="G15" s="77">
        <f t="shared" si="1"/>
        <v>6.891091519065036E-3</v>
      </c>
      <c r="H15" s="77">
        <v>9.0071428875251325E-3</v>
      </c>
      <c r="I15" s="77">
        <f t="shared" si="2"/>
        <v>9.0071428875251325E-3</v>
      </c>
      <c r="J15" s="76">
        <f>分析係数表!G18</f>
        <v>0.21285140562248997</v>
      </c>
      <c r="K15" s="78">
        <f t="shared" si="3"/>
        <v>1.9171830242523376E-3</v>
      </c>
      <c r="L15" s="79"/>
      <c r="M15" s="80"/>
      <c r="N15" s="81">
        <f>分析係数表!H18</f>
        <v>4.4363256784968683E-4</v>
      </c>
      <c r="O15" s="82">
        <f t="shared" si="4"/>
        <v>2.3899140620750607E-3</v>
      </c>
      <c r="P15" s="76">
        <f>分析係数表!C18</f>
        <v>1.3647642679900707E-2</v>
      </c>
      <c r="Q15" s="82">
        <f t="shared" si="5"/>
        <v>3.2616693154870464E-5</v>
      </c>
      <c r="R15" s="83">
        <v>7.1942407232029873E-5</v>
      </c>
      <c r="S15" s="84">
        <f t="shared" si="6"/>
        <v>9.079085294757162E-3</v>
      </c>
      <c r="T15" s="85">
        <f>分析係数表!F18</f>
        <v>0.45783132530120479</v>
      </c>
      <c r="U15" s="86">
        <f t="shared" si="7"/>
        <v>4.1566896530213513E-3</v>
      </c>
      <c r="V15" s="87">
        <f>分析係数表!D18</f>
        <v>2.0080321285140562E-2</v>
      </c>
      <c r="W15" s="167">
        <f t="shared" si="8"/>
        <v>0</v>
      </c>
      <c r="X15" s="76">
        <f>分析係数表!E18</f>
        <v>1.6064257028112448E-2</v>
      </c>
      <c r="Y15" s="166">
        <f t="shared" si="9"/>
        <v>0</v>
      </c>
    </row>
    <row r="16" spans="1:25" x14ac:dyDescent="0.2">
      <c r="A16" s="6" t="s">
        <v>4</v>
      </c>
      <c r="B16" s="5" t="s">
        <v>32</v>
      </c>
      <c r="C16" s="75">
        <f>最終需要_まとめ!C17</f>
        <v>100</v>
      </c>
      <c r="D16" s="76">
        <f>投入係数表!N16</f>
        <v>0.53706820549811651</v>
      </c>
      <c r="E16" s="77">
        <f t="shared" si="0"/>
        <v>53.706820549811653</v>
      </c>
      <c r="F16" s="76">
        <f>分析係数表!C19</f>
        <v>0.35369371629248714</v>
      </c>
      <c r="G16" s="77">
        <f t="shared" si="1"/>
        <v>18.995764950516602</v>
      </c>
      <c r="H16" s="77">
        <v>23.458497653209339</v>
      </c>
      <c r="I16" s="77">
        <f t="shared" si="2"/>
        <v>123.45849765320933</v>
      </c>
      <c r="J16" s="76">
        <f>分析係数表!G19</f>
        <v>5.7706179370040876E-2</v>
      </c>
      <c r="K16" s="78">
        <f t="shared" si="3"/>
        <v>7.1243182103318681</v>
      </c>
      <c r="L16" s="79"/>
      <c r="M16" s="80"/>
      <c r="N16" s="81">
        <f>分析係数表!H19</f>
        <v>-1.174321503131524E-4</v>
      </c>
      <c r="O16" s="82">
        <f t="shared" si="4"/>
        <v>-6.3262431054928077E-4</v>
      </c>
      <c r="P16" s="76">
        <f>分析係数表!C19</f>
        <v>0.35369371629248714</v>
      </c>
      <c r="Q16" s="82">
        <f t="shared" si="5"/>
        <v>-2.2375524341514759E-4</v>
      </c>
      <c r="R16" s="83">
        <v>4.3114011103141946E-4</v>
      </c>
      <c r="S16" s="84">
        <f t="shared" si="6"/>
        <v>123.45892879332037</v>
      </c>
      <c r="T16" s="85">
        <f>分析係数表!F19</f>
        <v>0.2399615292137533</v>
      </c>
      <c r="U16" s="86">
        <f t="shared" si="7"/>
        <v>29.625393348337035</v>
      </c>
      <c r="V16" s="87">
        <f>分析係数表!D19</f>
        <v>7.6140097779915043E-3</v>
      </c>
      <c r="W16" s="167">
        <f t="shared" si="8"/>
        <v>1</v>
      </c>
      <c r="X16" s="76">
        <f>分析係数表!E19</f>
        <v>8.0147471347278999E-3</v>
      </c>
      <c r="Y16" s="166">
        <f t="shared" si="9"/>
        <v>1</v>
      </c>
    </row>
    <row r="17" spans="1:25" x14ac:dyDescent="0.2">
      <c r="A17" s="6" t="s">
        <v>5</v>
      </c>
      <c r="B17" s="5" t="s">
        <v>33</v>
      </c>
      <c r="C17" s="90"/>
      <c r="D17" s="76">
        <f>投入係数表!N17</f>
        <v>8.7360743768534095E-3</v>
      </c>
      <c r="E17" s="77">
        <f t="shared" si="0"/>
        <v>0.87360743768534099</v>
      </c>
      <c r="F17" s="76">
        <f>分析係数表!C20</f>
        <v>6.1353860086031276E-2</v>
      </c>
      <c r="G17" s="77">
        <f t="shared" si="1"/>
        <v>5.3599188501862696E-2</v>
      </c>
      <c r="H17" s="77">
        <v>6.8803011191253011E-2</v>
      </c>
      <c r="I17" s="77">
        <f t="shared" si="2"/>
        <v>6.8803011191253011E-2</v>
      </c>
      <c r="J17" s="76">
        <f>分析係数表!G20</f>
        <v>0.10067618332081142</v>
      </c>
      <c r="K17" s="78">
        <f t="shared" si="3"/>
        <v>6.9268245677144282E-3</v>
      </c>
      <c r="L17" s="79"/>
      <c r="M17" s="80"/>
      <c r="N17" s="81">
        <f>分析係数表!H20</f>
        <v>5.4801670146137783E-4</v>
      </c>
      <c r="O17" s="82">
        <f t="shared" si="4"/>
        <v>2.9522467825633101E-3</v>
      </c>
      <c r="P17" s="76">
        <f>分析係数表!C20</f>
        <v>6.1353860086031276E-2</v>
      </c>
      <c r="Q17" s="82">
        <f t="shared" si="5"/>
        <v>1.8113173603682533E-4</v>
      </c>
      <c r="R17" s="83">
        <v>3.3802701135455301E-4</v>
      </c>
      <c r="S17" s="84">
        <f t="shared" si="6"/>
        <v>6.9141038202607558E-2</v>
      </c>
      <c r="T17" s="85">
        <f>分析係数表!F20</f>
        <v>0.22389181066867017</v>
      </c>
      <c r="U17" s="86">
        <f t="shared" si="7"/>
        <v>1.5480112234693503E-2</v>
      </c>
      <c r="V17" s="87">
        <f>分析係数表!D20</f>
        <v>0</v>
      </c>
      <c r="W17" s="167">
        <f t="shared" si="8"/>
        <v>0</v>
      </c>
      <c r="X17" s="76">
        <f>分析係数表!E20</f>
        <v>0</v>
      </c>
      <c r="Y17" s="166">
        <f t="shared" si="9"/>
        <v>0</v>
      </c>
    </row>
    <row r="18" spans="1:25" x14ac:dyDescent="0.2">
      <c r="A18" s="6" t="s">
        <v>6</v>
      </c>
      <c r="B18" s="5" t="s">
        <v>34</v>
      </c>
      <c r="C18" s="90"/>
      <c r="D18" s="76">
        <f>投入係数表!N18</f>
        <v>8.8162218482006895E-4</v>
      </c>
      <c r="E18" s="77">
        <f t="shared" si="0"/>
        <v>8.8162218482006893E-2</v>
      </c>
      <c r="F18" s="76">
        <f>分析係数表!C21</f>
        <v>6.7857142857142838E-2</v>
      </c>
      <c r="G18" s="77">
        <f t="shared" si="1"/>
        <v>5.9824362541361807E-3</v>
      </c>
      <c r="H18" s="77">
        <v>1.2001429189134886E-2</v>
      </c>
      <c r="I18" s="77">
        <f t="shared" si="2"/>
        <v>1.2001429189134886E-2</v>
      </c>
      <c r="J18" s="76">
        <f>分析係数表!G21</f>
        <v>0.28506493506493508</v>
      </c>
      <c r="K18" s="78">
        <f t="shared" si="3"/>
        <v>3.4211866324871526E-3</v>
      </c>
      <c r="L18" s="79"/>
      <c r="M18" s="80"/>
      <c r="N18" s="81">
        <f>分析係数表!H21</f>
        <v>9.264091858037578E-4</v>
      </c>
      <c r="O18" s="82">
        <f t="shared" si="4"/>
        <v>4.9907028943332148E-3</v>
      </c>
      <c r="P18" s="76">
        <f>分析係数表!C21</f>
        <v>6.7857142857142838E-2</v>
      </c>
      <c r="Q18" s="82">
        <f t="shared" si="5"/>
        <v>3.3865483925832519E-4</v>
      </c>
      <c r="R18" s="83">
        <v>7.5170584514210037E-4</v>
      </c>
      <c r="S18" s="84">
        <f t="shared" si="6"/>
        <v>1.2753135034276986E-2</v>
      </c>
      <c r="T18" s="85">
        <f>分析係数表!F21</f>
        <v>0.42467532467532465</v>
      </c>
      <c r="U18" s="86">
        <f t="shared" si="7"/>
        <v>5.4159417613098369E-3</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投入係数表!N19</f>
        <v>1.6029494269455797E-4</v>
      </c>
      <c r="E19" s="77">
        <f t="shared" si="0"/>
        <v>1.6029494269455796E-2</v>
      </c>
      <c r="F19" s="76">
        <f>分析係数表!C22</f>
        <v>2.5594149908592323E-2</v>
      </c>
      <c r="G19" s="77">
        <f t="shared" si="1"/>
        <v>4.1026127929137321E-4</v>
      </c>
      <c r="H19" s="77">
        <v>8.1077471747059379E-4</v>
      </c>
      <c r="I19" s="77">
        <f t="shared" si="2"/>
        <v>8.1077471747059379E-4</v>
      </c>
      <c r="J19" s="76">
        <f>分析係数表!G22</f>
        <v>0.19492656875834447</v>
      </c>
      <c r="K19" s="78">
        <f t="shared" si="3"/>
        <v>1.58041533712559E-4</v>
      </c>
      <c r="L19" s="79"/>
      <c r="M19" s="80"/>
      <c r="N19" s="81">
        <f>分析係数表!H22</f>
        <v>3.9144050104384132E-5</v>
      </c>
      <c r="O19" s="82">
        <f t="shared" si="4"/>
        <v>2.108747701830936E-4</v>
      </c>
      <c r="P19" s="76">
        <f>分析係数表!C22</f>
        <v>2.5594149908592323E-2</v>
      </c>
      <c r="Q19" s="82">
        <f t="shared" si="5"/>
        <v>5.3971604800060524E-6</v>
      </c>
      <c r="R19" s="83">
        <v>5.5587017634924596E-5</v>
      </c>
      <c r="S19" s="84">
        <f t="shared" si="6"/>
        <v>8.663617351055184E-4</v>
      </c>
      <c r="T19" s="85">
        <f>分析係数表!F22</f>
        <v>0.41388518024032045</v>
      </c>
      <c r="U19" s="86">
        <f t="shared" si="7"/>
        <v>3.5857428288746423E-4</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投入係数表!N20</f>
        <v>1.6029494269455797E-4</v>
      </c>
      <c r="E20" s="77">
        <f t="shared" si="0"/>
        <v>1.6029494269455796E-2</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1.405831801220624E-4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投入係数表!N21</f>
        <v>0</v>
      </c>
      <c r="E21" s="77">
        <f t="shared" si="0"/>
        <v>0</v>
      </c>
      <c r="F21" s="76">
        <f>分析係数表!C24</f>
        <v>0.15741583257506819</v>
      </c>
      <c r="G21" s="77">
        <f t="shared" si="1"/>
        <v>0</v>
      </c>
      <c r="H21" s="77">
        <v>1.0244894330800778E-3</v>
      </c>
      <c r="I21" s="77">
        <f t="shared" si="2"/>
        <v>1.0244894330800778E-3</v>
      </c>
      <c r="J21" s="76">
        <f>分析係数表!G24</f>
        <v>0.20833333333333334</v>
      </c>
      <c r="K21" s="78">
        <f t="shared" si="3"/>
        <v>2.1343529855834956E-4</v>
      </c>
      <c r="L21" s="79"/>
      <c r="M21" s="80"/>
      <c r="N21" s="81">
        <f>分析係数表!H24</f>
        <v>3.2620041753653444E-4</v>
      </c>
      <c r="O21" s="82">
        <f t="shared" si="4"/>
        <v>1.75728975152578E-3</v>
      </c>
      <c r="P21" s="76">
        <f>分析係数表!C24</f>
        <v>0.15741583257506819</v>
      </c>
      <c r="Q21" s="82">
        <f t="shared" si="5"/>
        <v>2.7662522931206539E-4</v>
      </c>
      <c r="R21" s="83">
        <v>9.5392959809977149E-4</v>
      </c>
      <c r="S21" s="84">
        <f t="shared" si="6"/>
        <v>1.9784190311798494E-3</v>
      </c>
      <c r="T21" s="85">
        <f>分析係数表!F24</f>
        <v>0.39583333333333331</v>
      </c>
      <c r="U21" s="86">
        <f t="shared" si="7"/>
        <v>7.8312419984202374E-4</v>
      </c>
      <c r="V21" s="87">
        <f>分析係数表!D24</f>
        <v>0</v>
      </c>
      <c r="W21" s="167">
        <f t="shared" si="8"/>
        <v>0</v>
      </c>
      <c r="X21" s="76">
        <f>分析係数表!E24</f>
        <v>0</v>
      </c>
      <c r="Y21" s="166">
        <f t="shared" si="9"/>
        <v>0</v>
      </c>
    </row>
    <row r="22" spans="1:25" x14ac:dyDescent="0.2">
      <c r="A22" s="6" t="s">
        <v>10</v>
      </c>
      <c r="B22" s="5" t="s">
        <v>271</v>
      </c>
      <c r="C22" s="90"/>
      <c r="D22" s="76">
        <f>投入係数表!N22</f>
        <v>0</v>
      </c>
      <c r="E22" s="77">
        <f t="shared" si="0"/>
        <v>0</v>
      </c>
      <c r="F22" s="76">
        <f>分析係数表!C25</f>
        <v>0.30845442536327605</v>
      </c>
      <c r="G22" s="77">
        <f t="shared" si="1"/>
        <v>0</v>
      </c>
      <c r="H22" s="77">
        <v>2.0445290968041586E-2</v>
      </c>
      <c r="I22" s="77">
        <f t="shared" si="2"/>
        <v>2.0445290968041586E-2</v>
      </c>
      <c r="J22" s="76">
        <f>分析係数表!G25</f>
        <v>0.19694817948330565</v>
      </c>
      <c r="K22" s="78">
        <f t="shared" si="3"/>
        <v>4.0266628351622617E-3</v>
      </c>
      <c r="L22" s="79"/>
      <c r="M22" s="80"/>
      <c r="N22" s="81">
        <f>分析係数表!H25</f>
        <v>5.0887265135699379E-4</v>
      </c>
      <c r="O22" s="82">
        <f t="shared" si="4"/>
        <v>2.7413720123802172E-3</v>
      </c>
      <c r="P22" s="76">
        <f>分析係数表!C25</f>
        <v>0.30845442536327605</v>
      </c>
      <c r="Q22" s="82">
        <f t="shared" si="5"/>
        <v>8.4558832878570763E-4</v>
      </c>
      <c r="R22" s="83">
        <v>5.048713249127066E-3</v>
      </c>
      <c r="S22" s="84">
        <f t="shared" si="6"/>
        <v>2.5494004217168652E-2</v>
      </c>
      <c r="T22" s="85">
        <f>分析係数表!F25</f>
        <v>0.34916150475902702</v>
      </c>
      <c r="U22" s="86">
        <f t="shared" si="7"/>
        <v>8.9015248747995879E-3</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投入係数表!N23</f>
        <v>0</v>
      </c>
      <c r="E23" s="77">
        <f t="shared" si="0"/>
        <v>0</v>
      </c>
      <c r="F23" s="76">
        <f>分析係数表!C26</f>
        <v>0.16160220994475138</v>
      </c>
      <c r="G23" s="77">
        <f t="shared" si="1"/>
        <v>0</v>
      </c>
      <c r="H23" s="77">
        <v>2.0432498234338502E-3</v>
      </c>
      <c r="I23" s="77">
        <f t="shared" si="2"/>
        <v>2.0432498234338502E-3</v>
      </c>
      <c r="J23" s="76">
        <f>分析係数表!G26</f>
        <v>0.19685515573026913</v>
      </c>
      <c r="K23" s="78">
        <f t="shared" si="3"/>
        <v>4.0222426218791549E-4</v>
      </c>
      <c r="L23" s="79"/>
      <c r="M23" s="80"/>
      <c r="N23" s="81">
        <f>分析係数表!H26</f>
        <v>1.0360125260960334E-2</v>
      </c>
      <c r="O23" s="82">
        <f t="shared" si="4"/>
        <v>5.5811522508458777E-2</v>
      </c>
      <c r="P23" s="76">
        <f>分析係数表!C26</f>
        <v>0.16160220994475138</v>
      </c>
      <c r="Q23" s="82">
        <f t="shared" si="5"/>
        <v>9.0192653777481733E-3</v>
      </c>
      <c r="R23" s="83">
        <v>9.5456526765214465E-3</v>
      </c>
      <c r="S23" s="84">
        <f t="shared" si="6"/>
        <v>1.1588902499955298E-2</v>
      </c>
      <c r="T23" s="85">
        <f>分析係数表!F26</f>
        <v>0.33413970365890533</v>
      </c>
      <c r="U23" s="86">
        <f t="shared" si="7"/>
        <v>3.8723124470670103E-3</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投入係数表!N24</f>
        <v>0</v>
      </c>
      <c r="E24" s="77">
        <f t="shared" si="0"/>
        <v>0</v>
      </c>
      <c r="F24" s="76">
        <f>分析係数表!C27</f>
        <v>8.2295614510016213E-2</v>
      </c>
      <c r="G24" s="77">
        <f t="shared" si="1"/>
        <v>0</v>
      </c>
      <c r="H24" s="77">
        <v>2.0033042952860783E-4</v>
      </c>
      <c r="I24" s="77">
        <f t="shared" si="2"/>
        <v>2.0033042952860783E-4</v>
      </c>
      <c r="J24" s="76">
        <f>分析係数表!G27</f>
        <v>0.16879795396419436</v>
      </c>
      <c r="K24" s="78">
        <f t="shared" si="3"/>
        <v>3.3815366621197228E-5</v>
      </c>
      <c r="L24" s="79"/>
      <c r="M24" s="80"/>
      <c r="N24" s="81">
        <f>分析係数表!H27</f>
        <v>1.0829853862212944E-2</v>
      </c>
      <c r="O24" s="82">
        <f t="shared" si="4"/>
        <v>5.8342019750655894E-2</v>
      </c>
      <c r="P24" s="76">
        <f>分析係数表!C27</f>
        <v>8.2295614510016213E-2</v>
      </c>
      <c r="Q24" s="82">
        <f t="shared" si="5"/>
        <v>4.8012923671357293E-3</v>
      </c>
      <c r="R24" s="83">
        <v>4.8519962973619744E-3</v>
      </c>
      <c r="S24" s="84">
        <f t="shared" si="6"/>
        <v>5.0523267268905818E-3</v>
      </c>
      <c r="T24" s="85">
        <f>分析係数表!F27</f>
        <v>0.31969309462915602</v>
      </c>
      <c r="U24" s="86">
        <f t="shared" si="7"/>
        <v>1.6151939663972448E-3</v>
      </c>
      <c r="V24" s="87">
        <f>分析係数表!D27</f>
        <v>0</v>
      </c>
      <c r="W24" s="167">
        <f t="shared" si="8"/>
        <v>0</v>
      </c>
      <c r="X24" s="76">
        <f>分析係数表!E27</f>
        <v>0</v>
      </c>
      <c r="Y24" s="166">
        <f t="shared" si="9"/>
        <v>0</v>
      </c>
    </row>
    <row r="25" spans="1:25" x14ac:dyDescent="0.2">
      <c r="A25" s="6" t="s">
        <v>13</v>
      </c>
      <c r="B25" s="5" t="s">
        <v>191</v>
      </c>
      <c r="C25" s="90"/>
      <c r="D25" s="76">
        <f>投入係数表!N25</f>
        <v>0</v>
      </c>
      <c r="E25" s="77">
        <f t="shared" si="0"/>
        <v>0</v>
      </c>
      <c r="F25" s="76">
        <f>分析係数表!C28</f>
        <v>3.4090909090909061E-2</v>
      </c>
      <c r="G25" s="77">
        <f t="shared" si="1"/>
        <v>0</v>
      </c>
      <c r="H25" s="77">
        <v>2.3556961224353722E-3</v>
      </c>
      <c r="I25" s="77">
        <f t="shared" si="2"/>
        <v>2.3556961224353722E-3</v>
      </c>
      <c r="J25" s="76">
        <f>分析係数表!G28</f>
        <v>0.12609457092819615</v>
      </c>
      <c r="K25" s="78">
        <f t="shared" si="3"/>
        <v>2.9704049179570365E-4</v>
      </c>
      <c r="L25" s="79"/>
      <c r="M25" s="80"/>
      <c r="N25" s="81">
        <f>分析係数表!H28</f>
        <v>2.1424843423799581E-2</v>
      </c>
      <c r="O25" s="82">
        <f t="shared" si="4"/>
        <v>0.11541879088021323</v>
      </c>
      <c r="P25" s="76">
        <f>分析係数表!C28</f>
        <v>3.4090909090909061E-2</v>
      </c>
      <c r="Q25" s="82">
        <f t="shared" si="5"/>
        <v>3.9347315072799927E-3</v>
      </c>
      <c r="R25" s="83">
        <v>4.3661141213611398E-3</v>
      </c>
      <c r="S25" s="84">
        <f t="shared" si="6"/>
        <v>6.7218102437965124E-3</v>
      </c>
      <c r="T25" s="85">
        <f>分析係数表!F28</f>
        <v>0.21453590192644484</v>
      </c>
      <c r="U25" s="86">
        <f t="shared" si="7"/>
        <v>1.4420696232313008E-3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投入係数表!N26</f>
        <v>8.0948946060751779E-3</v>
      </c>
      <c r="E26" s="77">
        <f t="shared" si="0"/>
        <v>0.80948946060751781</v>
      </c>
      <c r="F26" s="76">
        <f>分析係数表!C29</f>
        <v>0.29231433506044902</v>
      </c>
      <c r="G26" s="77">
        <f t="shared" si="1"/>
        <v>0.2366253734159281</v>
      </c>
      <c r="H26" s="77">
        <v>0.30820557635518031</v>
      </c>
      <c r="I26" s="77">
        <f t="shared" si="2"/>
        <v>0.30820557635518031</v>
      </c>
      <c r="J26" s="76">
        <f>分析係数表!G29</f>
        <v>0.25456977262594738</v>
      </c>
      <c r="K26" s="78">
        <f t="shared" si="3"/>
        <v>7.845982349478732E-2</v>
      </c>
      <c r="L26" s="79"/>
      <c r="M26" s="80"/>
      <c r="N26" s="81">
        <f>分析係数表!H29</f>
        <v>1.0151356993736952E-2</v>
      </c>
      <c r="O26" s="82">
        <f t="shared" si="4"/>
        <v>5.4686857067482275E-2</v>
      </c>
      <c r="P26" s="76">
        <f>分析係数表!C29</f>
        <v>0.29231433506044902</v>
      </c>
      <c r="Q26" s="82">
        <f t="shared" si="5"/>
        <v>1.5985752260226898E-2</v>
      </c>
      <c r="R26" s="83">
        <v>2.0303845902781986E-2</v>
      </c>
      <c r="S26" s="84">
        <f t="shared" si="6"/>
        <v>0.32850942225796231</v>
      </c>
      <c r="T26" s="85">
        <f>分析係数表!F29</f>
        <v>0.38252340615247438</v>
      </c>
      <c r="U26" s="86">
        <f t="shared" si="7"/>
        <v>0.12566254315529723</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投入係数表!N27</f>
        <v>4.0073735673639499E-3</v>
      </c>
      <c r="E27" s="77">
        <f t="shared" si="0"/>
        <v>0.40073735673639499</v>
      </c>
      <c r="F27" s="76">
        <f>分析係数表!C30</f>
        <v>1</v>
      </c>
      <c r="G27" s="77">
        <f t="shared" si="1"/>
        <v>0.40073735673639499</v>
      </c>
      <c r="H27" s="77">
        <v>0.52001896266772096</v>
      </c>
      <c r="I27" s="77">
        <f t="shared" si="2"/>
        <v>0.52001896266772096</v>
      </c>
      <c r="J27" s="76">
        <f>分析係数表!G30</f>
        <v>0.34476756092566047</v>
      </c>
      <c r="K27" s="78">
        <f t="shared" si="3"/>
        <v>0.17928566939404225</v>
      </c>
      <c r="L27" s="79"/>
      <c r="M27" s="80"/>
      <c r="N27" s="81">
        <f>分析係数表!H30</f>
        <v>0</v>
      </c>
      <c r="O27" s="82">
        <f t="shared" si="4"/>
        <v>0</v>
      </c>
      <c r="P27" s="76">
        <f>分析係数表!C30</f>
        <v>1</v>
      </c>
      <c r="Q27" s="82">
        <f t="shared" si="5"/>
        <v>0</v>
      </c>
      <c r="R27" s="83">
        <v>1.6368471807637376E-2</v>
      </c>
      <c r="S27" s="84">
        <f t="shared" si="6"/>
        <v>0.5363874344753583</v>
      </c>
      <c r="T27" s="85">
        <f>分析係数表!F30</f>
        <v>0.43968871595330739</v>
      </c>
      <c r="U27" s="86">
        <f t="shared" si="7"/>
        <v>0.23584350231795909</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投入係数表!N28</f>
        <v>4.4161256712350723E-2</v>
      </c>
      <c r="E28" s="77">
        <f t="shared" si="0"/>
        <v>4.416125671235072</v>
      </c>
      <c r="F28" s="76">
        <f>分析係数表!C31</f>
        <v>3.6682843277190957E-2</v>
      </c>
      <c r="G28" s="77">
        <f t="shared" si="1"/>
        <v>0.16199604589029587</v>
      </c>
      <c r="H28" s="77">
        <v>0.20478295450688974</v>
      </c>
      <c r="I28" s="77">
        <f t="shared" si="2"/>
        <v>0.20478295450688974</v>
      </c>
      <c r="J28" s="76">
        <f>分析係数表!G31</f>
        <v>6.9767441860465115E-2</v>
      </c>
      <c r="K28" s="78">
        <f t="shared" si="3"/>
        <v>1.4287182872573703E-2</v>
      </c>
      <c r="L28" s="79"/>
      <c r="M28" s="80"/>
      <c r="N28" s="81">
        <f>分析係数表!H31</f>
        <v>2.1751043841336117E-2</v>
      </c>
      <c r="O28" s="82">
        <f t="shared" si="4"/>
        <v>0.11717608063173901</v>
      </c>
      <c r="P28" s="76">
        <f>分析係数表!C31</f>
        <v>3.6682843277190957E-2</v>
      </c>
      <c r="Q28" s="82">
        <f t="shared" si="5"/>
        <v>4.2983518016495728E-3</v>
      </c>
      <c r="R28" s="83">
        <v>5.7155165549954649E-3</v>
      </c>
      <c r="S28" s="84">
        <f t="shared" si="6"/>
        <v>0.21049847106188521</v>
      </c>
      <c r="T28" s="85">
        <f>分析係数表!F31</f>
        <v>0.34496124031007752</v>
      </c>
      <c r="U28" s="86">
        <f t="shared" si="7"/>
        <v>7.2613813660882889E-2</v>
      </c>
      <c r="V28" s="87">
        <f>分析係数表!D31</f>
        <v>0</v>
      </c>
      <c r="W28" s="167">
        <f t="shared" si="8"/>
        <v>0</v>
      </c>
      <c r="X28" s="76">
        <f>分析係数表!E31</f>
        <v>0</v>
      </c>
      <c r="Y28" s="166">
        <f t="shared" si="9"/>
        <v>0</v>
      </c>
    </row>
    <row r="29" spans="1:25" x14ac:dyDescent="0.2">
      <c r="A29" s="6" t="s">
        <v>17</v>
      </c>
      <c r="B29" s="5" t="s">
        <v>272</v>
      </c>
      <c r="C29" s="90"/>
      <c r="D29" s="76">
        <f>投入係数表!N29</f>
        <v>9.617696561673479E-4</v>
      </c>
      <c r="E29" s="77">
        <f t="shared" si="0"/>
        <v>9.6176965616734791E-2</v>
      </c>
      <c r="F29" s="76">
        <f>分析係数表!C32</f>
        <v>0.40520446096654272</v>
      </c>
      <c r="G29" s="77">
        <f t="shared" si="1"/>
        <v>3.8971335510126735E-2</v>
      </c>
      <c r="H29" s="77">
        <v>5.4902925577575333E-2</v>
      </c>
      <c r="I29" s="77">
        <f t="shared" si="2"/>
        <v>5.4902925577575333E-2</v>
      </c>
      <c r="J29" s="76">
        <f>分析係数表!G32</f>
        <v>0.14123006833712984</v>
      </c>
      <c r="K29" s="78">
        <f t="shared" si="3"/>
        <v>7.7539439312293177E-3</v>
      </c>
      <c r="L29" s="79"/>
      <c r="M29" s="80"/>
      <c r="N29" s="81">
        <f>分析係数表!H32</f>
        <v>6.3543841336116914E-3</v>
      </c>
      <c r="O29" s="82">
        <f t="shared" si="4"/>
        <v>3.4232004359722193E-2</v>
      </c>
      <c r="P29" s="76">
        <f>分析係数表!C32</f>
        <v>0.40520446096654272</v>
      </c>
      <c r="Q29" s="82">
        <f t="shared" si="5"/>
        <v>1.3870960874385571E-2</v>
      </c>
      <c r="R29" s="83">
        <v>1.727177467718375E-2</v>
      </c>
      <c r="S29" s="84">
        <f t="shared" si="6"/>
        <v>7.2174700254759083E-2</v>
      </c>
      <c r="T29" s="85">
        <f>分析係数表!F32</f>
        <v>0.48519362186788156</v>
      </c>
      <c r="U29" s="86">
        <f t="shared" si="7"/>
        <v>3.5018704223835274E-2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投入係数表!N30</f>
        <v>1.6029494269455797E-4</v>
      </c>
      <c r="E30" s="77">
        <f t="shared" si="0"/>
        <v>1.6029494269455796E-2</v>
      </c>
      <c r="F30" s="76">
        <f>分析係数表!C33</f>
        <v>1</v>
      </c>
      <c r="G30" s="77">
        <f t="shared" si="1"/>
        <v>1.6029494269455796E-2</v>
      </c>
      <c r="H30" s="77">
        <v>4.6777436314924502E-2</v>
      </c>
      <c r="I30" s="77">
        <f t="shared" si="2"/>
        <v>4.6777436314924502E-2</v>
      </c>
      <c r="J30" s="76">
        <f>分析係数表!G33</f>
        <v>0.50773765659543113</v>
      </c>
      <c r="K30" s="78">
        <f t="shared" si="3"/>
        <v>2.3750665896081786E-2</v>
      </c>
      <c r="L30" s="79"/>
      <c r="M30" s="80"/>
      <c r="N30" s="81">
        <f>分析係数表!H33</f>
        <v>9.3945720250521918E-4</v>
      </c>
      <c r="O30" s="82">
        <f t="shared" si="4"/>
        <v>5.0609944843942462E-3</v>
      </c>
      <c r="P30" s="76">
        <f>分析係数表!C33</f>
        <v>1</v>
      </c>
      <c r="Q30" s="82">
        <f t="shared" si="5"/>
        <v>5.0609944843942462E-3</v>
      </c>
      <c r="R30" s="83">
        <v>1.5276931411025095E-2</v>
      </c>
      <c r="S30" s="84">
        <f t="shared" si="6"/>
        <v>6.2054367725949598E-2</v>
      </c>
      <c r="T30" s="85">
        <f>分析係数表!F33</f>
        <v>0.64112011790714807</v>
      </c>
      <c r="U30" s="86">
        <f t="shared" si="7"/>
        <v>3.9784303553114332E-2</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投入係数表!N31</f>
        <v>2.316261921936363E-2</v>
      </c>
      <c r="E31" s="77">
        <f t="shared" si="0"/>
        <v>2.3162619219363632</v>
      </c>
      <c r="F31" s="76">
        <f>分析係数表!C34</f>
        <v>0.47684200348095152</v>
      </c>
      <c r="G31" s="77">
        <f t="shared" si="1"/>
        <v>1.1044909754427747</v>
      </c>
      <c r="H31" s="77">
        <v>1.4242877425797673</v>
      </c>
      <c r="I31" s="77">
        <f t="shared" si="2"/>
        <v>1.4242877425797673</v>
      </c>
      <c r="J31" s="76">
        <f>分析係数表!G34</f>
        <v>0.42481481481481481</v>
      </c>
      <c r="K31" s="78">
        <f t="shared" si="3"/>
        <v>0.60505853360703443</v>
      </c>
      <c r="L31" s="79"/>
      <c r="M31" s="80"/>
      <c r="N31" s="81">
        <f>分析係数表!H34</f>
        <v>0.15750260960334028</v>
      </c>
      <c r="O31" s="82">
        <f t="shared" si="4"/>
        <v>0.84848978362670757</v>
      </c>
      <c r="P31" s="76">
        <f>分析係数表!C34</f>
        <v>0.47684200348095152</v>
      </c>
      <c r="Q31" s="82">
        <f t="shared" si="5"/>
        <v>0.40459556835767829</v>
      </c>
      <c r="R31" s="83">
        <v>0.43232057335115381</v>
      </c>
      <c r="S31" s="84">
        <f t="shared" si="6"/>
        <v>1.856608315930921</v>
      </c>
      <c r="T31" s="85">
        <f>分析係数表!F34</f>
        <v>0.69679012345679014</v>
      </c>
      <c r="U31" s="86">
        <f t="shared" si="7"/>
        <v>1.2936663376684097</v>
      </c>
      <c r="V31" s="87">
        <f>分析係数表!D34</f>
        <v>0.16024691358024692</v>
      </c>
      <c r="W31" s="167">
        <f t="shared" si="8"/>
        <v>0</v>
      </c>
      <c r="X31" s="76">
        <f>分析係数表!E34</f>
        <v>0.12271604938271605</v>
      </c>
      <c r="Y31" s="166">
        <f t="shared" si="9"/>
        <v>0</v>
      </c>
    </row>
    <row r="32" spans="1:25" x14ac:dyDescent="0.2">
      <c r="A32" s="6" t="s">
        <v>20</v>
      </c>
      <c r="B32" s="5" t="s">
        <v>37</v>
      </c>
      <c r="C32" s="90"/>
      <c r="D32" s="76">
        <f>投入係数表!N32</f>
        <v>3.8470786246693916E-3</v>
      </c>
      <c r="E32" s="77">
        <f t="shared" si="0"/>
        <v>0.38470786246693917</v>
      </c>
      <c r="F32" s="76">
        <f>分析係数表!C35</f>
        <v>0.24337550728097401</v>
      </c>
      <c r="G32" s="77">
        <f t="shared" si="1"/>
        <v>9.3628471182870501E-2</v>
      </c>
      <c r="H32" s="77">
        <v>0.1437436365206062</v>
      </c>
      <c r="I32" s="77">
        <f t="shared" si="2"/>
        <v>0.1437436365206062</v>
      </c>
      <c r="J32" s="76">
        <f>分析係数表!G35</f>
        <v>0.31448275862068964</v>
      </c>
      <c r="K32" s="78">
        <f t="shared" si="3"/>
        <v>4.5204895347169947E-2</v>
      </c>
      <c r="L32" s="79"/>
      <c r="M32" s="80"/>
      <c r="N32" s="81">
        <f>分析係数表!H35</f>
        <v>5.9929540709812108E-2</v>
      </c>
      <c r="O32" s="82">
        <f t="shared" si="4"/>
        <v>0.32284927315031631</v>
      </c>
      <c r="P32" s="76">
        <f>分析係数表!C35</f>
        <v>0.24337550728097401</v>
      </c>
      <c r="Q32" s="82">
        <f t="shared" si="5"/>
        <v>7.8573605628251969E-2</v>
      </c>
      <c r="R32" s="83">
        <v>0.10432403687178467</v>
      </c>
      <c r="S32" s="84">
        <f t="shared" si="6"/>
        <v>0.24806767339239089</v>
      </c>
      <c r="T32" s="85">
        <f>分析係数表!F35</f>
        <v>0.64091954022988507</v>
      </c>
      <c r="U32" s="86">
        <f t="shared" si="7"/>
        <v>0.15899141917654847</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投入係数表!N33</f>
        <v>9.617696561673479E-4</v>
      </c>
      <c r="E33" s="77">
        <f t="shared" si="0"/>
        <v>9.6176965616734791E-2</v>
      </c>
      <c r="F33" s="76">
        <f>分析係数表!C36</f>
        <v>0.96818154529627187</v>
      </c>
      <c r="G33" s="77">
        <f t="shared" si="1"/>
        <v>9.3116763192716695E-2</v>
      </c>
      <c r="H33" s="77">
        <v>0.17199538088834282</v>
      </c>
      <c r="I33" s="77">
        <f t="shared" si="2"/>
        <v>0.17199538088834282</v>
      </c>
      <c r="J33" s="76">
        <f>分析係数表!G36</f>
        <v>4.9777985510633324E-2</v>
      </c>
      <c r="K33" s="78">
        <f t="shared" si="3"/>
        <v>8.5615835777557887E-3</v>
      </c>
      <c r="L33" s="79"/>
      <c r="M33" s="80"/>
      <c r="N33" s="81">
        <f>分析係数表!H36</f>
        <v>0.19376304801670147</v>
      </c>
      <c r="O33" s="82">
        <f t="shared" si="4"/>
        <v>1.0438301124063134</v>
      </c>
      <c r="P33" s="76">
        <f>分析係数表!C36</f>
        <v>0.96818154529627187</v>
      </c>
      <c r="Q33" s="82">
        <f t="shared" si="5"/>
        <v>1.0106170512563257</v>
      </c>
      <c r="R33" s="83">
        <v>1.0650117659788954</v>
      </c>
      <c r="S33" s="84">
        <f t="shared" si="6"/>
        <v>1.2370071468672381</v>
      </c>
      <c r="T33" s="85">
        <f>分析係数表!F36</f>
        <v>0.84955597102126668</v>
      </c>
      <c r="U33" s="86">
        <f t="shared" si="7"/>
        <v>1.0509068078170432</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投入係数表!N34</f>
        <v>1.6991263925623147E-2</v>
      </c>
      <c r="E34" s="77">
        <f t="shared" si="0"/>
        <v>1.6991263925623148</v>
      </c>
      <c r="F34" s="76">
        <f>分析係数表!C37</f>
        <v>0.40040699066315533</v>
      </c>
      <c r="G34" s="77">
        <f t="shared" si="1"/>
        <v>0.68034208560221954</v>
      </c>
      <c r="H34" s="77">
        <v>0.90883841726407222</v>
      </c>
      <c r="I34" s="77">
        <f t="shared" si="2"/>
        <v>0.90883841726407222</v>
      </c>
      <c r="J34" s="76">
        <f>分析係数表!G37</f>
        <v>0.27134717134717135</v>
      </c>
      <c r="K34" s="78">
        <f t="shared" si="3"/>
        <v>0.2466107337362462</v>
      </c>
      <c r="L34" s="79"/>
      <c r="M34" s="80"/>
      <c r="N34" s="81">
        <f>分析係数表!H37</f>
        <v>4.6907620041753653E-2</v>
      </c>
      <c r="O34" s="82">
        <f t="shared" si="4"/>
        <v>0.25269826626940717</v>
      </c>
      <c r="P34" s="76">
        <f>分析係数表!C37</f>
        <v>0.40040699066315533</v>
      </c>
      <c r="Q34" s="82">
        <f t="shared" si="5"/>
        <v>0.10118215234273005</v>
      </c>
      <c r="R34" s="83">
        <v>0.11666378894408755</v>
      </c>
      <c r="S34" s="84">
        <f t="shared" si="6"/>
        <v>1.0255022062081598</v>
      </c>
      <c r="T34" s="85">
        <f>分析係数表!F37</f>
        <v>0.66491656491656492</v>
      </c>
      <c r="U34" s="86">
        <f t="shared" si="7"/>
        <v>0.6818734042662884</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投入係数表!N35</f>
        <v>1.7632443696401379E-3</v>
      </c>
      <c r="E35" s="77">
        <f t="shared" si="0"/>
        <v>0.17632443696401379</v>
      </c>
      <c r="F35" s="76">
        <f>分析係数表!C38</f>
        <v>3.4362826933778567E-2</v>
      </c>
      <c r="G35" s="77">
        <f t="shared" si="1"/>
        <v>6.0590061115903537E-3</v>
      </c>
      <c r="H35" s="77">
        <v>1.1284785204578171E-2</v>
      </c>
      <c r="I35" s="77">
        <f t="shared" si="2"/>
        <v>1.1284785204578171E-2</v>
      </c>
      <c r="J35" s="76">
        <f>分析係数表!G38</f>
        <v>0.25648414985590778</v>
      </c>
      <c r="K35" s="78">
        <f t="shared" si="3"/>
        <v>2.8943685395027585E-3</v>
      </c>
      <c r="L35" s="79"/>
      <c r="M35" s="80"/>
      <c r="N35" s="81">
        <f>分析係数表!H38</f>
        <v>4.2901878914405008E-2</v>
      </c>
      <c r="O35" s="82">
        <f t="shared" si="4"/>
        <v>0.23111874812067057</v>
      </c>
      <c r="P35" s="76">
        <f>分析係数表!C38</f>
        <v>3.4362826933778567E-2</v>
      </c>
      <c r="Q35" s="82">
        <f t="shared" si="5"/>
        <v>7.9418935428221642E-3</v>
      </c>
      <c r="R35" s="83">
        <v>9.5375853311213468E-3</v>
      </c>
      <c r="S35" s="84">
        <f t="shared" si="6"/>
        <v>2.0822370535699519E-2</v>
      </c>
      <c r="T35" s="85">
        <f>分析係数表!F38</f>
        <v>0.52449567723342938</v>
      </c>
      <c r="U35" s="86">
        <f t="shared" si="7"/>
        <v>1.0921243335727126E-2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投入係数表!N36</f>
        <v>0</v>
      </c>
      <c r="E36" s="77">
        <f t="shared" si="0"/>
        <v>0</v>
      </c>
      <c r="F36" s="76">
        <f>分析係数表!C39</f>
        <v>1</v>
      </c>
      <c r="G36" s="77">
        <f t="shared" si="1"/>
        <v>0</v>
      </c>
      <c r="H36" s="77">
        <v>2.1328902430138571E-2</v>
      </c>
      <c r="I36" s="77">
        <f t="shared" si="2"/>
        <v>2.1328902430138571E-2</v>
      </c>
      <c r="J36" s="76">
        <f>分析係数表!G39</f>
        <v>0.34864130434782609</v>
      </c>
      <c r="K36" s="78">
        <f t="shared" si="3"/>
        <v>7.436136363551029E-3</v>
      </c>
      <c r="L36" s="79"/>
      <c r="M36" s="80"/>
      <c r="N36" s="81">
        <f>分析係数表!H39</f>
        <v>3.7578288100208767E-3</v>
      </c>
      <c r="O36" s="82">
        <f t="shared" si="4"/>
        <v>2.0243977937576985E-2</v>
      </c>
      <c r="P36" s="76">
        <f>分析係数表!C39</f>
        <v>1</v>
      </c>
      <c r="Q36" s="82">
        <f t="shared" si="5"/>
        <v>2.0243977937576985E-2</v>
      </c>
      <c r="R36" s="83">
        <v>2.5943309927989704E-2</v>
      </c>
      <c r="S36" s="84">
        <f t="shared" si="6"/>
        <v>4.7272212358128271E-2</v>
      </c>
      <c r="T36" s="85">
        <f>分析係数表!F39</f>
        <v>0.69918478260869565</v>
      </c>
      <c r="U36" s="86">
        <f t="shared" si="7"/>
        <v>3.3052011521050008E-2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投入係数表!N37</f>
        <v>8.0147471347278987E-5</v>
      </c>
      <c r="E37" s="77">
        <f t="shared" si="0"/>
        <v>8.0147471347278981E-3</v>
      </c>
      <c r="F37" s="76">
        <f>分析係数表!C40</f>
        <v>0.60127684271619275</v>
      </c>
      <c r="G37" s="77">
        <f t="shared" si="1"/>
        <v>4.8190818523378429E-3</v>
      </c>
      <c r="H37" s="77">
        <v>9.5170911811738798E-3</v>
      </c>
      <c r="I37" s="77">
        <f t="shared" si="2"/>
        <v>9.5170911811738798E-3</v>
      </c>
      <c r="J37" s="76">
        <f>分析係数表!G40</f>
        <v>0.54798481836255197</v>
      </c>
      <c r="K37" s="78">
        <f t="shared" si="3"/>
        <v>5.2152214822554135E-3</v>
      </c>
      <c r="L37" s="79"/>
      <c r="M37" s="80"/>
      <c r="N37" s="81">
        <f>分析係数表!H40</f>
        <v>3.4120563674321501E-2</v>
      </c>
      <c r="O37" s="82">
        <f t="shared" si="4"/>
        <v>0.18381250800959659</v>
      </c>
      <c r="P37" s="76">
        <f>分析係数表!C40</f>
        <v>0.60127684271619275</v>
      </c>
      <c r="Q37" s="82">
        <f t="shared" si="5"/>
        <v>0.11052220446775513</v>
      </c>
      <c r="R37" s="83">
        <v>0.1110193185314938</v>
      </c>
      <c r="S37" s="84">
        <f t="shared" si="6"/>
        <v>0.12053640971266769</v>
      </c>
      <c r="T37" s="85">
        <f>分析係数表!F40</f>
        <v>0.74046629315018975</v>
      </c>
      <c r="U37" s="86">
        <f t="shared" si="7"/>
        <v>8.9253148489571568E-2</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投入係数表!N38</f>
        <v>0</v>
      </c>
      <c r="E38" s="77">
        <f t="shared" si="0"/>
        <v>0</v>
      </c>
      <c r="F38" s="76">
        <f>分析係数表!C41</f>
        <v>0.59395665886661919</v>
      </c>
      <c r="G38" s="77">
        <f t="shared" si="1"/>
        <v>0</v>
      </c>
      <c r="H38" s="77">
        <v>1.967572211966247E-4</v>
      </c>
      <c r="I38" s="77">
        <f t="shared" si="2"/>
        <v>1.967572211966247E-4</v>
      </c>
      <c r="J38" s="76">
        <f>分析係数表!G41</f>
        <v>0.45048742945100051</v>
      </c>
      <c r="K38" s="78">
        <f t="shared" si="3"/>
        <v>8.8636654802789366E-5</v>
      </c>
      <c r="L38" s="79"/>
      <c r="M38" s="80"/>
      <c r="N38" s="81">
        <f>分析係数表!H41</f>
        <v>5.5519311064718163E-2</v>
      </c>
      <c r="O38" s="82">
        <f t="shared" si="4"/>
        <v>0.29909071570968776</v>
      </c>
      <c r="P38" s="76">
        <f>分析係数表!C41</f>
        <v>0.59395665886661919</v>
      </c>
      <c r="Q38" s="82">
        <f t="shared" si="5"/>
        <v>0.17764692220095199</v>
      </c>
      <c r="R38" s="83">
        <v>0.17989787550756001</v>
      </c>
      <c r="S38" s="84">
        <f t="shared" si="6"/>
        <v>0.18009463272875664</v>
      </c>
      <c r="T38" s="85">
        <f>分析係数表!F41</f>
        <v>0.55190696083461599</v>
      </c>
      <c r="U38" s="86">
        <f t="shared" si="7"/>
        <v>9.9395481411954437E-2</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投入係数表!N39</f>
        <v>5.6103229943095295E-4</v>
      </c>
      <c r="E39" s="77">
        <f>$C$16*D39</f>
        <v>5.6103229943095294E-2</v>
      </c>
      <c r="F39" s="76">
        <f>分析係数表!C42</f>
        <v>0.30827067669172936</v>
      </c>
      <c r="G39" s="77">
        <f>E39*F39</f>
        <v>1.7294980659149681E-2</v>
      </c>
      <c r="H39" s="77">
        <v>2.2665240935253513E-2</v>
      </c>
      <c r="I39" s="77">
        <f>C39+H39</f>
        <v>2.2665240935253513E-2</v>
      </c>
      <c r="J39" s="76">
        <f>分析係数表!G42</f>
        <v>0.47878787878787876</v>
      </c>
      <c r="K39" s="78">
        <f>I39*J39</f>
        <v>1.0851842629606227E-2</v>
      </c>
      <c r="L39" s="79"/>
      <c r="M39" s="80"/>
      <c r="N39" s="81">
        <f>分析係数表!H42</f>
        <v>1.163883089770355E-2</v>
      </c>
      <c r="O39" s="82">
        <f t="shared" si="4"/>
        <v>6.2700098334439833E-2</v>
      </c>
      <c r="P39" s="76">
        <f>分析係数表!C42</f>
        <v>0.30827067669172936</v>
      </c>
      <c r="Q39" s="82">
        <f>O39*P39</f>
        <v>1.932860174219574E-2</v>
      </c>
      <c r="R39" s="83">
        <v>2.0113451846084804E-2</v>
      </c>
      <c r="S39" s="84">
        <f>I39+R39</f>
        <v>4.2778692781338321E-2</v>
      </c>
      <c r="T39" s="85">
        <f>分析係数表!F42</f>
        <v>0.54545454545454541</v>
      </c>
      <c r="U39" s="86">
        <f>S39*T39</f>
        <v>2.3333832426184538E-2</v>
      </c>
      <c r="V39" s="87">
        <f>分析係数表!D42</f>
        <v>0.24545454545454545</v>
      </c>
      <c r="W39" s="167">
        <f>ROUND(S39*V39,0)</f>
        <v>0</v>
      </c>
      <c r="X39" s="76">
        <f>分析係数表!E42</f>
        <v>0.17575757575757575</v>
      </c>
      <c r="Y39" s="166">
        <f>ROUND(S39*X39,0)</f>
        <v>0</v>
      </c>
    </row>
    <row r="40" spans="1:25" x14ac:dyDescent="0.2">
      <c r="A40" s="6" t="s">
        <v>194</v>
      </c>
      <c r="B40" s="5" t="s">
        <v>41</v>
      </c>
      <c r="C40" s="90"/>
      <c r="D40" s="76">
        <f>投入係数表!N40</f>
        <v>9.7779915043680367E-3</v>
      </c>
      <c r="E40" s="77">
        <f>$C$16*D40</f>
        <v>0.97779915043680365</v>
      </c>
      <c r="F40" s="76">
        <f>分析係数表!C43</f>
        <v>0.33317448971487573</v>
      </c>
      <c r="G40" s="77">
        <f>E40*F40</f>
        <v>0.32577773299042107</v>
      </c>
      <c r="H40" s="77">
        <v>0.51747326464862708</v>
      </c>
      <c r="I40" s="77">
        <f>C40+H40</f>
        <v>0.51747326464862708</v>
      </c>
      <c r="J40" s="76">
        <f>分析係数表!G43</f>
        <v>0.31447963800904977</v>
      </c>
      <c r="K40" s="78">
        <f>I40*J40</f>
        <v>0.16273480494606146</v>
      </c>
      <c r="L40" s="79"/>
      <c r="M40" s="80"/>
      <c r="N40" s="81">
        <f>分析係数表!H43</f>
        <v>3.2711377870563677E-2</v>
      </c>
      <c r="O40" s="82">
        <f t="shared" si="4"/>
        <v>0.17622101628300524</v>
      </c>
      <c r="P40" s="76">
        <f>分析係数表!C43</f>
        <v>0.33317448971487573</v>
      </c>
      <c r="Q40" s="82">
        <f>O40*P40</f>
        <v>5.8712347177127075E-2</v>
      </c>
      <c r="R40" s="83">
        <v>0.10130325632272313</v>
      </c>
      <c r="S40" s="84">
        <f>I40+R40</f>
        <v>0.61877652097135027</v>
      </c>
      <c r="T40" s="85">
        <f>分析係数表!F43</f>
        <v>0.5802139037433155</v>
      </c>
      <c r="U40" s="86">
        <f>S40*T40</f>
        <v>0.35902274077749469</v>
      </c>
      <c r="V40" s="87">
        <f>分析係数表!D43</f>
        <v>0.11641299876593994</v>
      </c>
      <c r="W40" s="167">
        <f>ROUND(S40*V40,0)</f>
        <v>0</v>
      </c>
      <c r="X40" s="76">
        <f>分析係数表!E43</f>
        <v>9.2348827642945289E-2</v>
      </c>
      <c r="Y40" s="166">
        <f>ROUND(S40*X40,0)</f>
        <v>0</v>
      </c>
    </row>
    <row r="41" spans="1:25" x14ac:dyDescent="0.2">
      <c r="A41" s="6" t="s">
        <v>340</v>
      </c>
      <c r="B41" s="5" t="s">
        <v>42</v>
      </c>
      <c r="C41" s="90"/>
      <c r="D41" s="76">
        <f>投入係数表!N41</f>
        <v>0</v>
      </c>
      <c r="E41" s="77">
        <f>$C$16*D41</f>
        <v>0</v>
      </c>
      <c r="F41" s="76">
        <f>分析係数表!C44</f>
        <v>0.44668045890539776</v>
      </c>
      <c r="G41" s="77">
        <f>E41*F41</f>
        <v>0</v>
      </c>
      <c r="H41" s="77">
        <v>2.2495396300167532E-3</v>
      </c>
      <c r="I41" s="77">
        <f>C41+H41</f>
        <v>2.2495396300167532E-3</v>
      </c>
      <c r="J41" s="76">
        <f>分析係数表!G44</f>
        <v>0.26717776712985147</v>
      </c>
      <c r="K41" s="78">
        <f>I41*J41</f>
        <v>6.010269754179883E-4</v>
      </c>
      <c r="L41" s="79"/>
      <c r="M41" s="80"/>
      <c r="N41" s="81">
        <f>分析係数表!H44</f>
        <v>0.10956419624217119</v>
      </c>
      <c r="O41" s="82">
        <f t="shared" si="4"/>
        <v>0.59023848174247895</v>
      </c>
      <c r="P41" s="76">
        <f>分析係数表!C44</f>
        <v>0.44668045890539776</v>
      </c>
      <c r="Q41" s="82">
        <f>O41*P41</f>
        <v>0.26364799588835575</v>
      </c>
      <c r="R41" s="83">
        <v>0.26731478066757053</v>
      </c>
      <c r="S41" s="84">
        <f>I41+R41</f>
        <v>0.26956432029758726</v>
      </c>
      <c r="T41" s="85">
        <f>分析係数表!F44</f>
        <v>0.50742692860565408</v>
      </c>
      <c r="U41" s="86">
        <f>S41*T41</f>
        <v>0.13678419511027548</v>
      </c>
      <c r="V41" s="87">
        <f>分析係数表!D44</f>
        <v>0.12563488260661237</v>
      </c>
      <c r="W41" s="167">
        <f>ROUND(S41*V41,0)</f>
        <v>0</v>
      </c>
      <c r="X41" s="76">
        <f>分析係数表!E44</f>
        <v>9.5448011499760427E-2</v>
      </c>
      <c r="Y41" s="166">
        <f>ROUND(S41*X41,0)</f>
        <v>0</v>
      </c>
    </row>
    <row r="42" spans="1:25" x14ac:dyDescent="0.2">
      <c r="A42" s="6" t="s">
        <v>341</v>
      </c>
      <c r="B42" s="5" t="s">
        <v>278</v>
      </c>
      <c r="C42" s="90"/>
      <c r="D42" s="76">
        <f>投入係数表!N42</f>
        <v>3.2058988538911595E-4</v>
      </c>
      <c r="E42" s="77">
        <f>$C$16*D42</f>
        <v>3.2058988538911593E-2</v>
      </c>
      <c r="F42" s="76">
        <f>分析係数表!C45</f>
        <v>1</v>
      </c>
      <c r="G42" s="77">
        <f>E42*F42</f>
        <v>3.2058988538911593E-2</v>
      </c>
      <c r="H42" s="77">
        <v>5.6543443546639573E-2</v>
      </c>
      <c r="I42" s="77">
        <f>C42+H42</f>
        <v>5.6543443546639573E-2</v>
      </c>
      <c r="J42" s="76">
        <f>分析係数表!G45</f>
        <v>0</v>
      </c>
      <c r="K42" s="78">
        <f>I42*J42</f>
        <v>0</v>
      </c>
      <c r="L42" s="79"/>
      <c r="M42" s="80"/>
      <c r="N42" s="81">
        <f>分析係数表!H45</f>
        <v>0</v>
      </c>
      <c r="O42" s="82">
        <f t="shared" si="4"/>
        <v>0</v>
      </c>
      <c r="P42" s="76">
        <f>分析係数表!C45</f>
        <v>1</v>
      </c>
      <c r="Q42" s="82">
        <f>O42*P42</f>
        <v>0</v>
      </c>
      <c r="R42" s="83">
        <v>7.9039280232744372E-3</v>
      </c>
      <c r="S42" s="84">
        <f>I42+R42</f>
        <v>6.4447371569914008E-2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投入係数表!N43</f>
        <v>3.6867836819748337E-3</v>
      </c>
      <c r="E43" s="77">
        <f>$C$16*D43</f>
        <v>0.3686783681974834</v>
      </c>
      <c r="F43" s="76">
        <f>分析係数表!C46</f>
        <v>0.15546676353069377</v>
      </c>
      <c r="G43" s="77">
        <f>E43*F43</f>
        <v>5.7317232687440205E-2</v>
      </c>
      <c r="H43" s="77">
        <v>7.6891589433020574E-2</v>
      </c>
      <c r="I43" s="77">
        <f>C43+H43</f>
        <v>7.6891589433020574E-2</v>
      </c>
      <c r="J43" s="76">
        <f>分析係数表!G46</f>
        <v>0</v>
      </c>
      <c r="K43" s="78">
        <f>I43*J43</f>
        <v>0</v>
      </c>
      <c r="L43" s="79"/>
      <c r="M43" s="80"/>
      <c r="N43" s="81">
        <f>分析係数表!H46</f>
        <v>2.2129436325678497E-2</v>
      </c>
      <c r="O43" s="82">
        <f t="shared" si="4"/>
        <v>0.11921453674350892</v>
      </c>
      <c r="P43" s="76">
        <f>分析係数表!C46</f>
        <v>0.15546676353069377</v>
      </c>
      <c r="Q43" s="82">
        <f>O43*P43</f>
        <v>1.8533898193324305E-2</v>
      </c>
      <c r="R43" s="83">
        <v>2.0546331293168536E-2</v>
      </c>
      <c r="S43" s="84">
        <f>I43+R43</f>
        <v>9.7437920726189106E-2</v>
      </c>
      <c r="T43" s="85">
        <f>分析係数表!F46</f>
        <v>0</v>
      </c>
      <c r="U43" s="86">
        <f>S43*T43</f>
        <v>0</v>
      </c>
      <c r="V43" s="87">
        <f>分析係数表!D46</f>
        <v>4.662004662004662E-3</v>
      </c>
      <c r="W43" s="167">
        <f>ROUND(S43*V43,0)</f>
        <v>0</v>
      </c>
      <c r="X43" s="76">
        <f>分析係数表!E46</f>
        <v>9.324009324009324E-3</v>
      </c>
      <c r="Y43" s="166">
        <f>ROUND(S43*X43,0)</f>
        <v>0</v>
      </c>
    </row>
    <row r="44" spans="1:25" x14ac:dyDescent="0.2">
      <c r="A44" s="192">
        <v>40</v>
      </c>
      <c r="B44" s="14" t="s">
        <v>150</v>
      </c>
      <c r="C44" s="197">
        <f>SUM(C5:C43)</f>
        <v>100</v>
      </c>
      <c r="D44" s="92">
        <f>投入係数表!N44</f>
        <v>0.75034062675322588</v>
      </c>
      <c r="E44" s="91">
        <f>SUM(E5:E43)</f>
        <v>75.034062675322588</v>
      </c>
      <c r="F44" s="92">
        <f>分析係数表!C47</f>
        <v>0.3856972016264052</v>
      </c>
      <c r="G44" s="91">
        <f>SUM(G5:G43)</f>
        <v>23.124095214753254</v>
      </c>
      <c r="H44" s="91">
        <f>SUM(H5:H43)</f>
        <v>29.102053021852136</v>
      </c>
      <c r="I44" s="91">
        <f>SUM(I5:I43)</f>
        <v>129.10205302185213</v>
      </c>
      <c r="J44" s="92">
        <f>分析係数表!G47</f>
        <v>0.23532043395593333</v>
      </c>
      <c r="K44" s="93">
        <f>SUM(K5:K43)</f>
        <v>8.5919417261203055</v>
      </c>
      <c r="L44" s="94">
        <f>最終需要_まとめ!$L$33</f>
        <v>0.627</v>
      </c>
      <c r="M44" s="91">
        <f>K44*L44</f>
        <v>5.3871474622774311</v>
      </c>
      <c r="N44" s="95">
        <f>分析係数表!H47</f>
        <v>1</v>
      </c>
      <c r="O44" s="93">
        <f>SUM(O5:O43)</f>
        <v>5.3871474622774311</v>
      </c>
      <c r="P44" s="92">
        <f>分析係数表!C47</f>
        <v>0.3856972016264052</v>
      </c>
      <c r="Q44" s="96">
        <f>SUM(Q5:Q43)</f>
        <v>2.4024788169865183</v>
      </c>
      <c r="R44" s="91">
        <f>SUM(R5:R43)</f>
        <v>2.6459494713606686</v>
      </c>
      <c r="S44" s="97">
        <f>SUM(S5:S43)</f>
        <v>131.74800249321277</v>
      </c>
      <c r="T44" s="98">
        <f>分析係数表!F47</f>
        <v>0.49256721600054465</v>
      </c>
      <c r="U44" s="99">
        <f>SUM(U5:U43)</f>
        <v>34.452172981746521</v>
      </c>
      <c r="V44" s="100">
        <f>分析係数表!D47</f>
        <v>5.5358071998560611E-2</v>
      </c>
      <c r="W44" s="164">
        <f>SUM(W5:W43)</f>
        <v>1</v>
      </c>
      <c r="X44" s="92">
        <f>分析係数表!E47</f>
        <v>4.4839843806985892E-2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300</v>
      </c>
      <c r="S2" s="3" t="s">
        <v>152</v>
      </c>
      <c r="U2" s="64" t="s">
        <v>209</v>
      </c>
      <c r="W2" s="3" t="s">
        <v>130</v>
      </c>
      <c r="Y2" s="3" t="s">
        <v>153</v>
      </c>
    </row>
    <row r="3" spans="1:25" ht="44" x14ac:dyDescent="0.2">
      <c r="B3" s="65"/>
      <c r="C3" s="66" t="s">
        <v>227</v>
      </c>
      <c r="D3" s="66" t="s">
        <v>239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投入係数表!O5</f>
        <v>0</v>
      </c>
      <c r="E5" s="77">
        <f t="shared" ref="E5:E38" si="0">$C$17*D5</f>
        <v>0</v>
      </c>
      <c r="F5" s="76">
        <f>分析係数表!C8</f>
        <v>7.164700742682395E-2</v>
      </c>
      <c r="G5" s="77">
        <f t="shared" ref="G5:G38" si="1">E5*F5</f>
        <v>0</v>
      </c>
      <c r="H5" s="77">
        <f t="array" ref="H5:H43">MMULT(逆行列係数!C5:AO43,'13'!G5:G43)</f>
        <v>5.4047226108932861E-4</v>
      </c>
      <c r="I5" s="77">
        <f t="shared" ref="I5:I38" si="2">C5+H5</f>
        <v>5.4047226108932861E-4</v>
      </c>
      <c r="J5" s="76">
        <f>分析係数表!G8</f>
        <v>0.12209302325581395</v>
      </c>
      <c r="K5" s="78">
        <f t="shared" ref="K5:K38" si="3">I5*J5</f>
        <v>6.5987892342301752E-5</v>
      </c>
      <c r="L5" s="79" t="s">
        <v>183</v>
      </c>
      <c r="M5" s="80" t="s">
        <v>183</v>
      </c>
      <c r="N5" s="81">
        <f>分析係数表!H8</f>
        <v>1.0934237995824634E-2</v>
      </c>
      <c r="O5" s="82">
        <f t="shared" ref="O5:O43" si="4">$M$44*N5</f>
        <v>8.4314968293151091E-2</v>
      </c>
      <c r="P5" s="76">
        <f>分析係数表!C8</f>
        <v>7.164700742682395E-2</v>
      </c>
      <c r="Q5" s="82">
        <f t="shared" ref="Q5:Q38" si="5">O5*P5</f>
        <v>6.0409151594918217E-3</v>
      </c>
      <c r="R5" s="83">
        <f t="array" ref="R5:R43">MMULT(逆行列係数!C5:AO43,'13'!Q5:Q43)</f>
        <v>7.4897131920647004E-3</v>
      </c>
      <c r="S5" s="84">
        <f t="shared" ref="S5:S38" si="6">I5+R5</f>
        <v>8.0301854531540286E-3</v>
      </c>
      <c r="T5" s="85">
        <f>分析係数表!F8</f>
        <v>0.45639534883720928</v>
      </c>
      <c r="U5" s="86">
        <f t="shared" ref="U5:U38" si="7">S5*T5</f>
        <v>3.6649392911197163E-3</v>
      </c>
      <c r="V5" s="87">
        <f>分析係数表!D8</f>
        <v>0.625</v>
      </c>
      <c r="W5" s="167">
        <f t="shared" ref="W5:W38" si="8">ROUND(S5*V5,0)</f>
        <v>0</v>
      </c>
      <c r="X5" s="76">
        <f>分析係数表!E8</f>
        <v>0</v>
      </c>
      <c r="Y5" s="166">
        <f t="shared" ref="Y5:Y38" si="9">ROUND(S5*X5,0)</f>
        <v>0</v>
      </c>
    </row>
    <row r="6" spans="1:25" x14ac:dyDescent="0.2">
      <c r="A6" s="6" t="s">
        <v>219</v>
      </c>
      <c r="B6" s="5" t="s">
        <v>265</v>
      </c>
      <c r="C6" s="90"/>
      <c r="D6" s="76">
        <f>投入係数表!O6</f>
        <v>0</v>
      </c>
      <c r="E6" s="77">
        <f t="shared" si="0"/>
        <v>0</v>
      </c>
      <c r="F6" s="76">
        <f>分析係数表!C9</f>
        <v>5.7142857142857162E-2</v>
      </c>
      <c r="G6" s="77">
        <f t="shared" si="1"/>
        <v>0</v>
      </c>
      <c r="H6" s="77">
        <v>1.8007161149601375E-4</v>
      </c>
      <c r="I6" s="77">
        <f t="shared" si="2"/>
        <v>1.8007161149601375E-4</v>
      </c>
      <c r="J6" s="76">
        <f>分析係数表!G9</f>
        <v>0.2857142857142857</v>
      </c>
      <c r="K6" s="78">
        <f t="shared" si="3"/>
        <v>5.1449031856003927E-5</v>
      </c>
      <c r="L6" s="79"/>
      <c r="M6" s="80"/>
      <c r="N6" s="81">
        <f>分析係数表!H9</f>
        <v>5.8716075156576197E-4</v>
      </c>
      <c r="O6" s="82">
        <f t="shared" si="4"/>
        <v>4.5276534286298317E-3</v>
      </c>
      <c r="P6" s="76">
        <f>分析係数表!C9</f>
        <v>5.7142857142857162E-2</v>
      </c>
      <c r="Q6" s="82">
        <f t="shared" si="5"/>
        <v>2.587230530645619E-4</v>
      </c>
      <c r="R6" s="83">
        <v>3.0098625812993588E-4</v>
      </c>
      <c r="S6" s="84">
        <f t="shared" si="6"/>
        <v>4.8105786962594961E-4</v>
      </c>
      <c r="T6" s="85">
        <f>分析係数表!F9</f>
        <v>0.7142857142857143</v>
      </c>
      <c r="U6" s="86">
        <f t="shared" si="7"/>
        <v>3.4361276401853542E-4</v>
      </c>
      <c r="V6" s="87">
        <f>分析係数表!D9</f>
        <v>0</v>
      </c>
      <c r="W6" s="167">
        <f t="shared" si="8"/>
        <v>0</v>
      </c>
      <c r="X6" s="76">
        <f>分析係数表!E9</f>
        <v>0</v>
      </c>
      <c r="Y6" s="166">
        <f t="shared" si="9"/>
        <v>0</v>
      </c>
    </row>
    <row r="7" spans="1:25" x14ac:dyDescent="0.2">
      <c r="A7" s="6" t="s">
        <v>220</v>
      </c>
      <c r="B7" s="5" t="s">
        <v>266</v>
      </c>
      <c r="C7" s="90"/>
      <c r="D7" s="76">
        <f>投入係数表!O7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8.5522342540785713E-3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投入係数表!O8</f>
        <v>0.1487603305785124</v>
      </c>
      <c r="E8" s="77">
        <f t="shared" si="0"/>
        <v>14.87603305785124</v>
      </c>
      <c r="F8" s="76">
        <f>分析係数表!C11</f>
        <v>4.3499275012083283E-3</v>
      </c>
      <c r="G8" s="77">
        <f t="shared" si="1"/>
        <v>6.4709665307231337E-2</v>
      </c>
      <c r="H8" s="77">
        <v>6.6942283222669263E-2</v>
      </c>
      <c r="I8" s="77">
        <f t="shared" si="2"/>
        <v>6.6942283222669263E-2</v>
      </c>
      <c r="J8" s="76">
        <f>分析係数表!G11</f>
        <v>0.47058823529411764</v>
      </c>
      <c r="K8" s="78">
        <f t="shared" si="3"/>
        <v>3.1502250928314948E-2</v>
      </c>
      <c r="L8" s="79"/>
      <c r="M8" s="80"/>
      <c r="N8" s="81">
        <f>分析係数表!H11</f>
        <v>-2.6096033402922757E-5</v>
      </c>
      <c r="O8" s="82">
        <f t="shared" si="4"/>
        <v>-2.0122904127243697E-4</v>
      </c>
      <c r="P8" s="76">
        <f>分析係数表!C11</f>
        <v>4.3499275012083283E-3</v>
      </c>
      <c r="Q8" s="82">
        <f t="shared" si="5"/>
        <v>-8.7533174067275936E-7</v>
      </c>
      <c r="R8" s="83">
        <v>1.3087590775345327E-4</v>
      </c>
      <c r="S8" s="84">
        <f t="shared" si="6"/>
        <v>6.7073159130422721E-2</v>
      </c>
      <c r="T8" s="85">
        <f>分析係数表!F11</f>
        <v>0.76470588235294112</v>
      </c>
      <c r="U8" s="86">
        <f t="shared" si="7"/>
        <v>5.1291239335029139E-2</v>
      </c>
      <c r="V8" s="87">
        <f>分析係数表!D11</f>
        <v>0</v>
      </c>
      <c r="W8" s="167">
        <f t="shared" si="8"/>
        <v>0</v>
      </c>
      <c r="X8" s="76">
        <f>分析係数表!E11</f>
        <v>0</v>
      </c>
      <c r="Y8" s="166">
        <f t="shared" si="9"/>
        <v>0</v>
      </c>
    </row>
    <row r="9" spans="1:25" x14ac:dyDescent="0.2">
      <c r="A9" s="6" t="s">
        <v>222</v>
      </c>
      <c r="B9" s="5" t="s">
        <v>190</v>
      </c>
      <c r="C9" s="90"/>
      <c r="D9" s="76">
        <f>投入係数表!O9</f>
        <v>0</v>
      </c>
      <c r="E9" s="77">
        <f t="shared" si="0"/>
        <v>0</v>
      </c>
      <c r="F9" s="76">
        <f>分析係数表!C12</f>
        <v>7.5078417484569449E-2</v>
      </c>
      <c r="G9" s="77">
        <f t="shared" si="1"/>
        <v>0</v>
      </c>
      <c r="H9" s="77">
        <v>1.1818178705594036E-3</v>
      </c>
      <c r="I9" s="77">
        <f t="shared" si="2"/>
        <v>1.1818178705594036E-3</v>
      </c>
      <c r="J9" s="76">
        <f>分析係数表!G12</f>
        <v>0.13750412677451304</v>
      </c>
      <c r="K9" s="78">
        <f t="shared" si="3"/>
        <v>1.6250483429778526E-4</v>
      </c>
      <c r="L9" s="79"/>
      <c r="M9" s="80"/>
      <c r="N9" s="81">
        <f>分析係数表!H12</f>
        <v>8.9209290187891435E-2</v>
      </c>
      <c r="O9" s="82">
        <f t="shared" si="4"/>
        <v>0.68790147758982578</v>
      </c>
      <c r="P9" s="76">
        <f>分析係数表!C12</f>
        <v>7.5078417484569449E-2</v>
      </c>
      <c r="Q9" s="82">
        <f t="shared" si="5"/>
        <v>5.1646554322741137E-2</v>
      </c>
      <c r="R9" s="83">
        <v>5.7046086855464348E-2</v>
      </c>
      <c r="S9" s="84">
        <f t="shared" si="6"/>
        <v>5.8227904726023752E-2</v>
      </c>
      <c r="T9" s="85">
        <f>分析係数表!F12</f>
        <v>0.33294816771211622</v>
      </c>
      <c r="U9" s="86">
        <f t="shared" si="7"/>
        <v>1.9386874188245282E-2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投入係数表!O10</f>
        <v>7.513148009015778E-4</v>
      </c>
      <c r="E10" s="77">
        <f t="shared" si="0"/>
        <v>7.5131480090157785E-2</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0.10876429680775218</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投入係数表!O11</f>
        <v>2.2539444027047332E-3</v>
      </c>
      <c r="E11" s="77">
        <f t="shared" si="0"/>
        <v>0.22539444027047331</v>
      </c>
      <c r="F11" s="76">
        <f>分析係数表!C14</f>
        <v>7.4826296098343126E-2</v>
      </c>
      <c r="G11" s="77">
        <f t="shared" si="1"/>
        <v>1.6865431126598749E-2</v>
      </c>
      <c r="H11" s="77">
        <v>2.5718273214204952E-2</v>
      </c>
      <c r="I11" s="77">
        <f t="shared" si="2"/>
        <v>2.5718273214204952E-2</v>
      </c>
      <c r="J11" s="76">
        <f>分析係数表!G14</f>
        <v>0.16814159292035399</v>
      </c>
      <c r="K11" s="78">
        <f t="shared" si="3"/>
        <v>4.3243114253972929E-3</v>
      </c>
      <c r="L11" s="79"/>
      <c r="M11" s="80"/>
      <c r="N11" s="81">
        <f>分析係数表!H14</f>
        <v>1.1873695198329854E-3</v>
      </c>
      <c r="O11" s="82">
        <f t="shared" si="4"/>
        <v>9.1559213778958821E-3</v>
      </c>
      <c r="P11" s="76">
        <f>分析係数表!C14</f>
        <v>7.4826296098343126E-2</v>
      </c>
      <c r="Q11" s="82">
        <f t="shared" si="5"/>
        <v>6.8510368407558703E-4</v>
      </c>
      <c r="R11" s="83">
        <v>2.3325268882627937E-3</v>
      </c>
      <c r="S11" s="84">
        <f t="shared" si="6"/>
        <v>2.8050800102467747E-2</v>
      </c>
      <c r="T11" s="85">
        <f>分析係数表!F14</f>
        <v>0.3584070796460177</v>
      </c>
      <c r="U11" s="86">
        <f t="shared" si="7"/>
        <v>1.0053605346459679E-2</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投入係数表!O12</f>
        <v>8.2644628099173556E-3</v>
      </c>
      <c r="E12" s="77">
        <f t="shared" si="0"/>
        <v>0.82644628099173556</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6.2984689918272774E-2</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投入係数表!O13</f>
        <v>3.0052592036063112E-3</v>
      </c>
      <c r="E13" s="77">
        <f t="shared" si="0"/>
        <v>0.30052592036063114</v>
      </c>
      <c r="F13" s="76">
        <f>分析係数表!C16</f>
        <v>0.33157038242473558</v>
      </c>
      <c r="G13" s="77">
        <f t="shared" si="1"/>
        <v>9.9645494342520097E-2</v>
      </c>
      <c r="H13" s="77">
        <v>0.11852779192046684</v>
      </c>
      <c r="I13" s="77">
        <f t="shared" si="2"/>
        <v>0.11852779192046684</v>
      </c>
      <c r="J13" s="76">
        <f>分析係数表!G16</f>
        <v>3.3388981636060099E-2</v>
      </c>
      <c r="K13" s="78">
        <f t="shared" si="3"/>
        <v>3.9575222677952198E-3</v>
      </c>
      <c r="L13" s="79"/>
      <c r="M13" s="80"/>
      <c r="N13" s="81">
        <f>分析係数表!H16</f>
        <v>1.6727557411273488E-2</v>
      </c>
      <c r="O13" s="82">
        <f t="shared" si="4"/>
        <v>0.12898781545563212</v>
      </c>
      <c r="P13" s="76">
        <f>分析係数表!C16</f>
        <v>0.33157038242473558</v>
      </c>
      <c r="Q13" s="82">
        <f t="shared" si="5"/>
        <v>4.2768539298755161E-2</v>
      </c>
      <c r="R13" s="83">
        <v>4.6867461168344615E-2</v>
      </c>
      <c r="S13" s="84">
        <f t="shared" si="6"/>
        <v>0.16539525308881145</v>
      </c>
      <c r="T13" s="85">
        <f>分析係数表!F16</f>
        <v>0.28881469115191988</v>
      </c>
      <c r="U13" s="86">
        <f t="shared" si="7"/>
        <v>4.77685789388387E-2</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投入係数表!O14</f>
        <v>5.2592036063110444E-3</v>
      </c>
      <c r="E14" s="77">
        <f t="shared" si="0"/>
        <v>0.52592036063110448</v>
      </c>
      <c r="F14" s="76">
        <f>分析係数表!C17</f>
        <v>0.10168393782383423</v>
      </c>
      <c r="G14" s="77">
        <f t="shared" si="1"/>
        <v>5.3477653250701702E-2</v>
      </c>
      <c r="H14" s="77">
        <v>6.7512633329133376E-2</v>
      </c>
      <c r="I14" s="77">
        <f t="shared" si="2"/>
        <v>6.7512633329133376E-2</v>
      </c>
      <c r="J14" s="76">
        <f>分析係数表!G17</f>
        <v>0.21222040370976542</v>
      </c>
      <c r="K14" s="78">
        <f t="shared" si="3"/>
        <v>1.4327558300618048E-2</v>
      </c>
      <c r="L14" s="79"/>
      <c r="M14" s="80"/>
      <c r="N14" s="81">
        <f>分析係数表!H17</f>
        <v>3.040187891440501E-3</v>
      </c>
      <c r="O14" s="82">
        <f t="shared" si="4"/>
        <v>2.3443183308238906E-2</v>
      </c>
      <c r="P14" s="76">
        <f>分析係数表!C17</f>
        <v>0.10168393782383423</v>
      </c>
      <c r="Q14" s="82">
        <f t="shared" si="5"/>
        <v>2.3837951939077134E-3</v>
      </c>
      <c r="R14" s="83">
        <v>4.2054253947267448E-3</v>
      </c>
      <c r="S14" s="84">
        <f t="shared" si="6"/>
        <v>7.1718058723860126E-2</v>
      </c>
      <c r="T14" s="85">
        <f>分析係数表!F17</f>
        <v>0.32296781232951444</v>
      </c>
      <c r="U14" s="86">
        <f t="shared" si="7"/>
        <v>2.3162624530564752E-2</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投入係数表!O15</f>
        <v>9.0157776108189328E-3</v>
      </c>
      <c r="E15" s="77">
        <f t="shared" si="0"/>
        <v>0.90157776108189325</v>
      </c>
      <c r="F15" s="76">
        <f>分析係数表!C18</f>
        <v>1.3647642679900707E-2</v>
      </c>
      <c r="G15" s="77">
        <f t="shared" si="1"/>
        <v>1.2304411131390568E-2</v>
      </c>
      <c r="H15" s="77">
        <v>1.306418529149601E-2</v>
      </c>
      <c r="I15" s="77">
        <f t="shared" si="2"/>
        <v>1.306418529149601E-2</v>
      </c>
      <c r="J15" s="76">
        <f>分析係数表!G18</f>
        <v>0.21285140562248997</v>
      </c>
      <c r="K15" s="78">
        <f t="shared" si="3"/>
        <v>2.7807302026075847E-3</v>
      </c>
      <c r="L15" s="79"/>
      <c r="M15" s="80"/>
      <c r="N15" s="81">
        <f>分析係数表!H18</f>
        <v>4.4363256784968683E-4</v>
      </c>
      <c r="O15" s="82">
        <f t="shared" si="4"/>
        <v>3.4208937016314282E-3</v>
      </c>
      <c r="P15" s="76">
        <f>分析係数表!C18</f>
        <v>1.3647642679900707E-2</v>
      </c>
      <c r="Q15" s="82">
        <f t="shared" si="5"/>
        <v>4.6687134885788596E-5</v>
      </c>
      <c r="R15" s="83">
        <v>1.0297748010510883E-4</v>
      </c>
      <c r="S15" s="84">
        <f t="shared" si="6"/>
        <v>1.3167162771601119E-2</v>
      </c>
      <c r="T15" s="85">
        <f>分析係数表!F18</f>
        <v>0.45783132530120479</v>
      </c>
      <c r="U15" s="86">
        <f t="shared" si="7"/>
        <v>6.0283395821788257E-3</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投入係数表!O16</f>
        <v>1.5026296018031556E-3</v>
      </c>
      <c r="E16" s="77">
        <f t="shared" si="0"/>
        <v>0.15026296018031557</v>
      </c>
      <c r="F16" s="76">
        <f>分析係数表!C19</f>
        <v>0.35369371629248714</v>
      </c>
      <c r="G16" s="77">
        <f t="shared" si="1"/>
        <v>5.3147064807285829E-2</v>
      </c>
      <c r="H16" s="77">
        <v>7.5639554494790179E-2</v>
      </c>
      <c r="I16" s="77">
        <f t="shared" si="2"/>
        <v>7.5639554494790179E-2</v>
      </c>
      <c r="J16" s="76">
        <f>分析係数表!G19</f>
        <v>5.7706179370040876E-2</v>
      </c>
      <c r="K16" s="78">
        <f t="shared" si="3"/>
        <v>4.3648696991463436E-3</v>
      </c>
      <c r="L16" s="79"/>
      <c r="M16" s="80"/>
      <c r="N16" s="81">
        <f>分析係数表!H19</f>
        <v>-1.174321503131524E-4</v>
      </c>
      <c r="O16" s="82">
        <f t="shared" si="4"/>
        <v>-9.0553068572596634E-4</v>
      </c>
      <c r="P16" s="76">
        <f>分析係数表!C19</f>
        <v>0.35369371629248714</v>
      </c>
      <c r="Q16" s="82">
        <f t="shared" si="5"/>
        <v>-3.2028051345130127E-4</v>
      </c>
      <c r="R16" s="83">
        <v>6.1712867159226562E-4</v>
      </c>
      <c r="S16" s="84">
        <f t="shared" si="6"/>
        <v>7.6256683166382441E-2</v>
      </c>
      <c r="T16" s="85">
        <f>分析係数表!F19</f>
        <v>0.2399615292137533</v>
      </c>
      <c r="U16" s="86">
        <f t="shared" si="7"/>
        <v>1.8298670305373809E-2</v>
      </c>
      <c r="V16" s="87">
        <f>分析係数表!D19</f>
        <v>7.6140097779915043E-3</v>
      </c>
      <c r="W16" s="167">
        <f t="shared" si="8"/>
        <v>0</v>
      </c>
      <c r="X16" s="76">
        <f>分析係数表!E19</f>
        <v>8.0147471347278999E-3</v>
      </c>
      <c r="Y16" s="166">
        <f t="shared" si="9"/>
        <v>0</v>
      </c>
    </row>
    <row r="17" spans="1:25" x14ac:dyDescent="0.2">
      <c r="A17" s="6" t="s">
        <v>5</v>
      </c>
      <c r="B17" s="5" t="s">
        <v>33</v>
      </c>
      <c r="C17" s="75">
        <f>最終需要_まとめ!C18</f>
        <v>100</v>
      </c>
      <c r="D17" s="76">
        <f>投入係数表!O17</f>
        <v>0.41998497370398197</v>
      </c>
      <c r="E17" s="77">
        <f t="shared" si="0"/>
        <v>41.998497370398198</v>
      </c>
      <c r="F17" s="76">
        <f>分析係数表!C20</f>
        <v>6.1353860086031276E-2</v>
      </c>
      <c r="G17" s="77">
        <f t="shared" si="1"/>
        <v>2.5767699314869636</v>
      </c>
      <c r="H17" s="77">
        <v>2.6466678504724861</v>
      </c>
      <c r="I17" s="77">
        <f t="shared" si="2"/>
        <v>102.64666785047248</v>
      </c>
      <c r="J17" s="76">
        <f>分析係数表!G20</f>
        <v>0.10067618332081142</v>
      </c>
      <c r="K17" s="78">
        <f t="shared" si="3"/>
        <v>10.334074749784607</v>
      </c>
      <c r="L17" s="79"/>
      <c r="M17" s="80"/>
      <c r="N17" s="81">
        <f>分析係数表!H20</f>
        <v>5.4801670146137783E-4</v>
      </c>
      <c r="O17" s="82">
        <f t="shared" si="4"/>
        <v>4.2258098667211762E-3</v>
      </c>
      <c r="P17" s="76">
        <f>分析係数表!C20</f>
        <v>6.1353860086031276E-2</v>
      </c>
      <c r="Q17" s="82">
        <f t="shared" si="5"/>
        <v>2.5926974731298153E-4</v>
      </c>
      <c r="R17" s="83">
        <v>4.8384772175451057E-4</v>
      </c>
      <c r="S17" s="84">
        <f t="shared" si="6"/>
        <v>102.64715169819424</v>
      </c>
      <c r="T17" s="85">
        <f>分析係数表!F20</f>
        <v>0.22389181066867017</v>
      </c>
      <c r="U17" s="86">
        <f t="shared" si="7"/>
        <v>22.981856653690368</v>
      </c>
      <c r="V17" s="87">
        <f>分析係数表!D20</f>
        <v>0</v>
      </c>
      <c r="W17" s="167">
        <f t="shared" si="8"/>
        <v>0</v>
      </c>
      <c r="X17" s="76">
        <f>分析係数表!E20</f>
        <v>0</v>
      </c>
      <c r="Y17" s="166">
        <f t="shared" si="9"/>
        <v>0</v>
      </c>
    </row>
    <row r="18" spans="1:25" x14ac:dyDescent="0.2">
      <c r="A18" s="6" t="s">
        <v>6</v>
      </c>
      <c r="B18" s="5" t="s">
        <v>34</v>
      </c>
      <c r="C18" s="90"/>
      <c r="D18" s="76">
        <f>投入係数表!O18</f>
        <v>1.5026296018031556E-3</v>
      </c>
      <c r="E18" s="77">
        <f t="shared" si="0"/>
        <v>0.15026296018031557</v>
      </c>
      <c r="F18" s="76">
        <f>分析係数表!C21</f>
        <v>6.7857142857142838E-2</v>
      </c>
      <c r="G18" s="77">
        <f t="shared" si="1"/>
        <v>1.019641515509284E-2</v>
      </c>
      <c r="H18" s="77">
        <v>1.4959869830588531E-2</v>
      </c>
      <c r="I18" s="77">
        <f t="shared" si="2"/>
        <v>1.4959869830588531E-2</v>
      </c>
      <c r="J18" s="76">
        <f>分析係数表!G21</f>
        <v>0.28506493506493508</v>
      </c>
      <c r="K18" s="78">
        <f t="shared" si="3"/>
        <v>4.2645343218366012E-3</v>
      </c>
      <c r="L18" s="79"/>
      <c r="M18" s="80"/>
      <c r="N18" s="81">
        <f>分析係数表!H21</f>
        <v>9.264091858037578E-4</v>
      </c>
      <c r="O18" s="82">
        <f t="shared" si="4"/>
        <v>7.1436309651715119E-3</v>
      </c>
      <c r="P18" s="76">
        <f>分析係数表!C21</f>
        <v>6.7857142857142838E-2</v>
      </c>
      <c r="Q18" s="82">
        <f t="shared" si="5"/>
        <v>4.8474638692235249E-4</v>
      </c>
      <c r="R18" s="83">
        <v>1.0759825350763498E-3</v>
      </c>
      <c r="S18" s="84">
        <f t="shared" si="6"/>
        <v>1.603585236566488E-2</v>
      </c>
      <c r="T18" s="85">
        <f>分析係数表!F21</f>
        <v>0.42467532467532465</v>
      </c>
      <c r="U18" s="86">
        <f t="shared" si="7"/>
        <v>6.8100308098343054E-3</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投入係数表!O19</f>
        <v>0</v>
      </c>
      <c r="E19" s="77">
        <f t="shared" si="0"/>
        <v>0</v>
      </c>
      <c r="F19" s="76">
        <f>分析係数表!C22</f>
        <v>2.5594149908592323E-2</v>
      </c>
      <c r="G19" s="77">
        <f t="shared" si="1"/>
        <v>0</v>
      </c>
      <c r="H19" s="77">
        <v>2.9869664498419522E-4</v>
      </c>
      <c r="I19" s="77">
        <f t="shared" si="2"/>
        <v>2.9869664498419522E-4</v>
      </c>
      <c r="J19" s="76">
        <f>分析係数表!G22</f>
        <v>0.19492656875834447</v>
      </c>
      <c r="K19" s="78">
        <f t="shared" si="3"/>
        <v>5.8223912106398535E-5</v>
      </c>
      <c r="L19" s="79"/>
      <c r="M19" s="80"/>
      <c r="N19" s="81">
        <f>分析係数表!H22</f>
        <v>3.9144050104384132E-5</v>
      </c>
      <c r="O19" s="82">
        <f t="shared" si="4"/>
        <v>3.0184356190865545E-4</v>
      </c>
      <c r="P19" s="76">
        <f>分析係数表!C22</f>
        <v>2.5594149908592323E-2</v>
      </c>
      <c r="Q19" s="82">
        <f t="shared" si="5"/>
        <v>7.7254293724335953E-6</v>
      </c>
      <c r="R19" s="83">
        <v>7.9566575860340021E-5</v>
      </c>
      <c r="S19" s="84">
        <f t="shared" si="6"/>
        <v>3.7826322084453525E-4</v>
      </c>
      <c r="T19" s="85">
        <f>分析係数表!F22</f>
        <v>0.41388518024032045</v>
      </c>
      <c r="U19" s="86">
        <f t="shared" si="7"/>
        <v>1.5655754133752462E-4</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投入係数表!O20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2.0122904127243697E-4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投入係数表!O21</f>
        <v>0</v>
      </c>
      <c r="E21" s="77">
        <f t="shared" si="0"/>
        <v>0</v>
      </c>
      <c r="F21" s="76">
        <f>分析係数表!C24</f>
        <v>0.15741583257506819</v>
      </c>
      <c r="G21" s="77">
        <f t="shared" si="1"/>
        <v>0</v>
      </c>
      <c r="H21" s="77">
        <v>1.204811794952197E-3</v>
      </c>
      <c r="I21" s="77">
        <f t="shared" si="2"/>
        <v>1.204811794952197E-3</v>
      </c>
      <c r="J21" s="76">
        <f>分析係数表!G24</f>
        <v>0.20833333333333334</v>
      </c>
      <c r="K21" s="78">
        <f t="shared" si="3"/>
        <v>2.5100245728170773E-4</v>
      </c>
      <c r="L21" s="79"/>
      <c r="M21" s="80"/>
      <c r="N21" s="81">
        <f>分析係数表!H24</f>
        <v>3.2620041753653444E-4</v>
      </c>
      <c r="O21" s="82">
        <f t="shared" si="4"/>
        <v>2.5153630159054619E-3</v>
      </c>
      <c r="P21" s="76">
        <f>分析係数表!C24</f>
        <v>0.15741583257506819</v>
      </c>
      <c r="Q21" s="82">
        <f t="shared" si="5"/>
        <v>3.9595796337729277E-4</v>
      </c>
      <c r="R21" s="83">
        <v>1.365443136941054E-3</v>
      </c>
      <c r="S21" s="84">
        <f t="shared" si="6"/>
        <v>2.570254931893251E-3</v>
      </c>
      <c r="T21" s="85">
        <f>分析係数表!F24</f>
        <v>0.39583333333333331</v>
      </c>
      <c r="U21" s="86">
        <f t="shared" si="7"/>
        <v>1.0173925772077451E-3</v>
      </c>
      <c r="V21" s="87">
        <f>分析係数表!D24</f>
        <v>0</v>
      </c>
      <c r="W21" s="167">
        <f t="shared" si="8"/>
        <v>0</v>
      </c>
      <c r="X21" s="76">
        <f>分析係数表!E24</f>
        <v>0</v>
      </c>
      <c r="Y21" s="166">
        <f t="shared" si="9"/>
        <v>0</v>
      </c>
    </row>
    <row r="22" spans="1:25" x14ac:dyDescent="0.2">
      <c r="A22" s="6" t="s">
        <v>10</v>
      </c>
      <c r="B22" s="5" t="s">
        <v>271</v>
      </c>
      <c r="C22" s="90"/>
      <c r="D22" s="76">
        <f>投入係数表!O22</f>
        <v>0</v>
      </c>
      <c r="E22" s="77">
        <f t="shared" si="0"/>
        <v>0</v>
      </c>
      <c r="F22" s="76">
        <f>分析係数表!C25</f>
        <v>0.30845442536327605</v>
      </c>
      <c r="G22" s="77">
        <f t="shared" si="1"/>
        <v>0</v>
      </c>
      <c r="H22" s="77">
        <v>1.5237049311885485E-2</v>
      </c>
      <c r="I22" s="77">
        <f t="shared" si="2"/>
        <v>1.5237049311885485E-2</v>
      </c>
      <c r="J22" s="76">
        <f>分析係数表!G25</f>
        <v>0.19694817948330565</v>
      </c>
      <c r="K22" s="78">
        <f t="shared" si="3"/>
        <v>3.0009091226732014E-3</v>
      </c>
      <c r="L22" s="79"/>
      <c r="M22" s="80"/>
      <c r="N22" s="81">
        <f>分析係数表!H25</f>
        <v>5.0887265135699379E-4</v>
      </c>
      <c r="O22" s="82">
        <f t="shared" si="4"/>
        <v>3.9239663048125217E-3</v>
      </c>
      <c r="P22" s="76">
        <f>分析係数表!C25</f>
        <v>0.30845442536327605</v>
      </c>
      <c r="Q22" s="82">
        <f t="shared" si="5"/>
        <v>1.2103647716958041E-3</v>
      </c>
      <c r="R22" s="83">
        <v>7.2266662761447369E-3</v>
      </c>
      <c r="S22" s="84">
        <f t="shared" si="6"/>
        <v>2.2463715588030224E-2</v>
      </c>
      <c r="T22" s="85">
        <f>分析係数表!F25</f>
        <v>0.34916150475902702</v>
      </c>
      <c r="U22" s="86">
        <f t="shared" si="7"/>
        <v>7.843464737195445E-3</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投入係数表!O23</f>
        <v>0</v>
      </c>
      <c r="E23" s="77">
        <f t="shared" si="0"/>
        <v>0</v>
      </c>
      <c r="F23" s="76">
        <f>分析係数表!C26</f>
        <v>0.16160220994475138</v>
      </c>
      <c r="G23" s="77">
        <f t="shared" si="1"/>
        <v>0</v>
      </c>
      <c r="H23" s="77">
        <v>2.158645508290907E-3</v>
      </c>
      <c r="I23" s="77">
        <f t="shared" si="2"/>
        <v>2.158645508290907E-3</v>
      </c>
      <c r="J23" s="76">
        <f>分析係数表!G26</f>
        <v>0.19685515573026913</v>
      </c>
      <c r="K23" s="78">
        <f t="shared" si="3"/>
        <v>4.2494049770105247E-4</v>
      </c>
      <c r="L23" s="79"/>
      <c r="M23" s="80"/>
      <c r="N23" s="81">
        <f>分析係数表!H26</f>
        <v>1.0360125260960334E-2</v>
      </c>
      <c r="O23" s="82">
        <f t="shared" si="4"/>
        <v>7.9887929385157486E-2</v>
      </c>
      <c r="P23" s="76">
        <f>分析係数表!C26</f>
        <v>0.16160220994475138</v>
      </c>
      <c r="Q23" s="82">
        <f t="shared" si="5"/>
        <v>1.2910065936551694E-2</v>
      </c>
      <c r="R23" s="83">
        <v>1.3663530265486093E-2</v>
      </c>
      <c r="S23" s="84">
        <f t="shared" si="6"/>
        <v>1.5822175773777002E-2</v>
      </c>
      <c r="T23" s="85">
        <f>分析係数表!F26</f>
        <v>0.33413970365890533</v>
      </c>
      <c r="U23" s="86">
        <f t="shared" si="7"/>
        <v>5.2868171242889585E-3</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投入係数表!O24</f>
        <v>0</v>
      </c>
      <c r="E24" s="77">
        <f t="shared" si="0"/>
        <v>0</v>
      </c>
      <c r="F24" s="76">
        <f>分析係数表!C27</f>
        <v>8.2295614510016213E-2</v>
      </c>
      <c r="G24" s="77">
        <f t="shared" si="1"/>
        <v>0</v>
      </c>
      <c r="H24" s="77">
        <v>2.0215761418855988E-4</v>
      </c>
      <c r="I24" s="77">
        <f t="shared" si="2"/>
        <v>2.0215761418855988E-4</v>
      </c>
      <c r="J24" s="76">
        <f>分析係数表!G27</f>
        <v>0.16879795396419436</v>
      </c>
      <c r="K24" s="78">
        <f t="shared" si="3"/>
        <v>3.41237916533119E-5</v>
      </c>
      <c r="L24" s="79"/>
      <c r="M24" s="80"/>
      <c r="N24" s="81">
        <f>分析係数表!H27</f>
        <v>1.0829853862212944E-2</v>
      </c>
      <c r="O24" s="82">
        <f t="shared" si="4"/>
        <v>8.3510052128061341E-2</v>
      </c>
      <c r="P24" s="76">
        <f>分析係数表!C27</f>
        <v>8.2295614510016213E-2</v>
      </c>
      <c r="Q24" s="82">
        <f t="shared" si="5"/>
        <v>6.872511057642295E-3</v>
      </c>
      <c r="R24" s="83">
        <v>6.9450880420248717E-3</v>
      </c>
      <c r="S24" s="84">
        <f t="shared" si="6"/>
        <v>7.1472456562134317E-3</v>
      </c>
      <c r="T24" s="85">
        <f>分析係数表!F27</f>
        <v>0.31969309462915602</v>
      </c>
      <c r="U24" s="86">
        <f t="shared" si="7"/>
        <v>2.284925081909665E-3</v>
      </c>
      <c r="V24" s="87">
        <f>分析係数表!D27</f>
        <v>0</v>
      </c>
      <c r="W24" s="167">
        <f t="shared" si="8"/>
        <v>0</v>
      </c>
      <c r="X24" s="76">
        <f>分析係数表!E27</f>
        <v>0</v>
      </c>
      <c r="Y24" s="166">
        <f t="shared" si="9"/>
        <v>0</v>
      </c>
    </row>
    <row r="25" spans="1:25" x14ac:dyDescent="0.2">
      <c r="A25" s="6" t="s">
        <v>13</v>
      </c>
      <c r="B25" s="5" t="s">
        <v>191</v>
      </c>
      <c r="C25" s="90"/>
      <c r="D25" s="76">
        <f>投入係数表!O25</f>
        <v>0</v>
      </c>
      <c r="E25" s="77">
        <f t="shared" si="0"/>
        <v>0</v>
      </c>
      <c r="F25" s="76">
        <f>分析係数表!C28</f>
        <v>3.4090909090909061E-2</v>
      </c>
      <c r="G25" s="77">
        <f t="shared" si="1"/>
        <v>0</v>
      </c>
      <c r="H25" s="77">
        <v>2.9993490127817705E-3</v>
      </c>
      <c r="I25" s="77">
        <f t="shared" si="2"/>
        <v>2.9993490127817705E-3</v>
      </c>
      <c r="J25" s="76">
        <f>分析係数表!G28</f>
        <v>0.12609457092819615</v>
      </c>
      <c r="K25" s="78">
        <f t="shared" si="3"/>
        <v>3.7820162683062608E-4</v>
      </c>
      <c r="L25" s="79"/>
      <c r="M25" s="80"/>
      <c r="N25" s="81">
        <f>分析係数表!H28</f>
        <v>2.1424843423799581E-2</v>
      </c>
      <c r="O25" s="82">
        <f t="shared" si="4"/>
        <v>0.16520904288467075</v>
      </c>
      <c r="P25" s="76">
        <f>分析係数表!C28</f>
        <v>3.4090909090909061E-2</v>
      </c>
      <c r="Q25" s="82">
        <f t="shared" si="5"/>
        <v>5.6321264619774072E-3</v>
      </c>
      <c r="R25" s="83">
        <v>6.2496022494633388E-3</v>
      </c>
      <c r="S25" s="84">
        <f t="shared" si="6"/>
        <v>9.2489512622451094E-3</v>
      </c>
      <c r="T25" s="85">
        <f>分析係数表!F28</f>
        <v>0.21453590192644484</v>
      </c>
      <c r="U25" s="86">
        <f t="shared" si="7"/>
        <v>1.9842321009194848E-3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投入係数表!O26</f>
        <v>3.3809166040571E-2</v>
      </c>
      <c r="E26" s="77">
        <f t="shared" si="0"/>
        <v>3.3809166040570999</v>
      </c>
      <c r="F26" s="76">
        <f>分析係数表!C29</f>
        <v>0.29231433506044902</v>
      </c>
      <c r="G26" s="77">
        <f t="shared" si="1"/>
        <v>0.9882903890097825</v>
      </c>
      <c r="H26" s="77">
        <v>1.047281301904476</v>
      </c>
      <c r="I26" s="77">
        <f t="shared" si="2"/>
        <v>1.047281301904476</v>
      </c>
      <c r="J26" s="76">
        <f>分析係数表!G29</f>
        <v>0.25456977262594738</v>
      </c>
      <c r="K26" s="78">
        <f t="shared" si="3"/>
        <v>0.26660616290122863</v>
      </c>
      <c r="L26" s="79"/>
      <c r="M26" s="80"/>
      <c r="N26" s="81">
        <f>分析係数表!H29</f>
        <v>1.0151356993736952E-2</v>
      </c>
      <c r="O26" s="82">
        <f t="shared" si="4"/>
        <v>7.8278097054977985E-2</v>
      </c>
      <c r="P26" s="76">
        <f>分析係数表!C29</f>
        <v>0.29231433506044902</v>
      </c>
      <c r="Q26" s="82">
        <f t="shared" si="5"/>
        <v>2.2881809890423183E-2</v>
      </c>
      <c r="R26" s="83">
        <v>2.9062676214982878E-2</v>
      </c>
      <c r="S26" s="84">
        <f t="shared" si="6"/>
        <v>1.0763439781194588</v>
      </c>
      <c r="T26" s="85">
        <f>分析係数表!F29</f>
        <v>0.38252340615247438</v>
      </c>
      <c r="U26" s="86">
        <f t="shared" si="7"/>
        <v>0.41172676470195974</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投入係数表!O27</f>
        <v>3.0052592036063112E-3</v>
      </c>
      <c r="E27" s="77">
        <f t="shared" si="0"/>
        <v>0.30052592036063114</v>
      </c>
      <c r="F27" s="76">
        <f>分析係数表!C30</f>
        <v>1</v>
      </c>
      <c r="G27" s="77">
        <f t="shared" si="1"/>
        <v>0.30052592036063114</v>
      </c>
      <c r="H27" s="77">
        <v>0.33958637747680503</v>
      </c>
      <c r="I27" s="77">
        <f t="shared" si="2"/>
        <v>0.33958637747680503</v>
      </c>
      <c r="J27" s="76">
        <f>分析係数表!G30</f>
        <v>0.34476756092566047</v>
      </c>
      <c r="K27" s="78">
        <f t="shared" si="3"/>
        <v>0.11707836708625871</v>
      </c>
      <c r="L27" s="79"/>
      <c r="M27" s="80"/>
      <c r="N27" s="81">
        <f>分析係数表!H30</f>
        <v>0</v>
      </c>
      <c r="O27" s="82">
        <f t="shared" si="4"/>
        <v>0</v>
      </c>
      <c r="P27" s="76">
        <f>分析係数表!C30</f>
        <v>1</v>
      </c>
      <c r="Q27" s="82">
        <f t="shared" si="5"/>
        <v>0</v>
      </c>
      <c r="R27" s="83">
        <v>2.342962996061055E-2</v>
      </c>
      <c r="S27" s="84">
        <f t="shared" si="6"/>
        <v>0.36301600743741558</v>
      </c>
      <c r="T27" s="85">
        <f>分析係数表!F30</f>
        <v>0.43968871595330739</v>
      </c>
      <c r="U27" s="86">
        <f t="shared" si="7"/>
        <v>0.15961404218065353</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投入係数表!O28</f>
        <v>3.6063110443275731E-2</v>
      </c>
      <c r="E28" s="77">
        <f t="shared" si="0"/>
        <v>3.606311044327573</v>
      </c>
      <c r="F28" s="76">
        <f>分析係数表!C31</f>
        <v>3.6682843277190957E-2</v>
      </c>
      <c r="G28" s="77">
        <f t="shared" si="1"/>
        <v>0.13228974284787121</v>
      </c>
      <c r="H28" s="77">
        <v>0.14175025821303128</v>
      </c>
      <c r="I28" s="77">
        <f t="shared" si="2"/>
        <v>0.14175025821303128</v>
      </c>
      <c r="J28" s="76">
        <f>分析係数表!G31</f>
        <v>6.9767441860465115E-2</v>
      </c>
      <c r="K28" s="78">
        <f t="shared" si="3"/>
        <v>9.8895528985835767E-3</v>
      </c>
      <c r="L28" s="79"/>
      <c r="M28" s="80"/>
      <c r="N28" s="81">
        <f>分析係数表!H31</f>
        <v>2.1751043841336117E-2</v>
      </c>
      <c r="O28" s="82">
        <f t="shared" si="4"/>
        <v>0.16772440590057622</v>
      </c>
      <c r="P28" s="76">
        <f>分析係数表!C31</f>
        <v>3.6682843277190957E-2</v>
      </c>
      <c r="Q28" s="82">
        <f t="shared" si="5"/>
        <v>6.1526080954107994E-3</v>
      </c>
      <c r="R28" s="83">
        <v>8.1811203569294114E-3</v>
      </c>
      <c r="S28" s="84">
        <f t="shared" si="6"/>
        <v>0.14993137856996069</v>
      </c>
      <c r="T28" s="85">
        <f>分析係数表!F31</f>
        <v>0.34496124031007752</v>
      </c>
      <c r="U28" s="86">
        <f t="shared" si="7"/>
        <v>5.1720514312893415E-2</v>
      </c>
      <c r="V28" s="87">
        <f>分析係数表!D31</f>
        <v>0</v>
      </c>
      <c r="W28" s="167">
        <f t="shared" si="8"/>
        <v>0</v>
      </c>
      <c r="X28" s="76">
        <f>分析係数表!E31</f>
        <v>0</v>
      </c>
      <c r="Y28" s="166">
        <f t="shared" si="9"/>
        <v>0</v>
      </c>
    </row>
    <row r="29" spans="1:25" x14ac:dyDescent="0.2">
      <c r="A29" s="6" t="s">
        <v>17</v>
      </c>
      <c r="B29" s="5" t="s">
        <v>272</v>
      </c>
      <c r="C29" s="90"/>
      <c r="D29" s="76">
        <f>投入係数表!O29</f>
        <v>7.513148009015778E-4</v>
      </c>
      <c r="E29" s="77">
        <f t="shared" si="0"/>
        <v>7.5131480090157785E-2</v>
      </c>
      <c r="F29" s="76">
        <f>分析係数表!C32</f>
        <v>0.40520446096654272</v>
      </c>
      <c r="G29" s="77">
        <f t="shared" si="1"/>
        <v>3.0443610891550923E-2</v>
      </c>
      <c r="H29" s="77">
        <v>3.8768655540806232E-2</v>
      </c>
      <c r="I29" s="77">
        <f t="shared" si="2"/>
        <v>3.8768655540806232E-2</v>
      </c>
      <c r="J29" s="76">
        <f>分析係数表!G32</f>
        <v>0.14123006833712984</v>
      </c>
      <c r="K29" s="78">
        <f t="shared" si="3"/>
        <v>5.4752998713667117E-3</v>
      </c>
      <c r="L29" s="79"/>
      <c r="M29" s="80"/>
      <c r="N29" s="81">
        <f>分析係数表!H32</f>
        <v>6.3543841336116914E-3</v>
      </c>
      <c r="O29" s="82">
        <f t="shared" si="4"/>
        <v>4.8999271549838408E-2</v>
      </c>
      <c r="P29" s="76">
        <f>分析係数表!C32</f>
        <v>0.40520446096654272</v>
      </c>
      <c r="Q29" s="82">
        <f t="shared" si="5"/>
        <v>1.9854723416105526E-2</v>
      </c>
      <c r="R29" s="83">
        <v>2.472260661869749E-2</v>
      </c>
      <c r="S29" s="84">
        <f t="shared" si="6"/>
        <v>6.3491262159503722E-2</v>
      </c>
      <c r="T29" s="85">
        <f>分析係数表!F32</f>
        <v>0.48519362186788156</v>
      </c>
      <c r="U29" s="86">
        <f t="shared" si="7"/>
        <v>3.0805555444132788E-2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投入係数表!O30</f>
        <v>0</v>
      </c>
      <c r="E30" s="77">
        <f t="shared" si="0"/>
        <v>0</v>
      </c>
      <c r="F30" s="76">
        <f>分析係数表!C33</f>
        <v>1</v>
      </c>
      <c r="G30" s="77">
        <f t="shared" si="1"/>
        <v>0</v>
      </c>
      <c r="H30" s="77">
        <v>3.4343583864262048E-2</v>
      </c>
      <c r="I30" s="77">
        <f t="shared" si="2"/>
        <v>3.4343583864262048E-2</v>
      </c>
      <c r="J30" s="76">
        <f>分析係数表!G33</f>
        <v>0.50773765659543113</v>
      </c>
      <c r="K30" s="78">
        <f t="shared" si="3"/>
        <v>1.7437530790329073E-2</v>
      </c>
      <c r="L30" s="79"/>
      <c r="M30" s="80"/>
      <c r="N30" s="81">
        <f>分析係数表!H33</f>
        <v>9.3945720250521918E-4</v>
      </c>
      <c r="O30" s="82">
        <f t="shared" si="4"/>
        <v>7.2442454858077307E-3</v>
      </c>
      <c r="P30" s="76">
        <f>分析係数表!C33</f>
        <v>1</v>
      </c>
      <c r="Q30" s="82">
        <f t="shared" si="5"/>
        <v>7.2442454858077307E-3</v>
      </c>
      <c r="R30" s="83">
        <v>2.1867212413008388E-2</v>
      </c>
      <c r="S30" s="84">
        <f t="shared" si="6"/>
        <v>5.6210796277270436E-2</v>
      </c>
      <c r="T30" s="85">
        <f>分析係数表!F33</f>
        <v>0.64112011790714807</v>
      </c>
      <c r="U30" s="86">
        <f t="shared" si="7"/>
        <v>3.6037872336938302E-2</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投入係数表!O31</f>
        <v>3.9819684447783624E-2</v>
      </c>
      <c r="E31" s="77">
        <f t="shared" si="0"/>
        <v>3.9819684447783623</v>
      </c>
      <c r="F31" s="76">
        <f>分析係数表!C34</f>
        <v>0.47684200348095152</v>
      </c>
      <c r="G31" s="77">
        <f t="shared" si="1"/>
        <v>1.8987698110060429</v>
      </c>
      <c r="H31" s="77">
        <v>2.0329155569904733</v>
      </c>
      <c r="I31" s="77">
        <f t="shared" si="2"/>
        <v>2.0329155569904733</v>
      </c>
      <c r="J31" s="76">
        <f>分析係数表!G34</f>
        <v>0.42481481481481481</v>
      </c>
      <c r="K31" s="78">
        <f t="shared" si="3"/>
        <v>0.86361264587706399</v>
      </c>
      <c r="L31" s="79"/>
      <c r="M31" s="80"/>
      <c r="N31" s="81">
        <f>分析係数表!H34</f>
        <v>0.15750260960334028</v>
      </c>
      <c r="O31" s="82">
        <f t="shared" si="4"/>
        <v>1.2145178785997932</v>
      </c>
      <c r="P31" s="76">
        <f>分析係数表!C34</f>
        <v>0.47684200348095152</v>
      </c>
      <c r="Q31" s="82">
        <f t="shared" si="5"/>
        <v>0.5791331384949604</v>
      </c>
      <c r="R31" s="83">
        <v>0.61881837089094494</v>
      </c>
      <c r="S31" s="84">
        <f t="shared" si="6"/>
        <v>2.651733927881418</v>
      </c>
      <c r="T31" s="85">
        <f>分析係数表!F34</f>
        <v>0.69679012345679014</v>
      </c>
      <c r="U31" s="86">
        <f t="shared" si="7"/>
        <v>1.8477020109830524</v>
      </c>
      <c r="V31" s="87">
        <f>分析係数表!D34</f>
        <v>0.16024691358024692</v>
      </c>
      <c r="W31" s="167">
        <f t="shared" si="8"/>
        <v>0</v>
      </c>
      <c r="X31" s="76">
        <f>分析係数表!E34</f>
        <v>0.12271604938271605</v>
      </c>
      <c r="Y31" s="166">
        <f t="shared" si="9"/>
        <v>0</v>
      </c>
    </row>
    <row r="32" spans="1:25" x14ac:dyDescent="0.2">
      <c r="A32" s="6" t="s">
        <v>20</v>
      </c>
      <c r="B32" s="5" t="s">
        <v>37</v>
      </c>
      <c r="C32" s="90"/>
      <c r="D32" s="76">
        <f>投入係数表!O32</f>
        <v>7.5131480090157776E-3</v>
      </c>
      <c r="E32" s="77">
        <f t="shared" si="0"/>
        <v>0.75131480090157776</v>
      </c>
      <c r="F32" s="76">
        <f>分析係数表!C35</f>
        <v>0.24337550728097401</v>
      </c>
      <c r="G32" s="77">
        <f t="shared" si="1"/>
        <v>0.18285162079712547</v>
      </c>
      <c r="H32" s="77">
        <v>0.22458092286740841</v>
      </c>
      <c r="I32" s="77">
        <f t="shared" si="2"/>
        <v>0.22458092286740841</v>
      </c>
      <c r="J32" s="76">
        <f>分析係数表!G35</f>
        <v>0.31448275862068964</v>
      </c>
      <c r="K32" s="78">
        <f t="shared" si="3"/>
        <v>7.0626828156922922E-2</v>
      </c>
      <c r="L32" s="79"/>
      <c r="M32" s="80"/>
      <c r="N32" s="81">
        <f>分析係数表!H35</f>
        <v>5.9929540709812108E-2</v>
      </c>
      <c r="O32" s="82">
        <f t="shared" si="4"/>
        <v>0.46212249328215149</v>
      </c>
      <c r="P32" s="76">
        <f>分析係数表!C35</f>
        <v>0.24337550728097401</v>
      </c>
      <c r="Q32" s="82">
        <f t="shared" si="5"/>
        <v>0.11246929622849212</v>
      </c>
      <c r="R32" s="83">
        <v>0.1493281479559094</v>
      </c>
      <c r="S32" s="84">
        <f t="shared" si="6"/>
        <v>0.37390907082331781</v>
      </c>
      <c r="T32" s="85">
        <f>分析係数表!F35</f>
        <v>0.64091954022988507</v>
      </c>
      <c r="U32" s="86">
        <f t="shared" si="7"/>
        <v>0.23964562975986439</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投入係数表!O33</f>
        <v>7.513148009015778E-4</v>
      </c>
      <c r="E33" s="77">
        <f t="shared" si="0"/>
        <v>7.5131480090157785E-2</v>
      </c>
      <c r="F33" s="76">
        <f>分析係数表!C36</f>
        <v>0.96818154529627187</v>
      </c>
      <c r="G33" s="77">
        <f t="shared" si="1"/>
        <v>7.2740912494085042E-2</v>
      </c>
      <c r="H33" s="77">
        <v>0.14935301683715746</v>
      </c>
      <c r="I33" s="77">
        <f t="shared" si="2"/>
        <v>0.14935301683715746</v>
      </c>
      <c r="J33" s="76">
        <f>分析係数表!G36</f>
        <v>4.9777985510633324E-2</v>
      </c>
      <c r="K33" s="78">
        <f t="shared" si="3"/>
        <v>7.4344923080893986E-3</v>
      </c>
      <c r="L33" s="79"/>
      <c r="M33" s="80"/>
      <c r="N33" s="81">
        <f>分析係数表!H36</f>
        <v>0.19376304801670147</v>
      </c>
      <c r="O33" s="82">
        <f t="shared" si="4"/>
        <v>1.4941256314478446</v>
      </c>
      <c r="P33" s="76">
        <f>分析係数表!C36</f>
        <v>0.96818154529627187</v>
      </c>
      <c r="Q33" s="82">
        <f t="shared" si="5"/>
        <v>1.4465848627219422</v>
      </c>
      <c r="R33" s="83">
        <v>1.5244447908044247</v>
      </c>
      <c r="S33" s="84">
        <f t="shared" si="6"/>
        <v>1.6737978076415823</v>
      </c>
      <c r="T33" s="85">
        <f>分析係数表!F36</f>
        <v>0.84955597102126668</v>
      </c>
      <c r="U33" s="86">
        <f t="shared" si="7"/>
        <v>1.4219849217642118</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投入係数表!O34</f>
        <v>2.7798647633358379E-2</v>
      </c>
      <c r="E34" s="77">
        <f t="shared" si="0"/>
        <v>2.779864763335838</v>
      </c>
      <c r="F34" s="76">
        <f>分析係数表!C37</f>
        <v>0.40040699066315533</v>
      </c>
      <c r="G34" s="77">
        <f t="shared" si="1"/>
        <v>1.1130772843378474</v>
      </c>
      <c r="H34" s="77">
        <v>1.2458197040122228</v>
      </c>
      <c r="I34" s="77">
        <f t="shared" si="2"/>
        <v>1.2458197040122228</v>
      </c>
      <c r="J34" s="76">
        <f>分析係数表!G37</f>
        <v>0.27134717134717135</v>
      </c>
      <c r="K34" s="78">
        <f t="shared" si="3"/>
        <v>0.33804965269228687</v>
      </c>
      <c r="L34" s="79"/>
      <c r="M34" s="80"/>
      <c r="N34" s="81">
        <f>分析係数表!H37</f>
        <v>4.6907620041753653E-2</v>
      </c>
      <c r="O34" s="82">
        <f t="shared" si="4"/>
        <v>0.36170920168720544</v>
      </c>
      <c r="P34" s="76">
        <f>分析係数表!C37</f>
        <v>0.40040699066315533</v>
      </c>
      <c r="Q34" s="82">
        <f t="shared" si="5"/>
        <v>0.14483089294274623</v>
      </c>
      <c r="R34" s="83">
        <v>0.16699111785666909</v>
      </c>
      <c r="S34" s="84">
        <f t="shared" si="6"/>
        <v>1.412810821868892</v>
      </c>
      <c r="T34" s="85">
        <f>分析係数表!F37</f>
        <v>0.66491656491656492</v>
      </c>
      <c r="U34" s="86">
        <f t="shared" si="7"/>
        <v>0.93940131855401254</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投入係数表!O35</f>
        <v>2.2539444027047332E-3</v>
      </c>
      <c r="E35" s="77">
        <f t="shared" si="0"/>
        <v>0.22539444027047331</v>
      </c>
      <c r="F35" s="76">
        <f>分析係数表!C38</f>
        <v>3.4362826933778567E-2</v>
      </c>
      <c r="G35" s="77">
        <f t="shared" si="1"/>
        <v>7.7451901428501647E-3</v>
      </c>
      <c r="H35" s="77">
        <v>1.2892062070318202E-2</v>
      </c>
      <c r="I35" s="77">
        <f t="shared" si="2"/>
        <v>1.2892062070318202E-2</v>
      </c>
      <c r="J35" s="76">
        <f>分析係数表!G38</f>
        <v>0.25648414985590778</v>
      </c>
      <c r="K35" s="78">
        <f t="shared" si="3"/>
        <v>3.3066095799951585E-3</v>
      </c>
      <c r="L35" s="79"/>
      <c r="M35" s="80"/>
      <c r="N35" s="81">
        <f>分析係数表!H38</f>
        <v>4.2901878914405008E-2</v>
      </c>
      <c r="O35" s="82">
        <f t="shared" si="4"/>
        <v>0.33082054385188636</v>
      </c>
      <c r="P35" s="76">
        <f>分析係数表!C38</f>
        <v>3.4362826933778567E-2</v>
      </c>
      <c r="Q35" s="82">
        <f t="shared" si="5"/>
        <v>1.1367929094520874E-2</v>
      </c>
      <c r="R35" s="83">
        <v>1.3651982766140396E-2</v>
      </c>
      <c r="S35" s="84">
        <f t="shared" si="6"/>
        <v>2.65440448364586E-2</v>
      </c>
      <c r="T35" s="85">
        <f>分析係数表!F38</f>
        <v>0.52449567723342938</v>
      </c>
      <c r="U35" s="86">
        <f t="shared" si="7"/>
        <v>1.3922236773012867E-2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投入係数表!O36</f>
        <v>0</v>
      </c>
      <c r="E36" s="77">
        <f t="shared" si="0"/>
        <v>0</v>
      </c>
      <c r="F36" s="76">
        <f>分析係数表!C39</f>
        <v>1</v>
      </c>
      <c r="G36" s="77">
        <f t="shared" si="1"/>
        <v>0</v>
      </c>
      <c r="H36" s="77">
        <v>2.5352901723419488E-2</v>
      </c>
      <c r="I36" s="77">
        <f t="shared" si="2"/>
        <v>2.5352901723419488E-2</v>
      </c>
      <c r="J36" s="76">
        <f>分析係数表!G39</f>
        <v>0.34864130434782609</v>
      </c>
      <c r="K36" s="78">
        <f t="shared" si="3"/>
        <v>8.8390687258552182E-3</v>
      </c>
      <c r="L36" s="79"/>
      <c r="M36" s="80"/>
      <c r="N36" s="81">
        <f>分析係数表!H39</f>
        <v>3.7578288100208767E-3</v>
      </c>
      <c r="O36" s="82">
        <f t="shared" si="4"/>
        <v>2.8976981943230923E-2</v>
      </c>
      <c r="P36" s="76">
        <f>分析係数表!C39</f>
        <v>1</v>
      </c>
      <c r="Q36" s="82">
        <f t="shared" si="5"/>
        <v>2.8976981943230923E-2</v>
      </c>
      <c r="R36" s="83">
        <v>3.7134935912747767E-2</v>
      </c>
      <c r="S36" s="84">
        <f t="shared" si="6"/>
        <v>6.2487837636167255E-2</v>
      </c>
      <c r="T36" s="85">
        <f>分析係数表!F39</f>
        <v>0.69918478260869565</v>
      </c>
      <c r="U36" s="86">
        <f t="shared" si="7"/>
        <v>4.3690545173331076E-2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投入係数表!O37</f>
        <v>0</v>
      </c>
      <c r="E37" s="77">
        <f t="shared" si="0"/>
        <v>0</v>
      </c>
      <c r="F37" s="76">
        <f>分析係数表!C40</f>
        <v>0.60127684271619275</v>
      </c>
      <c r="G37" s="77">
        <f t="shared" si="1"/>
        <v>0</v>
      </c>
      <c r="H37" s="77">
        <v>4.849703797305688E-3</v>
      </c>
      <c r="I37" s="77">
        <f t="shared" si="2"/>
        <v>4.849703797305688E-3</v>
      </c>
      <c r="J37" s="76">
        <f>分析係数表!G40</f>
        <v>0.54798481836255197</v>
      </c>
      <c r="K37" s="78">
        <f t="shared" si="3"/>
        <v>2.657564054478736E-3</v>
      </c>
      <c r="L37" s="79"/>
      <c r="M37" s="80"/>
      <c r="N37" s="81">
        <f>分析係数表!H40</f>
        <v>3.4120563674321501E-2</v>
      </c>
      <c r="O37" s="82">
        <f t="shared" si="4"/>
        <v>0.26310697146371131</v>
      </c>
      <c r="P37" s="76">
        <f>分析係数表!C40</f>
        <v>0.60127684271619275</v>
      </c>
      <c r="Q37" s="82">
        <f t="shared" si="5"/>
        <v>0.15820012909831976</v>
      </c>
      <c r="R37" s="83">
        <v>0.15891169207734984</v>
      </c>
      <c r="S37" s="84">
        <f t="shared" si="6"/>
        <v>0.16376139587465552</v>
      </c>
      <c r="T37" s="85">
        <f>分析係数表!F40</f>
        <v>0.74046629315018975</v>
      </c>
      <c r="U37" s="86">
        <f t="shared" si="7"/>
        <v>0.12125979376440695</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投入係数表!O38</f>
        <v>0</v>
      </c>
      <c r="E38" s="77">
        <f t="shared" si="0"/>
        <v>0</v>
      </c>
      <c r="F38" s="76">
        <f>分析係数表!C41</f>
        <v>0.59395665886661919</v>
      </c>
      <c r="G38" s="77">
        <f t="shared" si="1"/>
        <v>0</v>
      </c>
      <c r="H38" s="77">
        <v>2.5008220790600003E-4</v>
      </c>
      <c r="I38" s="77">
        <f t="shared" si="2"/>
        <v>2.5008220790600003E-4</v>
      </c>
      <c r="J38" s="76">
        <f>分析係数表!G41</f>
        <v>0.45048742945100051</v>
      </c>
      <c r="K38" s="78">
        <f t="shared" si="3"/>
        <v>1.1265889099100463E-4</v>
      </c>
      <c r="L38" s="79"/>
      <c r="M38" s="80"/>
      <c r="N38" s="81">
        <f>分析係数表!H41</f>
        <v>5.5519311064718163E-2</v>
      </c>
      <c r="O38" s="82">
        <f t="shared" si="4"/>
        <v>0.42811478530710967</v>
      </c>
      <c r="P38" s="76">
        <f>分析係数表!C41</f>
        <v>0.59395665886661919</v>
      </c>
      <c r="Q38" s="82">
        <f t="shared" si="5"/>
        <v>0.25428162749241084</v>
      </c>
      <c r="R38" s="83">
        <v>0.25750361447153924</v>
      </c>
      <c r="S38" s="84">
        <f t="shared" si="6"/>
        <v>0.25775369667944525</v>
      </c>
      <c r="T38" s="85">
        <f>分析係数表!F41</f>
        <v>0.55190696083461599</v>
      </c>
      <c r="U38" s="86">
        <f t="shared" si="7"/>
        <v>0.14225605937824007</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投入係数表!O39</f>
        <v>0</v>
      </c>
      <c r="E39" s="77">
        <f>$C$17*D39</f>
        <v>0</v>
      </c>
      <c r="F39" s="76">
        <f>分析係数表!C42</f>
        <v>0.30827067669172936</v>
      </c>
      <c r="G39" s="77">
        <f>E39*F39</f>
        <v>0</v>
      </c>
      <c r="H39" s="77">
        <v>1.6420866409670915E-3</v>
      </c>
      <c r="I39" s="77">
        <f>C39+H39</f>
        <v>1.6420866409670915E-3</v>
      </c>
      <c r="J39" s="76">
        <f>分析係数表!G42</f>
        <v>0.47878787878787876</v>
      </c>
      <c r="K39" s="78">
        <f>I39*J39</f>
        <v>7.8621117961454685E-4</v>
      </c>
      <c r="L39" s="79"/>
      <c r="M39" s="80"/>
      <c r="N39" s="81">
        <f>分析係数表!H42</f>
        <v>1.163883089770355E-2</v>
      </c>
      <c r="O39" s="82">
        <f t="shared" si="4"/>
        <v>8.9748152407506901E-2</v>
      </c>
      <c r="P39" s="76">
        <f>分析係数表!C42</f>
        <v>0.30827067669172936</v>
      </c>
      <c r="Q39" s="82">
        <f>O39*P39</f>
        <v>2.7666723674494614E-2</v>
      </c>
      <c r="R39" s="83">
        <v>2.8790148495380315E-2</v>
      </c>
      <c r="S39" s="84">
        <f>I39+R39</f>
        <v>3.0432235136347408E-2</v>
      </c>
      <c r="T39" s="85">
        <f>分析係数表!F42</f>
        <v>0.54545454545454541</v>
      </c>
      <c r="U39" s="86">
        <f>S39*T39</f>
        <v>1.6599400983462222E-2</v>
      </c>
      <c r="V39" s="87">
        <f>分析係数表!D42</f>
        <v>0.24545454545454545</v>
      </c>
      <c r="W39" s="167">
        <f>ROUND(S39*V39,0)</f>
        <v>0</v>
      </c>
      <c r="X39" s="76">
        <f>分析係数表!E42</f>
        <v>0.17575757575757575</v>
      </c>
      <c r="Y39" s="166">
        <f>ROUND(S39*X39,0)</f>
        <v>0</v>
      </c>
    </row>
    <row r="40" spans="1:25" x14ac:dyDescent="0.2">
      <c r="A40" s="6" t="s">
        <v>194</v>
      </c>
      <c r="B40" s="5" t="s">
        <v>41</v>
      </c>
      <c r="C40" s="90"/>
      <c r="D40" s="76">
        <f>投入係数表!O40</f>
        <v>1.2772351615326822E-2</v>
      </c>
      <c r="E40" s="77">
        <f>$C$17*D40</f>
        <v>1.2772351615326822</v>
      </c>
      <c r="F40" s="76">
        <f>分析係数表!C43</f>
        <v>0.33317448971487573</v>
      </c>
      <c r="G40" s="77">
        <f>E40*F40</f>
        <v>0.42554217318954829</v>
      </c>
      <c r="H40" s="77">
        <v>0.57759564334022806</v>
      </c>
      <c r="I40" s="77">
        <f>C40+H40</f>
        <v>0.57759564334022806</v>
      </c>
      <c r="J40" s="76">
        <f>分析係数表!G43</f>
        <v>0.31447963800904977</v>
      </c>
      <c r="K40" s="78">
        <f>I40*J40</f>
        <v>0.18164206883323913</v>
      </c>
      <c r="L40" s="79"/>
      <c r="M40" s="80"/>
      <c r="N40" s="81">
        <f>分析係数表!H43</f>
        <v>3.2711377870563677E-2</v>
      </c>
      <c r="O40" s="82">
        <f t="shared" si="4"/>
        <v>0.25224060323499975</v>
      </c>
      <c r="P40" s="76">
        <f>分析係数表!C43</f>
        <v>0.33317448971487573</v>
      </c>
      <c r="Q40" s="82">
        <f>O40*P40</f>
        <v>8.404013426819347E-2</v>
      </c>
      <c r="R40" s="83">
        <v>0.14500423969565876</v>
      </c>
      <c r="S40" s="84">
        <f>I40+R40</f>
        <v>0.72259988303588685</v>
      </c>
      <c r="T40" s="85">
        <f>分析係数表!F43</f>
        <v>0.5802139037433155</v>
      </c>
      <c r="U40" s="86">
        <f>S40*T40</f>
        <v>0.4192624989807151</v>
      </c>
      <c r="V40" s="87">
        <f>分析係数表!D43</f>
        <v>0.11641299876593994</v>
      </c>
      <c r="W40" s="167">
        <f>ROUND(S40*V40,0)</f>
        <v>0</v>
      </c>
      <c r="X40" s="76">
        <f>分析係数表!E43</f>
        <v>9.2348827642945289E-2</v>
      </c>
      <c r="Y40" s="166">
        <f>ROUND(S40*X40,0)</f>
        <v>0</v>
      </c>
    </row>
    <row r="41" spans="1:25" x14ac:dyDescent="0.2">
      <c r="A41" s="6" t="s">
        <v>340</v>
      </c>
      <c r="B41" s="5" t="s">
        <v>42</v>
      </c>
      <c r="C41" s="90"/>
      <c r="D41" s="76">
        <f>投入係数表!O41</f>
        <v>0</v>
      </c>
      <c r="E41" s="77">
        <f>$C$17*D41</f>
        <v>0</v>
      </c>
      <c r="F41" s="76">
        <f>分析係数表!C44</f>
        <v>0.44668045890539776</v>
      </c>
      <c r="G41" s="77">
        <f>E41*F41</f>
        <v>0</v>
      </c>
      <c r="H41" s="77">
        <v>3.0747851774137547E-3</v>
      </c>
      <c r="I41" s="77">
        <f>C41+H41</f>
        <v>3.0747851774137547E-3</v>
      </c>
      <c r="J41" s="76">
        <f>分析係数表!G44</f>
        <v>0.26717776712985147</v>
      </c>
      <c r="K41" s="78">
        <f>I41*J41</f>
        <v>8.2151423810537122E-4</v>
      </c>
      <c r="L41" s="79"/>
      <c r="M41" s="80"/>
      <c r="N41" s="81">
        <f>分析係数表!H44</f>
        <v>0.10956419624217119</v>
      </c>
      <c r="O41" s="82">
        <f t="shared" si="4"/>
        <v>0.84486012978232661</v>
      </c>
      <c r="P41" s="76">
        <f>分析係数表!C44</f>
        <v>0.44668045890539776</v>
      </c>
      <c r="Q41" s="82">
        <f>O41*P41</f>
        <v>0.37738251048204358</v>
      </c>
      <c r="R41" s="83">
        <v>0.38263110128097905</v>
      </c>
      <c r="S41" s="84">
        <f>I41+R41</f>
        <v>0.38570588645839282</v>
      </c>
      <c r="T41" s="85">
        <f>分析係数表!F44</f>
        <v>0.50742692860565408</v>
      </c>
      <c r="U41" s="86">
        <f>S41*T41</f>
        <v>0.19571755331070342</v>
      </c>
      <c r="V41" s="87">
        <f>分析係数表!D44</f>
        <v>0.12563488260661237</v>
      </c>
      <c r="W41" s="167">
        <f>ROUND(S41*V41,0)</f>
        <v>0</v>
      </c>
      <c r="X41" s="76">
        <f>分析係数表!E44</f>
        <v>9.5448011499760427E-2</v>
      </c>
      <c r="Y41" s="166">
        <f>ROUND(S41*X41,0)</f>
        <v>0</v>
      </c>
    </row>
    <row r="42" spans="1:25" x14ac:dyDescent="0.2">
      <c r="A42" s="6" t="s">
        <v>341</v>
      </c>
      <c r="B42" s="5" t="s">
        <v>278</v>
      </c>
      <c r="C42" s="90"/>
      <c r="D42" s="76">
        <f>投入係数表!O42</f>
        <v>0</v>
      </c>
      <c r="E42" s="77">
        <f>$C$17*D42</f>
        <v>0</v>
      </c>
      <c r="F42" s="76">
        <f>分析係数表!C45</f>
        <v>1</v>
      </c>
      <c r="G42" s="77">
        <f>E42*F42</f>
        <v>0</v>
      </c>
      <c r="H42" s="77">
        <v>2.4521300383999828E-2</v>
      </c>
      <c r="I42" s="77">
        <f>C42+H42</f>
        <v>2.4521300383999828E-2</v>
      </c>
      <c r="J42" s="76">
        <f>分析係数表!G45</f>
        <v>0</v>
      </c>
      <c r="K42" s="78">
        <f>I42*J42</f>
        <v>0</v>
      </c>
      <c r="L42" s="79"/>
      <c r="M42" s="80"/>
      <c r="N42" s="81">
        <f>分析係数表!H45</f>
        <v>0</v>
      </c>
      <c r="O42" s="82">
        <f t="shared" si="4"/>
        <v>0</v>
      </c>
      <c r="P42" s="76">
        <f>分析係数表!C45</f>
        <v>1</v>
      </c>
      <c r="Q42" s="82">
        <f>O42*P42</f>
        <v>0</v>
      </c>
      <c r="R42" s="83">
        <v>1.1313585715082697E-2</v>
      </c>
      <c r="S42" s="84">
        <f>I42+R42</f>
        <v>3.5834886099082523E-2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投入係数表!O43</f>
        <v>5.2592036063110444E-3</v>
      </c>
      <c r="E43" s="77">
        <f>$C$17*D43</f>
        <v>0.52592036063110448</v>
      </c>
      <c r="F43" s="76">
        <f>分析係数表!C46</f>
        <v>0.15546676353069377</v>
      </c>
      <c r="G43" s="77">
        <f>E43*F43</f>
        <v>8.1763136342213105E-2</v>
      </c>
      <c r="H43" s="77">
        <v>9.1398275960898834E-2</v>
      </c>
      <c r="I43" s="77">
        <f>C43+H43</f>
        <v>9.1398275960898834E-2</v>
      </c>
      <c r="J43" s="76">
        <f>分析係数表!G46</f>
        <v>0</v>
      </c>
      <c r="K43" s="78">
        <f>I43*J43</f>
        <v>0</v>
      </c>
      <c r="L43" s="79"/>
      <c r="M43" s="80"/>
      <c r="N43" s="81">
        <f>分析係数表!H46</f>
        <v>2.2129436325678497E-2</v>
      </c>
      <c r="O43" s="82">
        <f t="shared" si="4"/>
        <v>0.17064222699902656</v>
      </c>
      <c r="P43" s="76">
        <f>分析係数表!C46</f>
        <v>0.15546676353069377</v>
      </c>
      <c r="Q43" s="82">
        <f>O43*P43</f>
        <v>2.652919475320863E-2</v>
      </c>
      <c r="R43" s="83">
        <v>2.9409766831283428E-2</v>
      </c>
      <c r="S43" s="84">
        <f>I43+R43</f>
        <v>0.12080804279218227</v>
      </c>
      <c r="T43" s="85">
        <f>分析係数表!F46</f>
        <v>0</v>
      </c>
      <c r="U43" s="86">
        <f>S43*T43</f>
        <v>0</v>
      </c>
      <c r="V43" s="87">
        <f>分析係数表!D46</f>
        <v>4.662004662004662E-3</v>
      </c>
      <c r="W43" s="167">
        <f>ROUND(S43*V43,0)</f>
        <v>0</v>
      </c>
      <c r="X43" s="76">
        <f>分析係数表!E46</f>
        <v>9.324009324009324E-3</v>
      </c>
      <c r="Y43" s="166">
        <f>ROUND(S43*X43,0)</f>
        <v>0</v>
      </c>
    </row>
    <row r="44" spans="1:25" x14ac:dyDescent="0.2">
      <c r="A44" s="192">
        <v>40</v>
      </c>
      <c r="B44" s="14" t="s">
        <v>150</v>
      </c>
      <c r="C44" s="197">
        <f>SUM(C5:C43)</f>
        <v>100</v>
      </c>
      <c r="D44" s="92">
        <f>投入係数表!O44</f>
        <v>0.77009767092411718</v>
      </c>
      <c r="E44" s="91">
        <f>SUM(E5:E43)</f>
        <v>77.009767092411749</v>
      </c>
      <c r="F44" s="92">
        <f>分析係数表!C47</f>
        <v>0.3856972016264052</v>
      </c>
      <c r="G44" s="91">
        <f>SUM(G5:G43)</f>
        <v>8.1211558580273309</v>
      </c>
      <c r="H44" s="91">
        <f>SUM(H5:H43)</f>
        <v>9.0490117324151615</v>
      </c>
      <c r="I44" s="91">
        <f>SUM(I5:I43)</f>
        <v>109.04901173241517</v>
      </c>
      <c r="J44" s="92">
        <f>分析係数表!G47</f>
        <v>0.23532043395593333</v>
      </c>
      <c r="K44" s="93">
        <f>SUM(K5:K43)</f>
        <v>12.298400098181475</v>
      </c>
      <c r="L44" s="94">
        <f>最終需要_まとめ!$L$33</f>
        <v>0.627</v>
      </c>
      <c r="M44" s="91">
        <f>K44*L44</f>
        <v>7.7110968615597848</v>
      </c>
      <c r="N44" s="95">
        <f>分析係数表!H47</f>
        <v>1</v>
      </c>
      <c r="O44" s="96">
        <f>SUM(O5:O43)</f>
        <v>7.7110968615597839</v>
      </c>
      <c r="P44" s="92">
        <f>分析係数表!C47</f>
        <v>0.3856972016264052</v>
      </c>
      <c r="Q44" s="96">
        <f>SUM(Q5:Q43)</f>
        <v>3.4388787378388925</v>
      </c>
      <c r="R44" s="91">
        <f>SUM(R5:R43)</f>
        <v>3.7873796489375335</v>
      </c>
      <c r="S44" s="97">
        <f>SUM(S5:S43)</f>
        <v>112.83639138135267</v>
      </c>
      <c r="T44" s="98">
        <f>分析係数表!F47</f>
        <v>0.49256721600054465</v>
      </c>
      <c r="U44" s="99">
        <f>SUM(U5:U43)</f>
        <v>29.278585276346476</v>
      </c>
      <c r="V44" s="100">
        <f>分析係数表!D47</f>
        <v>5.5358071998560611E-2</v>
      </c>
      <c r="W44" s="164">
        <f>SUM(W5:W43)</f>
        <v>0</v>
      </c>
      <c r="X44" s="92">
        <f>分析係数表!E47</f>
        <v>4.4839843806985892E-2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299</v>
      </c>
      <c r="S2" s="3" t="s">
        <v>152</v>
      </c>
      <c r="U2" s="64" t="s">
        <v>209</v>
      </c>
      <c r="W2" s="3" t="s">
        <v>130</v>
      </c>
      <c r="Y2" s="3" t="s">
        <v>153</v>
      </c>
    </row>
    <row r="3" spans="1:25" ht="44" x14ac:dyDescent="0.2">
      <c r="B3" s="65"/>
      <c r="C3" s="66" t="s">
        <v>227</v>
      </c>
      <c r="D3" s="66" t="s">
        <v>238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投入係数表!P5</f>
        <v>0</v>
      </c>
      <c r="E5" s="77">
        <f t="shared" ref="E5:E38" si="0">$C$18*D5</f>
        <v>0</v>
      </c>
      <c r="F5" s="76">
        <f>分析係数表!C8</f>
        <v>7.164700742682395E-2</v>
      </c>
      <c r="G5" s="77">
        <f t="shared" ref="G5:G38" si="1">E5*F5</f>
        <v>0</v>
      </c>
      <c r="H5" s="77">
        <f t="array" ref="H5:H43">MMULT(逆行列係数!C5:AO43,'14'!G5:G43)</f>
        <v>1.3511311907084711E-4</v>
      </c>
      <c r="I5" s="77">
        <f t="shared" ref="I5:I38" si="2">C5+H5</f>
        <v>1.3511311907084711E-4</v>
      </c>
      <c r="J5" s="76">
        <f>分析係数表!G8</f>
        <v>0.12209302325581395</v>
      </c>
      <c r="K5" s="78">
        <f t="shared" ref="K5:K38" si="3">I5*J5</f>
        <v>1.6496369188882495E-5</v>
      </c>
      <c r="L5" s="79" t="s">
        <v>183</v>
      </c>
      <c r="M5" s="80" t="s">
        <v>183</v>
      </c>
      <c r="N5" s="81">
        <f>分析係数表!H8</f>
        <v>1.0934237995824634E-2</v>
      </c>
      <c r="O5" s="82">
        <f t="shared" ref="O5:O43" si="4">$M$44*N5</f>
        <v>0.21491671057704564</v>
      </c>
      <c r="P5" s="76">
        <f>分析係数表!C8</f>
        <v>7.164700742682395E-2</v>
      </c>
      <c r="Q5" s="82">
        <f t="shared" ref="Q5:Q38" si="5">O5*P5</f>
        <v>1.5398139158862163E-2</v>
      </c>
      <c r="R5" s="83">
        <f t="array" ref="R5:R43">MMULT(逆行列係数!C5:AO43,'14'!Q5:Q43)</f>
        <v>1.9091088510019665E-2</v>
      </c>
      <c r="S5" s="84">
        <f t="shared" ref="S5:S38" si="6">I5+R5</f>
        <v>1.9226201629090511E-2</v>
      </c>
      <c r="T5" s="85">
        <f>分析係数表!F8</f>
        <v>0.45639534883720928</v>
      </c>
      <c r="U5" s="86">
        <f t="shared" ref="U5:U38" si="7">S5*T5</f>
        <v>8.7747489993232845E-3</v>
      </c>
      <c r="V5" s="87">
        <f>分析係数表!D8</f>
        <v>0.625</v>
      </c>
      <c r="W5" s="88">
        <f t="shared" ref="W5:W38" si="8">ROUND(S5*V5,0)</f>
        <v>0</v>
      </c>
      <c r="X5" s="76">
        <f>分析係数表!E8</f>
        <v>0</v>
      </c>
      <c r="Y5" s="89">
        <f t="shared" ref="Y5:Y38" si="9">ROUND(S5*X5,0)</f>
        <v>0</v>
      </c>
    </row>
    <row r="6" spans="1:25" x14ac:dyDescent="0.2">
      <c r="A6" s="6" t="s">
        <v>219</v>
      </c>
      <c r="B6" s="5" t="s">
        <v>265</v>
      </c>
      <c r="C6" s="90"/>
      <c r="D6" s="76">
        <f>投入係数表!P6</f>
        <v>0</v>
      </c>
      <c r="E6" s="77">
        <f t="shared" si="0"/>
        <v>0</v>
      </c>
      <c r="F6" s="76">
        <f>分析係数表!C9</f>
        <v>5.7142857142857162E-2</v>
      </c>
      <c r="G6" s="77">
        <f t="shared" si="1"/>
        <v>0</v>
      </c>
      <c r="H6" s="77">
        <v>1.8344582858203083E-4</v>
      </c>
      <c r="I6" s="77">
        <f t="shared" si="2"/>
        <v>1.8344582858203083E-4</v>
      </c>
      <c r="J6" s="76">
        <f>分析係数表!G9</f>
        <v>0.2857142857142857</v>
      </c>
      <c r="K6" s="78">
        <f t="shared" si="3"/>
        <v>5.2413093880580231E-5</v>
      </c>
      <c r="L6" s="79"/>
      <c r="M6" s="80"/>
      <c r="N6" s="81">
        <f>分析係数表!H9</f>
        <v>5.8716075156576197E-4</v>
      </c>
      <c r="O6" s="82">
        <f t="shared" si="4"/>
        <v>1.1540873479674288E-2</v>
      </c>
      <c r="P6" s="76">
        <f>分析係数表!C9</f>
        <v>5.7142857142857162E-2</v>
      </c>
      <c r="Q6" s="82">
        <f t="shared" si="5"/>
        <v>6.5947848455281672E-4</v>
      </c>
      <c r="R6" s="83">
        <v>7.6720631977553546E-4</v>
      </c>
      <c r="S6" s="84">
        <f t="shared" si="6"/>
        <v>9.5065214835756632E-4</v>
      </c>
      <c r="T6" s="85">
        <f>分析係数表!F9</f>
        <v>0.7142857142857143</v>
      </c>
      <c r="U6" s="86">
        <f t="shared" si="7"/>
        <v>6.7903724882683312E-4</v>
      </c>
      <c r="V6" s="87">
        <f>分析係数表!D9</f>
        <v>0</v>
      </c>
      <c r="W6" s="88">
        <f t="shared" si="8"/>
        <v>0</v>
      </c>
      <c r="X6" s="76">
        <f>分析係数表!E9</f>
        <v>0</v>
      </c>
      <c r="Y6" s="89">
        <f t="shared" si="9"/>
        <v>0</v>
      </c>
    </row>
    <row r="7" spans="1:25" x14ac:dyDescent="0.2">
      <c r="A7" s="6" t="s">
        <v>220</v>
      </c>
      <c r="B7" s="5" t="s">
        <v>266</v>
      </c>
      <c r="C7" s="90"/>
      <c r="D7" s="76">
        <f>投入係数表!P7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2.1799427683829215E-2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投入係数表!P8</f>
        <v>0</v>
      </c>
      <c r="E8" s="77">
        <f t="shared" si="0"/>
        <v>0</v>
      </c>
      <c r="F8" s="76">
        <f>分析係数表!C11</f>
        <v>4.3499275012083283E-3</v>
      </c>
      <c r="G8" s="77">
        <f t="shared" si="1"/>
        <v>0</v>
      </c>
      <c r="H8" s="77">
        <v>3.2849541880624719E-3</v>
      </c>
      <c r="I8" s="77">
        <f t="shared" si="2"/>
        <v>3.2849541880624719E-3</v>
      </c>
      <c r="J8" s="76">
        <f>分析係数表!G11</f>
        <v>0.47058823529411764</v>
      </c>
      <c r="K8" s="78">
        <f t="shared" si="3"/>
        <v>1.5458607943823397E-3</v>
      </c>
      <c r="L8" s="79"/>
      <c r="M8" s="80"/>
      <c r="N8" s="81">
        <f>分析係数表!H11</f>
        <v>-2.6096033402922757E-5</v>
      </c>
      <c r="O8" s="82">
        <f t="shared" si="4"/>
        <v>-5.1292771020774617E-4</v>
      </c>
      <c r="P8" s="76">
        <f>分析係数表!C11</f>
        <v>4.3499275012083283E-3</v>
      </c>
      <c r="Q8" s="82">
        <f t="shared" si="5"/>
        <v>-2.2311983527644907E-6</v>
      </c>
      <c r="R8" s="83">
        <v>3.3359936150793564E-4</v>
      </c>
      <c r="S8" s="84">
        <f t="shared" si="6"/>
        <v>3.6185535495704075E-3</v>
      </c>
      <c r="T8" s="85">
        <f>分析係数表!F11</f>
        <v>0.76470588235294112</v>
      </c>
      <c r="U8" s="86">
        <f t="shared" si="7"/>
        <v>2.7671291849656054E-3</v>
      </c>
      <c r="V8" s="87">
        <f>分析係数表!D11</f>
        <v>0</v>
      </c>
      <c r="W8" s="88">
        <f t="shared" si="8"/>
        <v>0</v>
      </c>
      <c r="X8" s="76">
        <f>分析係数表!E11</f>
        <v>0</v>
      </c>
      <c r="Y8" s="89">
        <f t="shared" si="9"/>
        <v>0</v>
      </c>
    </row>
    <row r="9" spans="1:25" x14ac:dyDescent="0.2">
      <c r="A9" s="6" t="s">
        <v>222</v>
      </c>
      <c r="B9" s="5" t="s">
        <v>190</v>
      </c>
      <c r="C9" s="90"/>
      <c r="D9" s="76">
        <f>投入係数表!P9</f>
        <v>0</v>
      </c>
      <c r="E9" s="77">
        <f t="shared" si="0"/>
        <v>0</v>
      </c>
      <c r="F9" s="76">
        <f>分析係数表!C12</f>
        <v>7.5078417484569449E-2</v>
      </c>
      <c r="G9" s="77">
        <f t="shared" si="1"/>
        <v>0</v>
      </c>
      <c r="H9" s="77">
        <v>2.2883676052994279E-4</v>
      </c>
      <c r="I9" s="77">
        <f t="shared" si="2"/>
        <v>2.2883676052994279E-4</v>
      </c>
      <c r="J9" s="76">
        <f>分析係数表!G12</f>
        <v>0.13750412677451304</v>
      </c>
      <c r="K9" s="78">
        <f t="shared" si="3"/>
        <v>3.1465998930578132E-5</v>
      </c>
      <c r="L9" s="79"/>
      <c r="M9" s="80"/>
      <c r="N9" s="81">
        <f>分析係数表!H12</f>
        <v>8.9209290187891435E-2</v>
      </c>
      <c r="O9" s="82">
        <f t="shared" si="4"/>
        <v>1.7534433773451803</v>
      </c>
      <c r="P9" s="76">
        <f>分析係数表!C12</f>
        <v>7.5078417484569449E-2</v>
      </c>
      <c r="Q9" s="82">
        <f t="shared" si="5"/>
        <v>0.1316457539198749</v>
      </c>
      <c r="R9" s="83">
        <v>0.1454090250694518</v>
      </c>
      <c r="S9" s="84">
        <f t="shared" si="6"/>
        <v>0.14563786182998176</v>
      </c>
      <c r="T9" s="85">
        <f>分析係数表!F12</f>
        <v>0.33294816771211622</v>
      </c>
      <c r="U9" s="86">
        <f t="shared" si="7"/>
        <v>4.8489859245802777E-2</v>
      </c>
      <c r="V9" s="87">
        <f>分析係数表!D12</f>
        <v>3.6810828656322216E-2</v>
      </c>
      <c r="W9" s="88">
        <f t="shared" si="8"/>
        <v>0</v>
      </c>
      <c r="X9" s="76">
        <f>分析係数表!E12</f>
        <v>3.4664905909541105E-2</v>
      </c>
      <c r="Y9" s="89">
        <f t="shared" si="9"/>
        <v>0</v>
      </c>
    </row>
    <row r="10" spans="1:25" x14ac:dyDescent="0.2">
      <c r="A10" s="6" t="s">
        <v>223</v>
      </c>
      <c r="B10" s="5" t="s">
        <v>28</v>
      </c>
      <c r="C10" s="90"/>
      <c r="D10" s="76">
        <f>投入係数表!P10</f>
        <v>1.2987012987012987E-3</v>
      </c>
      <c r="E10" s="77">
        <f t="shared" si="0"/>
        <v>0.12987012987012986</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0.27723742736728679</v>
      </c>
      <c r="P10" s="76">
        <f>分析係数表!C13</f>
        <v>0</v>
      </c>
      <c r="Q10" s="82">
        <f t="shared" si="5"/>
        <v>0</v>
      </c>
      <c r="R10" s="83">
        <v>0</v>
      </c>
      <c r="S10" s="84">
        <f t="shared" si="6"/>
        <v>0</v>
      </c>
      <c r="T10" s="85">
        <f>分析係数表!F13</f>
        <v>0.39097744360902253</v>
      </c>
      <c r="U10" s="86">
        <f t="shared" si="7"/>
        <v>0</v>
      </c>
      <c r="V10" s="87">
        <f>分析係数表!D13</f>
        <v>0.15037593984962405</v>
      </c>
      <c r="W10" s="88">
        <f t="shared" si="8"/>
        <v>0</v>
      </c>
      <c r="X10" s="76">
        <f>分析係数表!E13</f>
        <v>0.10526315789473684</v>
      </c>
      <c r="Y10" s="89">
        <f t="shared" si="9"/>
        <v>0</v>
      </c>
    </row>
    <row r="11" spans="1:25" x14ac:dyDescent="0.2">
      <c r="A11" s="6" t="s">
        <v>224</v>
      </c>
      <c r="B11" s="5" t="s">
        <v>267</v>
      </c>
      <c r="C11" s="90"/>
      <c r="D11" s="76">
        <f>投入係数表!P11</f>
        <v>3.8961038961038961E-3</v>
      </c>
      <c r="E11" s="77">
        <f t="shared" si="0"/>
        <v>0.38961038961038963</v>
      </c>
      <c r="F11" s="76">
        <f>分析係数表!C14</f>
        <v>7.4826296098343126E-2</v>
      </c>
      <c r="G11" s="77">
        <f t="shared" si="1"/>
        <v>2.9153102375977843E-2</v>
      </c>
      <c r="H11" s="77">
        <v>3.6032398408125492E-2</v>
      </c>
      <c r="I11" s="77">
        <f t="shared" si="2"/>
        <v>3.6032398408125492E-2</v>
      </c>
      <c r="J11" s="76">
        <f>分析係数表!G14</f>
        <v>0.16814159292035399</v>
      </c>
      <c r="K11" s="78">
        <f t="shared" si="3"/>
        <v>6.0585448650830476E-3</v>
      </c>
      <c r="L11" s="79"/>
      <c r="M11" s="80"/>
      <c r="N11" s="81">
        <f>分析係数表!H14</f>
        <v>1.1873695198329854E-3</v>
      </c>
      <c r="O11" s="82">
        <f t="shared" si="4"/>
        <v>2.3338210814452452E-2</v>
      </c>
      <c r="P11" s="76">
        <f>分析係数表!C14</f>
        <v>7.4826296098343126E-2</v>
      </c>
      <c r="Q11" s="82">
        <f t="shared" si="5"/>
        <v>1.7463118728077728E-3</v>
      </c>
      <c r="R11" s="83">
        <v>5.9455517366146281E-3</v>
      </c>
      <c r="S11" s="84">
        <f t="shared" si="6"/>
        <v>4.1977950144740123E-2</v>
      </c>
      <c r="T11" s="85">
        <f>分析係数表!F14</f>
        <v>0.3584070796460177</v>
      </c>
      <c r="U11" s="86">
        <f t="shared" si="7"/>
        <v>1.5045194520902434E-2</v>
      </c>
      <c r="V11" s="87">
        <f>分析係数表!D14</f>
        <v>0.16150442477876106</v>
      </c>
      <c r="W11" s="88">
        <f t="shared" si="8"/>
        <v>0</v>
      </c>
      <c r="X11" s="76">
        <f>分析係数表!E14</f>
        <v>0.16150442477876106</v>
      </c>
      <c r="Y11" s="89">
        <f t="shared" si="9"/>
        <v>0</v>
      </c>
    </row>
    <row r="12" spans="1:25" x14ac:dyDescent="0.2">
      <c r="A12" s="6" t="s">
        <v>225</v>
      </c>
      <c r="B12" s="5" t="s">
        <v>29</v>
      </c>
      <c r="C12" s="90"/>
      <c r="D12" s="76">
        <f>投入係数表!P12</f>
        <v>9.0909090909090905E-3</v>
      </c>
      <c r="E12" s="77">
        <f t="shared" si="0"/>
        <v>0.90909090909090906</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0.16054637329502458</v>
      </c>
      <c r="P12" s="76">
        <f>分析係数表!C15</f>
        <v>0</v>
      </c>
      <c r="Q12" s="82">
        <f t="shared" si="5"/>
        <v>0</v>
      </c>
      <c r="R12" s="83">
        <v>0</v>
      </c>
      <c r="S12" s="84">
        <f t="shared" si="6"/>
        <v>0</v>
      </c>
      <c r="T12" s="85">
        <f>分析係数表!F15</f>
        <v>0.30549450549450552</v>
      </c>
      <c r="U12" s="86">
        <f t="shared" si="7"/>
        <v>0</v>
      </c>
      <c r="V12" s="87">
        <f>分析係数表!D15</f>
        <v>0</v>
      </c>
      <c r="W12" s="88">
        <f t="shared" si="8"/>
        <v>0</v>
      </c>
      <c r="X12" s="76">
        <f>分析係数表!E15</f>
        <v>0</v>
      </c>
      <c r="Y12" s="89">
        <f t="shared" si="9"/>
        <v>0</v>
      </c>
    </row>
    <row r="13" spans="1:25" x14ac:dyDescent="0.2">
      <c r="A13" s="6" t="s">
        <v>226</v>
      </c>
      <c r="B13" s="5" t="s">
        <v>30</v>
      </c>
      <c r="C13" s="90"/>
      <c r="D13" s="76">
        <f>投入係数表!P13</f>
        <v>3.246753246753247E-3</v>
      </c>
      <c r="E13" s="77">
        <f t="shared" si="0"/>
        <v>0.32467532467532467</v>
      </c>
      <c r="F13" s="76">
        <f>分析係数表!C16</f>
        <v>0.33157038242473558</v>
      </c>
      <c r="G13" s="77">
        <f t="shared" si="1"/>
        <v>0.10765272156647258</v>
      </c>
      <c r="H13" s="77">
        <v>0.20236784779640185</v>
      </c>
      <c r="I13" s="77">
        <f t="shared" si="2"/>
        <v>0.20236784779640185</v>
      </c>
      <c r="J13" s="76">
        <f>分析係数表!G16</f>
        <v>3.3388981636060099E-2</v>
      </c>
      <c r="K13" s="78">
        <f t="shared" si="3"/>
        <v>6.7568563538030662E-3</v>
      </c>
      <c r="L13" s="79"/>
      <c r="M13" s="80"/>
      <c r="N13" s="81">
        <f>分析係数表!H16</f>
        <v>1.6727557411273488E-2</v>
      </c>
      <c r="O13" s="82">
        <f t="shared" si="4"/>
        <v>0.32878666224316533</v>
      </c>
      <c r="P13" s="76">
        <f>分析係数表!C16</f>
        <v>0.33157038242473558</v>
      </c>
      <c r="Q13" s="82">
        <f t="shared" si="5"/>
        <v>0.10901591933611869</v>
      </c>
      <c r="R13" s="83">
        <v>0.11946396697176057</v>
      </c>
      <c r="S13" s="84">
        <f t="shared" si="6"/>
        <v>0.32183181476816242</v>
      </c>
      <c r="T13" s="85">
        <f>分析係数表!F16</f>
        <v>0.28881469115191988</v>
      </c>
      <c r="U13" s="86">
        <f t="shared" si="7"/>
        <v>9.2949756185128712E-2</v>
      </c>
      <c r="V13" s="87">
        <f>分析係数表!D16</f>
        <v>8.3472454090150246E-3</v>
      </c>
      <c r="W13" s="88">
        <f t="shared" si="8"/>
        <v>0</v>
      </c>
      <c r="X13" s="76">
        <f>分析係数表!E16</f>
        <v>8.3472454090150246E-3</v>
      </c>
      <c r="Y13" s="89">
        <f t="shared" si="9"/>
        <v>0</v>
      </c>
    </row>
    <row r="14" spans="1:25" x14ac:dyDescent="0.2">
      <c r="A14" s="6" t="s">
        <v>2</v>
      </c>
      <c r="B14" s="5" t="s">
        <v>364</v>
      </c>
      <c r="C14" s="90"/>
      <c r="D14" s="76">
        <f>投入係数表!P14</f>
        <v>5.1948051948051948E-3</v>
      </c>
      <c r="E14" s="77">
        <f t="shared" si="0"/>
        <v>0.51948051948051943</v>
      </c>
      <c r="F14" s="76">
        <f>分析係数表!C17</f>
        <v>0.10168393782383423</v>
      </c>
      <c r="G14" s="77">
        <f t="shared" si="1"/>
        <v>5.2822824843550241E-2</v>
      </c>
      <c r="H14" s="77">
        <v>6.1770801091658355E-2</v>
      </c>
      <c r="I14" s="77">
        <f t="shared" si="2"/>
        <v>6.1770801091658355E-2</v>
      </c>
      <c r="J14" s="76">
        <f>分析係数表!G17</f>
        <v>0.21222040370976542</v>
      </c>
      <c r="K14" s="78">
        <f t="shared" si="3"/>
        <v>1.3109024345147354E-2</v>
      </c>
      <c r="L14" s="79"/>
      <c r="M14" s="80"/>
      <c r="N14" s="81">
        <f>分析係数表!H17</f>
        <v>3.040187891440501E-3</v>
      </c>
      <c r="O14" s="82">
        <f t="shared" si="4"/>
        <v>5.9756078239202433E-2</v>
      </c>
      <c r="P14" s="76">
        <f>分析係数表!C17</f>
        <v>0.10168393782383423</v>
      </c>
      <c r="Q14" s="82">
        <f t="shared" si="5"/>
        <v>6.0762333442712334E-3</v>
      </c>
      <c r="R14" s="83">
        <v>1.0719522413498465E-2</v>
      </c>
      <c r="S14" s="84">
        <f t="shared" si="6"/>
        <v>7.2490323505156815E-2</v>
      </c>
      <c r="T14" s="85">
        <f>分析係数表!F17</f>
        <v>0.32296781232951444</v>
      </c>
      <c r="U14" s="86">
        <f t="shared" si="7"/>
        <v>2.3412041197519277E-2</v>
      </c>
      <c r="V14" s="87">
        <f>分析係数表!D17</f>
        <v>1.9094380796508457E-2</v>
      </c>
      <c r="W14" s="88">
        <f t="shared" si="8"/>
        <v>0</v>
      </c>
      <c r="X14" s="76">
        <f>分析係数表!E17</f>
        <v>1.5821058374249863E-2</v>
      </c>
      <c r="Y14" s="89">
        <f t="shared" si="9"/>
        <v>0</v>
      </c>
    </row>
    <row r="15" spans="1:25" x14ac:dyDescent="0.2">
      <c r="A15" s="6" t="s">
        <v>3</v>
      </c>
      <c r="B15" s="5" t="s">
        <v>31</v>
      </c>
      <c r="C15" s="90"/>
      <c r="D15" s="76">
        <f>投入係数表!P15</f>
        <v>3.8961038961038961E-3</v>
      </c>
      <c r="E15" s="77">
        <f t="shared" si="0"/>
        <v>0.38961038961038963</v>
      </c>
      <c r="F15" s="76">
        <f>分析係数表!C18</f>
        <v>1.3647642679900707E-2</v>
      </c>
      <c r="G15" s="77">
        <f t="shared" si="1"/>
        <v>5.3172633817794961E-3</v>
      </c>
      <c r="H15" s="77">
        <v>6.6088286561664213E-3</v>
      </c>
      <c r="I15" s="77">
        <f t="shared" si="2"/>
        <v>6.6088286561664213E-3</v>
      </c>
      <c r="J15" s="76">
        <f>分析係数表!G18</f>
        <v>0.21285140562248997</v>
      </c>
      <c r="K15" s="78">
        <f t="shared" si="3"/>
        <v>1.4066984689832143E-3</v>
      </c>
      <c r="L15" s="79"/>
      <c r="M15" s="80"/>
      <c r="N15" s="81">
        <f>分析係数表!H18</f>
        <v>4.4363256784968683E-4</v>
      </c>
      <c r="O15" s="82">
        <f t="shared" si="4"/>
        <v>8.7197710735316854E-3</v>
      </c>
      <c r="P15" s="76">
        <f>分析係数表!C18</f>
        <v>1.3647642679900707E-2</v>
      </c>
      <c r="Q15" s="82">
        <f t="shared" si="5"/>
        <v>1.1900431986209463E-4</v>
      </c>
      <c r="R15" s="83">
        <v>2.6248697871479717E-4</v>
      </c>
      <c r="S15" s="84">
        <f t="shared" si="6"/>
        <v>6.8713156348812181E-3</v>
      </c>
      <c r="T15" s="85">
        <f>分析係数表!F18</f>
        <v>0.45783132530120479</v>
      </c>
      <c r="U15" s="86">
        <f t="shared" si="7"/>
        <v>3.1459035436805574E-3</v>
      </c>
      <c r="V15" s="87">
        <f>分析係数表!D18</f>
        <v>2.0080321285140562E-2</v>
      </c>
      <c r="W15" s="88">
        <f t="shared" si="8"/>
        <v>0</v>
      </c>
      <c r="X15" s="76">
        <f>分析係数表!E18</f>
        <v>1.6064257028112448E-2</v>
      </c>
      <c r="Y15" s="89">
        <f t="shared" si="9"/>
        <v>0</v>
      </c>
    </row>
    <row r="16" spans="1:25" x14ac:dyDescent="0.2">
      <c r="A16" s="6" t="s">
        <v>4</v>
      </c>
      <c r="B16" s="5" t="s">
        <v>32</v>
      </c>
      <c r="C16" s="90"/>
      <c r="D16" s="76">
        <f>投入係数表!P16</f>
        <v>0.23571428571428571</v>
      </c>
      <c r="E16" s="77">
        <f t="shared" si="0"/>
        <v>23.571428571428569</v>
      </c>
      <c r="F16" s="76">
        <f>分析係数表!C19</f>
        <v>0.35369371629248714</v>
      </c>
      <c r="G16" s="77">
        <f t="shared" si="1"/>
        <v>8.3370661697514823</v>
      </c>
      <c r="H16" s="77">
        <v>10.351289011275417</v>
      </c>
      <c r="I16" s="77">
        <f t="shared" si="2"/>
        <v>10.351289011275417</v>
      </c>
      <c r="J16" s="76">
        <f>分析係数表!G19</f>
        <v>5.7706179370040876E-2</v>
      </c>
      <c r="K16" s="78">
        <f t="shared" si="3"/>
        <v>0.59733334039579233</v>
      </c>
      <c r="L16" s="79"/>
      <c r="M16" s="80"/>
      <c r="N16" s="81">
        <f>分析係数表!H19</f>
        <v>-1.174321503131524E-4</v>
      </c>
      <c r="O16" s="82">
        <f t="shared" si="4"/>
        <v>-2.308174695934858E-3</v>
      </c>
      <c r="P16" s="76">
        <f>分析係数表!C19</f>
        <v>0.35369371629248714</v>
      </c>
      <c r="Q16" s="82">
        <f t="shared" si="5"/>
        <v>-8.163868860574814E-4</v>
      </c>
      <c r="R16" s="83">
        <v>1.5730452941671239E-3</v>
      </c>
      <c r="S16" s="84">
        <f t="shared" si="6"/>
        <v>10.352862056569585</v>
      </c>
      <c r="T16" s="85">
        <f>分析係数表!F19</f>
        <v>0.2399615292137533</v>
      </c>
      <c r="U16" s="86">
        <f t="shared" si="7"/>
        <v>2.4842886108334805</v>
      </c>
      <c r="V16" s="87">
        <f>分析係数表!D19</f>
        <v>7.6140097779915043E-3</v>
      </c>
      <c r="W16" s="88">
        <f t="shared" si="8"/>
        <v>0</v>
      </c>
      <c r="X16" s="76">
        <f>分析係数表!E19</f>
        <v>8.0147471347278999E-3</v>
      </c>
      <c r="Y16" s="89">
        <f t="shared" si="9"/>
        <v>0</v>
      </c>
    </row>
    <row r="17" spans="1:25" x14ac:dyDescent="0.2">
      <c r="A17" s="6" t="s">
        <v>5</v>
      </c>
      <c r="B17" s="5" t="s">
        <v>33</v>
      </c>
      <c r="C17" s="90"/>
      <c r="D17" s="76">
        <f>投入係数表!P17</f>
        <v>6.8181818181818177E-2</v>
      </c>
      <c r="E17" s="77">
        <f t="shared" si="0"/>
        <v>6.8181818181818175</v>
      </c>
      <c r="F17" s="76">
        <f>分析係数表!C20</f>
        <v>6.1353860086031276E-2</v>
      </c>
      <c r="G17" s="77">
        <f t="shared" si="1"/>
        <v>0.41832177331384957</v>
      </c>
      <c r="H17" s="77">
        <v>0.43829648309434666</v>
      </c>
      <c r="I17" s="77">
        <f t="shared" si="2"/>
        <v>0.43829648309434666</v>
      </c>
      <c r="J17" s="76">
        <f>分析係数表!G20</f>
        <v>0.10067618332081142</v>
      </c>
      <c r="K17" s="78">
        <f t="shared" si="3"/>
        <v>4.4126017080873367E-2</v>
      </c>
      <c r="L17" s="79"/>
      <c r="M17" s="80"/>
      <c r="N17" s="81">
        <f>分析係数表!H20</f>
        <v>5.4801670146137783E-4</v>
      </c>
      <c r="O17" s="82">
        <f t="shared" si="4"/>
        <v>1.077148191436267E-2</v>
      </c>
      <c r="P17" s="76">
        <f>分析係数表!C20</f>
        <v>6.1353860086031276E-2</v>
      </c>
      <c r="Q17" s="82">
        <f t="shared" si="5"/>
        <v>6.6087199429302362E-4</v>
      </c>
      <c r="R17" s="83">
        <v>1.2333155415314783E-3</v>
      </c>
      <c r="S17" s="84">
        <f t="shared" si="6"/>
        <v>0.43952979863587816</v>
      </c>
      <c r="T17" s="85">
        <f>分析係数表!F20</f>
        <v>0.22389181066867017</v>
      </c>
      <c r="U17" s="86">
        <f t="shared" si="7"/>
        <v>9.8407122459422763E-2</v>
      </c>
      <c r="V17" s="87">
        <f>分析係数表!D20</f>
        <v>0</v>
      </c>
      <c r="W17" s="88">
        <f t="shared" si="8"/>
        <v>0</v>
      </c>
      <c r="X17" s="76">
        <f>分析係数表!E20</f>
        <v>0</v>
      </c>
      <c r="Y17" s="89">
        <f t="shared" si="9"/>
        <v>0</v>
      </c>
    </row>
    <row r="18" spans="1:25" x14ac:dyDescent="0.2">
      <c r="A18" s="6" t="s">
        <v>6</v>
      </c>
      <c r="B18" s="5" t="s">
        <v>34</v>
      </c>
      <c r="C18" s="75">
        <f>最終需要_まとめ!C19</f>
        <v>100</v>
      </c>
      <c r="D18" s="76">
        <f>投入係数表!P18</f>
        <v>7.3376623376623373E-2</v>
      </c>
      <c r="E18" s="77">
        <f t="shared" si="0"/>
        <v>7.3376623376623371</v>
      </c>
      <c r="F18" s="76">
        <f>分析係数表!C21</f>
        <v>6.7857142857142838E-2</v>
      </c>
      <c r="G18" s="77">
        <f t="shared" si="1"/>
        <v>0.49791280148422989</v>
      </c>
      <c r="H18" s="77">
        <v>0.50553403506211592</v>
      </c>
      <c r="I18" s="77">
        <f t="shared" si="2"/>
        <v>100.50553403506211</v>
      </c>
      <c r="J18" s="76">
        <f>分析係数表!G21</f>
        <v>0.28506493506493508</v>
      </c>
      <c r="K18" s="78">
        <f t="shared" si="3"/>
        <v>28.650603533371605</v>
      </c>
      <c r="L18" s="79"/>
      <c r="M18" s="80"/>
      <c r="N18" s="81">
        <f>分析係数表!H21</f>
        <v>9.264091858037578E-4</v>
      </c>
      <c r="O18" s="82">
        <f t="shared" si="4"/>
        <v>1.8208933712374989E-2</v>
      </c>
      <c r="P18" s="76">
        <f>分析係数表!C21</f>
        <v>6.7857142857142838E-2</v>
      </c>
      <c r="Q18" s="82">
        <f t="shared" si="5"/>
        <v>1.235606216196874E-3</v>
      </c>
      <c r="R18" s="83">
        <v>2.7426521264047473E-3</v>
      </c>
      <c r="S18" s="84">
        <f t="shared" si="6"/>
        <v>100.50827668718851</v>
      </c>
      <c r="T18" s="85">
        <f>分析係数表!F21</f>
        <v>0.42467532467532465</v>
      </c>
      <c r="U18" s="86">
        <f t="shared" si="7"/>
        <v>42.683385034689145</v>
      </c>
      <c r="V18" s="87">
        <f>分析係数表!D21</f>
        <v>5.909090909090909E-2</v>
      </c>
      <c r="W18" s="88">
        <f t="shared" si="8"/>
        <v>6</v>
      </c>
      <c r="X18" s="76">
        <f>分析係数表!E21</f>
        <v>4.6753246753246755E-2</v>
      </c>
      <c r="Y18" s="89">
        <f t="shared" si="9"/>
        <v>5</v>
      </c>
    </row>
    <row r="19" spans="1:25" x14ac:dyDescent="0.2">
      <c r="A19" s="6" t="s">
        <v>7</v>
      </c>
      <c r="B19" s="5" t="s">
        <v>268</v>
      </c>
      <c r="C19" s="90"/>
      <c r="D19" s="76">
        <f>投入係数表!P19</f>
        <v>1.2987012987012987E-3</v>
      </c>
      <c r="E19" s="77">
        <f t="shared" si="0"/>
        <v>0.12987012987012986</v>
      </c>
      <c r="F19" s="76">
        <f>分析係数表!C22</f>
        <v>2.5594149908592323E-2</v>
      </c>
      <c r="G19" s="77">
        <f t="shared" si="1"/>
        <v>3.3239155725444574E-3</v>
      </c>
      <c r="H19" s="77">
        <v>3.8909231425856929E-3</v>
      </c>
      <c r="I19" s="77">
        <f t="shared" si="2"/>
        <v>3.8909231425856929E-3</v>
      </c>
      <c r="J19" s="76">
        <f>分析係数表!G22</f>
        <v>0.19492656875834447</v>
      </c>
      <c r="K19" s="78">
        <f t="shared" si="3"/>
        <v>7.5844429748666382E-4</v>
      </c>
      <c r="L19" s="79"/>
      <c r="M19" s="80"/>
      <c r="N19" s="81">
        <f>分析係数表!H22</f>
        <v>3.9144050104384132E-5</v>
      </c>
      <c r="O19" s="82">
        <f t="shared" si="4"/>
        <v>7.6939156531161926E-4</v>
      </c>
      <c r="P19" s="76">
        <f>分析係数表!C22</f>
        <v>2.5594149908592323E-2</v>
      </c>
      <c r="Q19" s="82">
        <f t="shared" si="5"/>
        <v>1.9691923060992084E-5</v>
      </c>
      <c r="R19" s="83">
        <v>2.028131789877254E-4</v>
      </c>
      <c r="S19" s="84">
        <f t="shared" si="6"/>
        <v>4.0937363215734187E-3</v>
      </c>
      <c r="T19" s="85">
        <f>分析係数表!F22</f>
        <v>0.41388518024032045</v>
      </c>
      <c r="U19" s="86">
        <f t="shared" si="7"/>
        <v>1.6943367953107609E-3</v>
      </c>
      <c r="V19" s="87">
        <f>分析係数表!D22</f>
        <v>6.1415220293724967E-2</v>
      </c>
      <c r="W19" s="88">
        <f t="shared" si="8"/>
        <v>0</v>
      </c>
      <c r="X19" s="76">
        <f>分析係数表!E22</f>
        <v>6.008010680907877E-2</v>
      </c>
      <c r="Y19" s="89">
        <f t="shared" si="9"/>
        <v>0</v>
      </c>
    </row>
    <row r="20" spans="1:25" x14ac:dyDescent="0.2">
      <c r="A20" s="6" t="s">
        <v>8</v>
      </c>
      <c r="B20" s="5" t="s">
        <v>269</v>
      </c>
      <c r="C20" s="90"/>
      <c r="D20" s="76">
        <f>投入係数表!P20</f>
        <v>6.4935064935064935E-4</v>
      </c>
      <c r="E20" s="77">
        <f t="shared" si="0"/>
        <v>6.4935064935064929E-2</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5.1292771020774617E-4</v>
      </c>
      <c r="P20" s="76">
        <f>分析係数表!C23</f>
        <v>0</v>
      </c>
      <c r="Q20" s="82">
        <f t="shared" si="5"/>
        <v>0</v>
      </c>
      <c r="R20" s="83">
        <v>0</v>
      </c>
      <c r="S20" s="84">
        <f t="shared" si="6"/>
        <v>0</v>
      </c>
      <c r="T20" s="85">
        <f>分析係数表!F23</f>
        <v>0.44189383070301291</v>
      </c>
      <c r="U20" s="86">
        <f t="shared" si="7"/>
        <v>0</v>
      </c>
      <c r="V20" s="87">
        <f>分析係数表!D23</f>
        <v>2.5824964131994262E-2</v>
      </c>
      <c r="W20" s="88">
        <f t="shared" si="8"/>
        <v>0</v>
      </c>
      <c r="X20" s="76">
        <f>分析係数表!E23</f>
        <v>2.1520803443328552E-2</v>
      </c>
      <c r="Y20" s="89">
        <f t="shared" si="9"/>
        <v>0</v>
      </c>
    </row>
    <row r="21" spans="1:25" x14ac:dyDescent="0.2">
      <c r="A21" s="6" t="s">
        <v>9</v>
      </c>
      <c r="B21" s="5" t="s">
        <v>270</v>
      </c>
      <c r="C21" s="90"/>
      <c r="D21" s="76">
        <f>投入係数表!P21</f>
        <v>0</v>
      </c>
      <c r="E21" s="77">
        <f t="shared" si="0"/>
        <v>0</v>
      </c>
      <c r="F21" s="76">
        <f>分析係数表!C24</f>
        <v>0.15741583257506819</v>
      </c>
      <c r="G21" s="77">
        <f t="shared" si="1"/>
        <v>0</v>
      </c>
      <c r="H21" s="77">
        <v>1.9392691728124375E-3</v>
      </c>
      <c r="I21" s="77">
        <f t="shared" si="2"/>
        <v>1.9392691728124375E-3</v>
      </c>
      <c r="J21" s="76">
        <f>分析係数表!G24</f>
        <v>0.20833333333333334</v>
      </c>
      <c r="K21" s="78">
        <f t="shared" si="3"/>
        <v>4.0401441100259118E-4</v>
      </c>
      <c r="L21" s="79"/>
      <c r="M21" s="80"/>
      <c r="N21" s="81">
        <f>分析係数表!H24</f>
        <v>3.2620041753653444E-4</v>
      </c>
      <c r="O21" s="82">
        <f t="shared" si="4"/>
        <v>6.4115963775968274E-3</v>
      </c>
      <c r="P21" s="76">
        <f>分析係数表!C24</f>
        <v>0.15741583257506819</v>
      </c>
      <c r="Q21" s="82">
        <f t="shared" si="5"/>
        <v>1.0092867819146958E-3</v>
      </c>
      <c r="R21" s="83">
        <v>3.4804798413855457E-3</v>
      </c>
      <c r="S21" s="84">
        <f t="shared" si="6"/>
        <v>5.4197490141979828E-3</v>
      </c>
      <c r="T21" s="85">
        <f>分析係数表!F24</f>
        <v>0.39583333333333331</v>
      </c>
      <c r="U21" s="86">
        <f t="shared" si="7"/>
        <v>2.145317318120035E-3</v>
      </c>
      <c r="V21" s="87">
        <f>分析係数表!D24</f>
        <v>0</v>
      </c>
      <c r="W21" s="88">
        <f t="shared" si="8"/>
        <v>0</v>
      </c>
      <c r="X21" s="76">
        <f>分析係数表!E24</f>
        <v>0</v>
      </c>
      <c r="Y21" s="89">
        <f t="shared" si="9"/>
        <v>0</v>
      </c>
    </row>
    <row r="22" spans="1:25" x14ac:dyDescent="0.2">
      <c r="A22" s="6" t="s">
        <v>10</v>
      </c>
      <c r="B22" s="5" t="s">
        <v>271</v>
      </c>
      <c r="C22" s="90"/>
      <c r="D22" s="76">
        <f>投入係数表!P22</f>
        <v>2.5974025974025974E-3</v>
      </c>
      <c r="E22" s="77">
        <f t="shared" si="0"/>
        <v>0.25974025974025972</v>
      </c>
      <c r="F22" s="76">
        <f>分析係数表!C25</f>
        <v>0.30845442536327605</v>
      </c>
      <c r="G22" s="77">
        <f t="shared" si="1"/>
        <v>8.0118032561889874E-2</v>
      </c>
      <c r="H22" s="77">
        <v>0.14001849614574816</v>
      </c>
      <c r="I22" s="77">
        <f t="shared" si="2"/>
        <v>0.14001849614574816</v>
      </c>
      <c r="J22" s="76">
        <f>分析係数表!G25</f>
        <v>0.19694817948330565</v>
      </c>
      <c r="K22" s="78">
        <f t="shared" si="3"/>
        <v>2.7576387909895347E-2</v>
      </c>
      <c r="L22" s="79"/>
      <c r="M22" s="80"/>
      <c r="N22" s="81">
        <f>分析係数表!H25</f>
        <v>5.0887265135699379E-4</v>
      </c>
      <c r="O22" s="82">
        <f t="shared" si="4"/>
        <v>1.0002090349051052E-2</v>
      </c>
      <c r="P22" s="76">
        <f>分析係数表!C25</f>
        <v>0.30845442536327605</v>
      </c>
      <c r="Q22" s="82">
        <f t="shared" si="5"/>
        <v>3.0851890310481115E-3</v>
      </c>
      <c r="R22" s="83">
        <v>1.8420588608977224E-2</v>
      </c>
      <c r="S22" s="84">
        <f t="shared" si="6"/>
        <v>0.15843908475472537</v>
      </c>
      <c r="T22" s="85">
        <f>分析係数表!F25</f>
        <v>0.34916150475902702</v>
      </c>
      <c r="U22" s="86">
        <f t="shared" si="7"/>
        <v>5.5320829245602929E-2</v>
      </c>
      <c r="V22" s="87">
        <f>分析係数表!D25</f>
        <v>2.3674271037921135E-2</v>
      </c>
      <c r="W22" s="88">
        <f t="shared" si="8"/>
        <v>0</v>
      </c>
      <c r="X22" s="76">
        <f>分析係数表!E25</f>
        <v>2.3583622903761897E-2</v>
      </c>
      <c r="Y22" s="89">
        <f t="shared" si="9"/>
        <v>0</v>
      </c>
    </row>
    <row r="23" spans="1:25" x14ac:dyDescent="0.2">
      <c r="A23" s="6" t="s">
        <v>11</v>
      </c>
      <c r="B23" s="5" t="s">
        <v>35</v>
      </c>
      <c r="C23" s="90"/>
      <c r="D23" s="76">
        <f>投入係数表!P23</f>
        <v>6.4935064935064935E-4</v>
      </c>
      <c r="E23" s="77">
        <f t="shared" si="0"/>
        <v>6.4935064935064929E-2</v>
      </c>
      <c r="F23" s="76">
        <f>分析係数表!C26</f>
        <v>0.16160220994475138</v>
      </c>
      <c r="G23" s="77">
        <f t="shared" si="1"/>
        <v>1.0493649996412427E-2</v>
      </c>
      <c r="H23" s="77">
        <v>1.4228122018956181E-2</v>
      </c>
      <c r="I23" s="77">
        <f t="shared" si="2"/>
        <v>1.4228122018956181E-2</v>
      </c>
      <c r="J23" s="76">
        <f>分析係数表!G26</f>
        <v>0.19685515573026913</v>
      </c>
      <c r="K23" s="78">
        <f t="shared" si="3"/>
        <v>2.8008791757908901E-3</v>
      </c>
      <c r="L23" s="79"/>
      <c r="M23" s="80"/>
      <c r="N23" s="81">
        <f>分析係数表!H26</f>
        <v>1.0360125260960334E-2</v>
      </c>
      <c r="O23" s="82">
        <f t="shared" si="4"/>
        <v>0.20363230095247525</v>
      </c>
      <c r="P23" s="76">
        <f>分析係数表!C26</f>
        <v>0.16160220994475138</v>
      </c>
      <c r="Q23" s="82">
        <f t="shared" si="5"/>
        <v>3.2907429850054702E-2</v>
      </c>
      <c r="R23" s="83">
        <v>3.4827991268624015E-2</v>
      </c>
      <c r="S23" s="84">
        <f t="shared" si="6"/>
        <v>4.9056113287580194E-2</v>
      </c>
      <c r="T23" s="85">
        <f>分析係数表!F26</f>
        <v>0.33413970365890533</v>
      </c>
      <c r="U23" s="86">
        <f t="shared" si="7"/>
        <v>1.6391595156569735E-2</v>
      </c>
      <c r="V23" s="87">
        <f>分析係数表!D26</f>
        <v>4.2334442092530997E-2</v>
      </c>
      <c r="W23" s="88">
        <f t="shared" si="8"/>
        <v>0</v>
      </c>
      <c r="X23" s="76">
        <f>分析係数表!E26</f>
        <v>4.4148775325068036E-2</v>
      </c>
      <c r="Y23" s="89">
        <f t="shared" si="9"/>
        <v>0</v>
      </c>
    </row>
    <row r="24" spans="1:25" x14ac:dyDescent="0.2">
      <c r="A24" s="6" t="s">
        <v>12</v>
      </c>
      <c r="B24" s="5" t="s">
        <v>365</v>
      </c>
      <c r="C24" s="90"/>
      <c r="D24" s="76">
        <f>投入係数表!P24</f>
        <v>0</v>
      </c>
      <c r="E24" s="77">
        <f t="shared" si="0"/>
        <v>0</v>
      </c>
      <c r="F24" s="76">
        <f>分析係数表!C27</f>
        <v>8.2295614510016213E-2</v>
      </c>
      <c r="G24" s="77">
        <f t="shared" si="1"/>
        <v>0</v>
      </c>
      <c r="H24" s="77">
        <v>3.0502651130399786E-4</v>
      </c>
      <c r="I24" s="77">
        <f t="shared" si="2"/>
        <v>3.0502651130399786E-4</v>
      </c>
      <c r="J24" s="76">
        <f>分析係数表!G27</f>
        <v>0.16879795396419436</v>
      </c>
      <c r="K24" s="78">
        <f t="shared" si="3"/>
        <v>5.1487851012951044E-5</v>
      </c>
      <c r="L24" s="79"/>
      <c r="M24" s="80"/>
      <c r="N24" s="81">
        <f>分析係数表!H27</f>
        <v>1.0829853862212944E-2</v>
      </c>
      <c r="O24" s="82">
        <f t="shared" si="4"/>
        <v>0.21286499973621467</v>
      </c>
      <c r="P24" s="76">
        <f>分析係数表!C27</f>
        <v>8.2295614510016213E-2</v>
      </c>
      <c r="Q24" s="82">
        <f t="shared" si="5"/>
        <v>1.7517855960966226E-2</v>
      </c>
      <c r="R24" s="83">
        <v>1.7702852848978708E-2</v>
      </c>
      <c r="S24" s="84">
        <f t="shared" si="6"/>
        <v>1.8007879360282707E-2</v>
      </c>
      <c r="T24" s="85">
        <f>分析係数表!F27</f>
        <v>0.31969309462915602</v>
      </c>
      <c r="U24" s="86">
        <f t="shared" si="7"/>
        <v>5.756994680397285E-3</v>
      </c>
      <c r="V24" s="87">
        <f>分析係数表!D27</f>
        <v>0</v>
      </c>
      <c r="W24" s="88">
        <f t="shared" si="8"/>
        <v>0</v>
      </c>
      <c r="X24" s="76">
        <f>分析係数表!E27</f>
        <v>0</v>
      </c>
      <c r="Y24" s="89">
        <f t="shared" si="9"/>
        <v>0</v>
      </c>
    </row>
    <row r="25" spans="1:25" x14ac:dyDescent="0.2">
      <c r="A25" s="6" t="s">
        <v>13</v>
      </c>
      <c r="B25" s="5" t="s">
        <v>191</v>
      </c>
      <c r="C25" s="90"/>
      <c r="D25" s="76">
        <f>投入係数表!P25</f>
        <v>0</v>
      </c>
      <c r="E25" s="77">
        <f t="shared" si="0"/>
        <v>0</v>
      </c>
      <c r="F25" s="76">
        <f>分析係数表!C28</f>
        <v>3.4090909090909061E-2</v>
      </c>
      <c r="G25" s="77">
        <f t="shared" si="1"/>
        <v>0</v>
      </c>
      <c r="H25" s="77">
        <v>3.4038940593762394E-3</v>
      </c>
      <c r="I25" s="77">
        <f t="shared" si="2"/>
        <v>3.4038940593762394E-3</v>
      </c>
      <c r="J25" s="76">
        <f>分析係数表!G28</f>
        <v>0.12609457092819615</v>
      </c>
      <c r="K25" s="78">
        <f t="shared" si="3"/>
        <v>4.292125609020827E-4</v>
      </c>
      <c r="L25" s="79"/>
      <c r="M25" s="80"/>
      <c r="N25" s="81">
        <f>分析係数表!H28</f>
        <v>2.1424843423799581E-2</v>
      </c>
      <c r="O25" s="82">
        <f t="shared" si="4"/>
        <v>0.42111365008055962</v>
      </c>
      <c r="P25" s="76">
        <f>分析係数表!C28</f>
        <v>3.4090909090909061E-2</v>
      </c>
      <c r="Q25" s="82">
        <f t="shared" si="5"/>
        <v>1.4356147161837246E-2</v>
      </c>
      <c r="R25" s="83">
        <v>1.5930077245592335E-2</v>
      </c>
      <c r="S25" s="84">
        <f t="shared" si="6"/>
        <v>1.9333971304968577E-2</v>
      </c>
      <c r="T25" s="85">
        <f>分析係数表!F28</f>
        <v>0.21453590192644484</v>
      </c>
      <c r="U25" s="86">
        <f t="shared" si="7"/>
        <v>4.1478309717314374E-3</v>
      </c>
      <c r="V25" s="87">
        <f>分析係数表!D28</f>
        <v>1.6637478108581436E-2</v>
      </c>
      <c r="W25" s="88">
        <f t="shared" si="8"/>
        <v>0</v>
      </c>
      <c r="X25" s="76">
        <f>分析係数表!E28</f>
        <v>1.5761821366024518E-2</v>
      </c>
      <c r="Y25" s="89">
        <f t="shared" si="9"/>
        <v>0</v>
      </c>
    </row>
    <row r="26" spans="1:25" x14ac:dyDescent="0.2">
      <c r="A26" s="6" t="s">
        <v>14</v>
      </c>
      <c r="B26" s="5" t="s">
        <v>50</v>
      </c>
      <c r="C26" s="90"/>
      <c r="D26" s="76">
        <f>投入係数表!P26</f>
        <v>3.246753246753247E-3</v>
      </c>
      <c r="E26" s="77">
        <f t="shared" si="0"/>
        <v>0.32467532467532467</v>
      </c>
      <c r="F26" s="76">
        <f>分析係数表!C29</f>
        <v>0.29231433506044902</v>
      </c>
      <c r="G26" s="77">
        <f t="shared" si="1"/>
        <v>9.4907251643002927E-2</v>
      </c>
      <c r="H26" s="77">
        <v>0.14059976652643291</v>
      </c>
      <c r="I26" s="77">
        <f t="shared" si="2"/>
        <v>0.14059976652643291</v>
      </c>
      <c r="J26" s="76">
        <f>分析係数表!G29</f>
        <v>0.25456977262594738</v>
      </c>
      <c r="K26" s="78">
        <f t="shared" si="3"/>
        <v>3.5792450595895316E-2</v>
      </c>
      <c r="L26" s="79"/>
      <c r="M26" s="80"/>
      <c r="N26" s="81">
        <f>分析係数表!H29</f>
        <v>1.0151356993736952E-2</v>
      </c>
      <c r="O26" s="82">
        <f t="shared" si="4"/>
        <v>0.19952887927081328</v>
      </c>
      <c r="P26" s="76">
        <f>分析係数表!C29</f>
        <v>0.29231433506044902</v>
      </c>
      <c r="Q26" s="82">
        <f t="shared" si="5"/>
        <v>5.8325151669404392E-2</v>
      </c>
      <c r="R26" s="83">
        <v>7.4080022789941927E-2</v>
      </c>
      <c r="S26" s="84">
        <f t="shared" si="6"/>
        <v>0.21467978931637482</v>
      </c>
      <c r="T26" s="85">
        <f>分析係数表!F29</f>
        <v>0.38252340615247438</v>
      </c>
      <c r="U26" s="86">
        <f t="shared" si="7"/>
        <v>8.2120044241395282E-2</v>
      </c>
      <c r="V26" s="87">
        <f>分析係数表!D29</f>
        <v>6.8212215782434235E-2</v>
      </c>
      <c r="W26" s="88">
        <f t="shared" si="8"/>
        <v>0</v>
      </c>
      <c r="X26" s="76">
        <f>分析係数表!E29</f>
        <v>4.7258136424431565E-2</v>
      </c>
      <c r="Y26" s="89">
        <f t="shared" si="9"/>
        <v>0</v>
      </c>
    </row>
    <row r="27" spans="1:25" x14ac:dyDescent="0.2">
      <c r="A27" s="6" t="s">
        <v>15</v>
      </c>
      <c r="B27" s="5" t="s">
        <v>36</v>
      </c>
      <c r="C27" s="90"/>
      <c r="D27" s="76">
        <f>投入係数表!P27</f>
        <v>3.8961038961038961E-3</v>
      </c>
      <c r="E27" s="77">
        <f t="shared" si="0"/>
        <v>0.38961038961038963</v>
      </c>
      <c r="F27" s="76">
        <f>分析係数表!C30</f>
        <v>1</v>
      </c>
      <c r="G27" s="77">
        <f t="shared" si="1"/>
        <v>0.38961038961038963</v>
      </c>
      <c r="H27" s="77">
        <v>0.46494409856003321</v>
      </c>
      <c r="I27" s="77">
        <f t="shared" si="2"/>
        <v>0.46494409856003321</v>
      </c>
      <c r="J27" s="76">
        <f>分析係数表!G30</f>
        <v>0.34476756092566047</v>
      </c>
      <c r="K27" s="78">
        <f t="shared" si="3"/>
        <v>0.16029764282732253</v>
      </c>
      <c r="L27" s="79"/>
      <c r="M27" s="80"/>
      <c r="N27" s="81">
        <f>分析係数表!H30</f>
        <v>0</v>
      </c>
      <c r="O27" s="82">
        <f t="shared" si="4"/>
        <v>0</v>
      </c>
      <c r="P27" s="76">
        <f>分析係数表!C30</f>
        <v>1</v>
      </c>
      <c r="Q27" s="82">
        <f t="shared" si="5"/>
        <v>0</v>
      </c>
      <c r="R27" s="83">
        <v>5.9721531100674595E-2</v>
      </c>
      <c r="S27" s="84">
        <f t="shared" si="6"/>
        <v>0.52466562966070784</v>
      </c>
      <c r="T27" s="85">
        <f>分析係数表!F30</f>
        <v>0.43968871595330739</v>
      </c>
      <c r="U27" s="86">
        <f t="shared" si="7"/>
        <v>0.23068955701035013</v>
      </c>
      <c r="V27" s="87">
        <f>分析係数表!D30</f>
        <v>0.11560516076182674</v>
      </c>
      <c r="W27" s="88">
        <f t="shared" si="8"/>
        <v>0</v>
      </c>
      <c r="X27" s="76">
        <f>分析係数表!E30</f>
        <v>7.6694654925250877E-2</v>
      </c>
      <c r="Y27" s="89">
        <f t="shared" si="9"/>
        <v>0</v>
      </c>
    </row>
    <row r="28" spans="1:25" x14ac:dyDescent="0.2">
      <c r="A28" s="6" t="s">
        <v>16</v>
      </c>
      <c r="B28" s="5" t="s">
        <v>192</v>
      </c>
      <c r="C28" s="90"/>
      <c r="D28" s="76">
        <f>投入係数表!P28</f>
        <v>2.4675324675324677E-2</v>
      </c>
      <c r="E28" s="77">
        <f t="shared" si="0"/>
        <v>2.4675324675324677</v>
      </c>
      <c r="F28" s="76">
        <f>分析係数表!C31</f>
        <v>3.6682843277190957E-2</v>
      </c>
      <c r="G28" s="77">
        <f t="shared" si="1"/>
        <v>9.0516106787873793E-2</v>
      </c>
      <c r="H28" s="77">
        <v>0.11354409956902711</v>
      </c>
      <c r="I28" s="77">
        <f t="shared" si="2"/>
        <v>0.11354409956902711</v>
      </c>
      <c r="J28" s="76">
        <f>分析係数表!G31</f>
        <v>6.9767441860465115E-2</v>
      </c>
      <c r="K28" s="78">
        <f t="shared" si="3"/>
        <v>7.9216813652809616E-3</v>
      </c>
      <c r="L28" s="79"/>
      <c r="M28" s="80"/>
      <c r="N28" s="81">
        <f>分析係数表!H31</f>
        <v>2.1751043841336117E-2</v>
      </c>
      <c r="O28" s="82">
        <f t="shared" si="4"/>
        <v>0.42752524645815643</v>
      </c>
      <c r="P28" s="76">
        <f>分析係数表!C31</f>
        <v>3.6682843277190957E-2</v>
      </c>
      <c r="Q28" s="82">
        <f t="shared" si="5"/>
        <v>1.5682841612866989E-2</v>
      </c>
      <c r="R28" s="83">
        <v>2.0853467795100843E-2</v>
      </c>
      <c r="S28" s="84">
        <f t="shared" si="6"/>
        <v>0.13439756736412795</v>
      </c>
      <c r="T28" s="85">
        <f>分析係数表!F31</f>
        <v>0.34496124031007752</v>
      </c>
      <c r="U28" s="86">
        <f t="shared" si="7"/>
        <v>4.6361951532586772E-2</v>
      </c>
      <c r="V28" s="87">
        <f>分析係数表!D31</f>
        <v>0</v>
      </c>
      <c r="W28" s="88">
        <f t="shared" si="8"/>
        <v>0</v>
      </c>
      <c r="X28" s="76">
        <f>分析係数表!E31</f>
        <v>0</v>
      </c>
      <c r="Y28" s="89">
        <f t="shared" si="9"/>
        <v>0</v>
      </c>
    </row>
    <row r="29" spans="1:25" x14ac:dyDescent="0.2">
      <c r="A29" s="6" t="s">
        <v>17</v>
      </c>
      <c r="B29" s="5" t="s">
        <v>272</v>
      </c>
      <c r="C29" s="90"/>
      <c r="D29" s="76">
        <f>投入係数表!P29</f>
        <v>6.4935064935064935E-4</v>
      </c>
      <c r="E29" s="77">
        <f t="shared" si="0"/>
        <v>6.4935064935064929E-2</v>
      </c>
      <c r="F29" s="76">
        <f>分析係数表!C32</f>
        <v>0.40520446096654272</v>
      </c>
      <c r="G29" s="77">
        <f t="shared" si="1"/>
        <v>2.6311977984840435E-2</v>
      </c>
      <c r="H29" s="77">
        <v>3.79367758342627E-2</v>
      </c>
      <c r="I29" s="77">
        <f t="shared" si="2"/>
        <v>3.79367758342627E-2</v>
      </c>
      <c r="J29" s="76">
        <f>分析係数表!G32</f>
        <v>0.14123006833712984</v>
      </c>
      <c r="K29" s="78">
        <f t="shared" si="3"/>
        <v>5.3578134435632967E-3</v>
      </c>
      <c r="L29" s="79"/>
      <c r="M29" s="80"/>
      <c r="N29" s="81">
        <f>分析係数表!H32</f>
        <v>6.3543841336116914E-3</v>
      </c>
      <c r="O29" s="82">
        <f t="shared" si="4"/>
        <v>0.1248978974355862</v>
      </c>
      <c r="P29" s="76">
        <f>分析係数表!C32</f>
        <v>0.40520446096654272</v>
      </c>
      <c r="Q29" s="82">
        <f t="shared" si="5"/>
        <v>5.0609185206241247E-2</v>
      </c>
      <c r="R29" s="83">
        <v>6.3017295729830225E-2</v>
      </c>
      <c r="S29" s="84">
        <f t="shared" si="6"/>
        <v>0.10095407156409292</v>
      </c>
      <c r="T29" s="85">
        <f>分析係数表!F32</f>
        <v>0.48519362186788156</v>
      </c>
      <c r="U29" s="86">
        <f t="shared" si="7"/>
        <v>4.8982271624491557E-2</v>
      </c>
      <c r="V29" s="87">
        <f>分析係数表!D32</f>
        <v>9.1116173120728925E-3</v>
      </c>
      <c r="W29" s="88">
        <f t="shared" si="8"/>
        <v>0</v>
      </c>
      <c r="X29" s="76">
        <f>分析係数表!E32</f>
        <v>1.366742596810934E-2</v>
      </c>
      <c r="Y29" s="89">
        <f t="shared" si="9"/>
        <v>0</v>
      </c>
    </row>
    <row r="30" spans="1:25" x14ac:dyDescent="0.2">
      <c r="A30" s="6" t="s">
        <v>18</v>
      </c>
      <c r="B30" s="5" t="s">
        <v>273</v>
      </c>
      <c r="C30" s="90"/>
      <c r="D30" s="76">
        <f>投入係数表!P30</f>
        <v>0</v>
      </c>
      <c r="E30" s="77">
        <f t="shared" si="0"/>
        <v>0</v>
      </c>
      <c r="F30" s="76">
        <f>分析係数表!C33</f>
        <v>1</v>
      </c>
      <c r="G30" s="77">
        <f t="shared" si="1"/>
        <v>0</v>
      </c>
      <c r="H30" s="77">
        <v>3.0841428706530834E-2</v>
      </c>
      <c r="I30" s="77">
        <f t="shared" si="2"/>
        <v>3.0841428706530834E-2</v>
      </c>
      <c r="J30" s="76">
        <f>分析係数表!G33</f>
        <v>0.50773765659543113</v>
      </c>
      <c r="K30" s="78">
        <f t="shared" si="3"/>
        <v>1.5659354737509023E-2</v>
      </c>
      <c r="L30" s="79"/>
      <c r="M30" s="80"/>
      <c r="N30" s="81">
        <f>分析係数表!H33</f>
        <v>9.3945720250521918E-4</v>
      </c>
      <c r="O30" s="82">
        <f t="shared" si="4"/>
        <v>1.8465397567478864E-2</v>
      </c>
      <c r="P30" s="76">
        <f>分析係数表!C33</f>
        <v>1</v>
      </c>
      <c r="Q30" s="82">
        <f t="shared" si="5"/>
        <v>1.8465397567478864E-2</v>
      </c>
      <c r="R30" s="83">
        <v>5.5738968494340936E-2</v>
      </c>
      <c r="S30" s="84">
        <f t="shared" si="6"/>
        <v>8.6580397200871767E-2</v>
      </c>
      <c r="T30" s="85">
        <f>分析係数表!F33</f>
        <v>0.64112011790714807</v>
      </c>
      <c r="U30" s="86">
        <f t="shared" si="7"/>
        <v>5.550843446187062E-2</v>
      </c>
      <c r="V30" s="87">
        <f>分析係数表!D33</f>
        <v>2.5055268975681652E-2</v>
      </c>
      <c r="W30" s="88">
        <f t="shared" si="8"/>
        <v>0</v>
      </c>
      <c r="X30" s="76">
        <f>分析係数表!E33</f>
        <v>2.3581429624170966E-2</v>
      </c>
      <c r="Y30" s="89">
        <f t="shared" si="9"/>
        <v>0</v>
      </c>
    </row>
    <row r="31" spans="1:25" x14ac:dyDescent="0.2">
      <c r="A31" s="6" t="s">
        <v>19</v>
      </c>
      <c r="B31" s="5" t="s">
        <v>274</v>
      </c>
      <c r="C31" s="90"/>
      <c r="D31" s="76">
        <f>投入係数表!P31</f>
        <v>4.6103896103896105E-2</v>
      </c>
      <c r="E31" s="77">
        <f t="shared" si="0"/>
        <v>4.6103896103896105</v>
      </c>
      <c r="F31" s="76">
        <f>分析係数表!C34</f>
        <v>0.47684200348095152</v>
      </c>
      <c r="G31" s="77">
        <f t="shared" si="1"/>
        <v>2.1984274186459452</v>
      </c>
      <c r="H31" s="77">
        <v>2.4033719970534277</v>
      </c>
      <c r="I31" s="77">
        <f t="shared" si="2"/>
        <v>2.4033719970534277</v>
      </c>
      <c r="J31" s="76">
        <f>分析係数表!G34</f>
        <v>0.42481481481481481</v>
      </c>
      <c r="K31" s="78">
        <f t="shared" si="3"/>
        <v>1.0209880298593637</v>
      </c>
      <c r="L31" s="79"/>
      <c r="M31" s="80"/>
      <c r="N31" s="81">
        <f>分析係数表!H34</f>
        <v>0.15750260960334028</v>
      </c>
      <c r="O31" s="82">
        <f t="shared" si="4"/>
        <v>3.0957751949588519</v>
      </c>
      <c r="P31" s="76">
        <f>分析係数表!C34</f>
        <v>0.47684200348095152</v>
      </c>
      <c r="Q31" s="82">
        <f t="shared" si="5"/>
        <v>1.4761956462908121</v>
      </c>
      <c r="R31" s="83">
        <v>1.5773522947209748</v>
      </c>
      <c r="S31" s="84">
        <f t="shared" si="6"/>
        <v>3.9807242917744023</v>
      </c>
      <c r="T31" s="85">
        <f>分析係数表!F34</f>
        <v>0.69679012345679014</v>
      </c>
      <c r="U31" s="86">
        <f t="shared" si="7"/>
        <v>2.7737293707129291</v>
      </c>
      <c r="V31" s="87">
        <f>分析係数表!D34</f>
        <v>0.16024691358024692</v>
      </c>
      <c r="W31" s="88">
        <f t="shared" si="8"/>
        <v>1</v>
      </c>
      <c r="X31" s="76">
        <f>分析係数表!E34</f>
        <v>0.12271604938271605</v>
      </c>
      <c r="Y31" s="89">
        <f t="shared" si="9"/>
        <v>0</v>
      </c>
    </row>
    <row r="32" spans="1:25" x14ac:dyDescent="0.2">
      <c r="A32" s="6" t="s">
        <v>20</v>
      </c>
      <c r="B32" s="5" t="s">
        <v>37</v>
      </c>
      <c r="C32" s="90"/>
      <c r="D32" s="76">
        <f>投入係数表!P32</f>
        <v>1.1038961038961039E-2</v>
      </c>
      <c r="E32" s="77">
        <f t="shared" si="0"/>
        <v>1.1038961038961039</v>
      </c>
      <c r="F32" s="76">
        <f>分析係数表!C35</f>
        <v>0.24337550728097401</v>
      </c>
      <c r="G32" s="77">
        <f t="shared" si="1"/>
        <v>0.26866127427120506</v>
      </c>
      <c r="H32" s="77">
        <v>0.31907781072609603</v>
      </c>
      <c r="I32" s="77">
        <f t="shared" si="2"/>
        <v>0.31907781072609603</v>
      </c>
      <c r="J32" s="76">
        <f>分析係数表!G35</f>
        <v>0.31448275862068964</v>
      </c>
      <c r="K32" s="78">
        <f t="shared" si="3"/>
        <v>0.10034447013179296</v>
      </c>
      <c r="L32" s="79"/>
      <c r="M32" s="80"/>
      <c r="N32" s="81">
        <f>分析係数表!H35</f>
        <v>5.9929540709812108E-2</v>
      </c>
      <c r="O32" s="82">
        <f t="shared" si="4"/>
        <v>1.1779384864920892</v>
      </c>
      <c r="P32" s="76">
        <f>分析係数表!C35</f>
        <v>0.24337550728097401</v>
      </c>
      <c r="Q32" s="82">
        <f t="shared" si="5"/>
        <v>0.28668137669579496</v>
      </c>
      <c r="R32" s="83">
        <v>0.38063365265895915</v>
      </c>
      <c r="S32" s="84">
        <f t="shared" si="6"/>
        <v>0.69971146338505519</v>
      </c>
      <c r="T32" s="85">
        <f>分析係数表!F35</f>
        <v>0.64091954022988507</v>
      </c>
      <c r="U32" s="86">
        <f t="shared" si="7"/>
        <v>0.44845874940632963</v>
      </c>
      <c r="V32" s="87">
        <f>分析係数表!D35</f>
        <v>7.0344827586206901E-2</v>
      </c>
      <c r="W32" s="88">
        <f t="shared" si="8"/>
        <v>0</v>
      </c>
      <c r="X32" s="76">
        <f>分析係数表!E35</f>
        <v>6.2068965517241378E-2</v>
      </c>
      <c r="Y32" s="89">
        <f t="shared" si="9"/>
        <v>0</v>
      </c>
    </row>
    <row r="33" spans="1:25" x14ac:dyDescent="0.2">
      <c r="A33" s="6" t="s">
        <v>21</v>
      </c>
      <c r="B33" s="5" t="s">
        <v>38</v>
      </c>
      <c r="C33" s="90"/>
      <c r="D33" s="76">
        <f>投入係数表!P33</f>
        <v>3.246753246753247E-3</v>
      </c>
      <c r="E33" s="77">
        <f t="shared" si="0"/>
        <v>0.32467532467532467</v>
      </c>
      <c r="F33" s="76">
        <f>分析係数表!C36</f>
        <v>0.96818154529627187</v>
      </c>
      <c r="G33" s="77">
        <f t="shared" si="1"/>
        <v>0.31434465756372465</v>
      </c>
      <c r="H33" s="77">
        <v>0.42148093558977617</v>
      </c>
      <c r="I33" s="77">
        <f t="shared" si="2"/>
        <v>0.42148093558977617</v>
      </c>
      <c r="J33" s="76">
        <f>分析係数表!G36</f>
        <v>4.9777985510633324E-2</v>
      </c>
      <c r="K33" s="78">
        <f t="shared" si="3"/>
        <v>2.0980471904796055E-2</v>
      </c>
      <c r="L33" s="79"/>
      <c r="M33" s="80"/>
      <c r="N33" s="81">
        <f>分析係数表!H36</f>
        <v>0.19376304801670147</v>
      </c>
      <c r="O33" s="82">
        <f t="shared" si="4"/>
        <v>3.8084882482925155</v>
      </c>
      <c r="P33" s="76">
        <f>分析係数表!C36</f>
        <v>0.96818154529627187</v>
      </c>
      <c r="Q33" s="82">
        <f t="shared" si="5"/>
        <v>3.6873080374745393</v>
      </c>
      <c r="R33" s="83">
        <v>3.8857710146658819</v>
      </c>
      <c r="S33" s="84">
        <f t="shared" si="6"/>
        <v>4.3072519502556581</v>
      </c>
      <c r="T33" s="85">
        <f>分析係数表!F36</f>
        <v>0.84955597102126668</v>
      </c>
      <c r="U33" s="86">
        <f t="shared" si="7"/>
        <v>3.6592516130326902</v>
      </c>
      <c r="V33" s="87">
        <f>分析係数表!D36</f>
        <v>8.3547557840616959E-3</v>
      </c>
      <c r="W33" s="88">
        <f t="shared" si="8"/>
        <v>0</v>
      </c>
      <c r="X33" s="76">
        <f>分析係数表!E36</f>
        <v>3.0380930123860717E-3</v>
      </c>
      <c r="Y33" s="89">
        <f t="shared" si="9"/>
        <v>0</v>
      </c>
    </row>
    <row r="34" spans="1:25" x14ac:dyDescent="0.2">
      <c r="A34" s="6" t="s">
        <v>22</v>
      </c>
      <c r="B34" s="5" t="s">
        <v>377</v>
      </c>
      <c r="C34" s="90"/>
      <c r="D34" s="76">
        <f>投入係数表!P34</f>
        <v>2.012987012987013E-2</v>
      </c>
      <c r="E34" s="77">
        <f t="shared" si="0"/>
        <v>2.0129870129870131</v>
      </c>
      <c r="F34" s="76">
        <f>分析係数表!C37</f>
        <v>0.40040699066315533</v>
      </c>
      <c r="G34" s="77">
        <f t="shared" si="1"/>
        <v>0.80601407211414389</v>
      </c>
      <c r="H34" s="77">
        <v>0.95467343236781721</v>
      </c>
      <c r="I34" s="77">
        <f t="shared" si="2"/>
        <v>0.95467343236781721</v>
      </c>
      <c r="J34" s="76">
        <f>分析係数表!G37</f>
        <v>0.27134717134717135</v>
      </c>
      <c r="K34" s="78">
        <f t="shared" si="3"/>
        <v>0.25904793543330229</v>
      </c>
      <c r="L34" s="79"/>
      <c r="M34" s="80"/>
      <c r="N34" s="81">
        <f>分析係数表!H37</f>
        <v>4.6907620041753653E-2</v>
      </c>
      <c r="O34" s="82">
        <f t="shared" si="4"/>
        <v>0.92198755909842378</v>
      </c>
      <c r="P34" s="76">
        <f>分析係数表!C37</f>
        <v>0.40040699066315533</v>
      </c>
      <c r="Q34" s="82">
        <f t="shared" si="5"/>
        <v>0.36917026396746794</v>
      </c>
      <c r="R34" s="83">
        <v>0.42565611387716512</v>
      </c>
      <c r="S34" s="84">
        <f t="shared" si="6"/>
        <v>1.3803295462449823</v>
      </c>
      <c r="T34" s="85">
        <f>分析係数表!F37</f>
        <v>0.66491656491656492</v>
      </c>
      <c r="U34" s="86">
        <f t="shared" si="7"/>
        <v>0.91780398034205435</v>
      </c>
      <c r="V34" s="87">
        <f>分析係数表!D37</f>
        <v>3.0728530728530729E-2</v>
      </c>
      <c r="W34" s="88">
        <f t="shared" si="8"/>
        <v>0</v>
      </c>
      <c r="X34" s="76">
        <f>分析係数表!E37</f>
        <v>2.9100529100529099E-2</v>
      </c>
      <c r="Y34" s="89">
        <f t="shared" si="9"/>
        <v>0</v>
      </c>
    </row>
    <row r="35" spans="1:25" x14ac:dyDescent="0.2">
      <c r="A35" s="6" t="s">
        <v>23</v>
      </c>
      <c r="B35" s="5" t="s">
        <v>193</v>
      </c>
      <c r="C35" s="90"/>
      <c r="D35" s="76">
        <f>投入係数表!P35</f>
        <v>5.8441558441558444E-3</v>
      </c>
      <c r="E35" s="77">
        <f t="shared" si="0"/>
        <v>0.58441558441558439</v>
      </c>
      <c r="F35" s="76">
        <f>分析係数表!C38</f>
        <v>3.4362826933778567E-2</v>
      </c>
      <c r="G35" s="77">
        <f t="shared" si="1"/>
        <v>2.0082171584675786E-2</v>
      </c>
      <c r="H35" s="77">
        <v>2.7055052892589786E-2</v>
      </c>
      <c r="I35" s="77">
        <f t="shared" si="2"/>
        <v>2.7055052892589786E-2</v>
      </c>
      <c r="J35" s="76">
        <f>分析係数表!G38</f>
        <v>0.25648414985590778</v>
      </c>
      <c r="K35" s="78">
        <f t="shared" si="3"/>
        <v>6.9391922404625104E-3</v>
      </c>
      <c r="L35" s="79"/>
      <c r="M35" s="80"/>
      <c r="N35" s="81">
        <f>分析係数表!H38</f>
        <v>4.2901878914405008E-2</v>
      </c>
      <c r="O35" s="82">
        <f t="shared" si="4"/>
        <v>0.84325315558153469</v>
      </c>
      <c r="P35" s="76">
        <f>分析係数表!C38</f>
        <v>3.4362826933778567E-2</v>
      </c>
      <c r="Q35" s="82">
        <f t="shared" si="5"/>
        <v>2.897656224661093E-2</v>
      </c>
      <c r="R35" s="83">
        <v>3.479855698637252E-2</v>
      </c>
      <c r="S35" s="84">
        <f t="shared" si="6"/>
        <v>6.185360987896231E-2</v>
      </c>
      <c r="T35" s="85">
        <f>分析係数表!F38</f>
        <v>0.52449567723342938</v>
      </c>
      <c r="U35" s="86">
        <f t="shared" si="7"/>
        <v>3.2441951002798675E-2</v>
      </c>
      <c r="V35" s="87">
        <f>分析係数表!D38</f>
        <v>0.12968299711815562</v>
      </c>
      <c r="W35" s="88">
        <f t="shared" si="8"/>
        <v>0</v>
      </c>
      <c r="X35" s="76">
        <f>分析係数表!E38</f>
        <v>0.13832853025936601</v>
      </c>
      <c r="Y35" s="89">
        <f t="shared" si="9"/>
        <v>0</v>
      </c>
    </row>
    <row r="36" spans="1:25" x14ac:dyDescent="0.2">
      <c r="A36" s="6" t="s">
        <v>24</v>
      </c>
      <c r="B36" s="5" t="s">
        <v>39</v>
      </c>
      <c r="C36" s="90"/>
      <c r="D36" s="76">
        <f>投入係数表!P36</f>
        <v>0</v>
      </c>
      <c r="E36" s="77">
        <f t="shared" si="0"/>
        <v>0</v>
      </c>
      <c r="F36" s="76">
        <f>分析係数表!C39</f>
        <v>1</v>
      </c>
      <c r="G36" s="77">
        <f t="shared" si="1"/>
        <v>0</v>
      </c>
      <c r="H36" s="77">
        <v>2.3630929567688502E-2</v>
      </c>
      <c r="I36" s="77">
        <f t="shared" si="2"/>
        <v>2.3630929567688502E-2</v>
      </c>
      <c r="J36" s="76">
        <f>分析係数表!G39</f>
        <v>0.34864130434782609</v>
      </c>
      <c r="K36" s="78">
        <f t="shared" si="3"/>
        <v>8.2387181074305288E-3</v>
      </c>
      <c r="L36" s="79"/>
      <c r="M36" s="80"/>
      <c r="N36" s="81">
        <f>分析係数表!H39</f>
        <v>3.7578288100208767E-3</v>
      </c>
      <c r="O36" s="82">
        <f t="shared" si="4"/>
        <v>7.3861590269915456E-2</v>
      </c>
      <c r="P36" s="76">
        <f>分析係数表!C39</f>
        <v>1</v>
      </c>
      <c r="Q36" s="82">
        <f t="shared" si="5"/>
        <v>7.3861590269915456E-2</v>
      </c>
      <c r="R36" s="83">
        <v>9.4656007532477979E-2</v>
      </c>
      <c r="S36" s="84">
        <f t="shared" si="6"/>
        <v>0.11828693710016648</v>
      </c>
      <c r="T36" s="85">
        <f>分析係数表!F39</f>
        <v>0.69918478260869565</v>
      </c>
      <c r="U36" s="86">
        <f t="shared" si="7"/>
        <v>8.270442640182836E-2</v>
      </c>
      <c r="V36" s="87">
        <f>分析係数表!D39</f>
        <v>5.6793478260869563E-2</v>
      </c>
      <c r="W36" s="88">
        <f t="shared" si="8"/>
        <v>0</v>
      </c>
      <c r="X36" s="76">
        <f>分析係数表!E39</f>
        <v>7.2010869565217392E-2</v>
      </c>
      <c r="Y36" s="89">
        <f t="shared" si="9"/>
        <v>0</v>
      </c>
    </row>
    <row r="37" spans="1:25" x14ac:dyDescent="0.2">
      <c r="A37" s="6" t="s">
        <v>25</v>
      </c>
      <c r="B37" s="5" t="s">
        <v>40</v>
      </c>
      <c r="C37" s="90"/>
      <c r="D37" s="76">
        <f>投入係数表!P37</f>
        <v>0</v>
      </c>
      <c r="E37" s="77">
        <f t="shared" si="0"/>
        <v>0</v>
      </c>
      <c r="F37" s="76">
        <f>分析係数表!C40</f>
        <v>0.60127684271619275</v>
      </c>
      <c r="G37" s="77">
        <f t="shared" si="1"/>
        <v>0</v>
      </c>
      <c r="H37" s="77">
        <v>4.4124410997017525E-3</v>
      </c>
      <c r="I37" s="77">
        <f t="shared" si="2"/>
        <v>4.4124410997017525E-3</v>
      </c>
      <c r="J37" s="76">
        <f>分析係数表!G40</f>
        <v>0.54798481836255197</v>
      </c>
      <c r="K37" s="78">
        <f t="shared" si="3"/>
        <v>2.4179507345555239E-3</v>
      </c>
      <c r="L37" s="79"/>
      <c r="M37" s="80"/>
      <c r="N37" s="81">
        <f>分析係数表!H40</f>
        <v>3.4120563674321501E-2</v>
      </c>
      <c r="O37" s="82">
        <f t="shared" si="4"/>
        <v>0.67065298109662808</v>
      </c>
      <c r="P37" s="76">
        <f>分析係数表!C40</f>
        <v>0.60127684271619275</v>
      </c>
      <c r="Q37" s="82">
        <f t="shared" si="5"/>
        <v>0.40324810703198305</v>
      </c>
      <c r="R37" s="83">
        <v>0.40506186297493563</v>
      </c>
      <c r="S37" s="84">
        <f t="shared" si="6"/>
        <v>0.40947430407463736</v>
      </c>
      <c r="T37" s="85">
        <f>分析係数表!F40</f>
        <v>0.74046629315018975</v>
      </c>
      <c r="U37" s="86">
        <f t="shared" si="7"/>
        <v>0.30320192007840036</v>
      </c>
      <c r="V37" s="87">
        <f>分析係数表!D40</f>
        <v>0.1006687149828303</v>
      </c>
      <c r="W37" s="88">
        <f t="shared" si="8"/>
        <v>0</v>
      </c>
      <c r="X37" s="76">
        <f>分析係数表!E40</f>
        <v>5.8015543105006326E-2</v>
      </c>
      <c r="Y37" s="89">
        <f t="shared" si="9"/>
        <v>0</v>
      </c>
    </row>
    <row r="38" spans="1:25" x14ac:dyDescent="0.2">
      <c r="A38" s="6" t="s">
        <v>26</v>
      </c>
      <c r="B38" s="5" t="s">
        <v>276</v>
      </c>
      <c r="C38" s="90"/>
      <c r="D38" s="76">
        <f>投入係数表!P38</f>
        <v>0</v>
      </c>
      <c r="E38" s="77">
        <f t="shared" si="0"/>
        <v>0</v>
      </c>
      <c r="F38" s="76">
        <f>分析係数表!C41</f>
        <v>0.59395665886661919</v>
      </c>
      <c r="G38" s="77">
        <f t="shared" si="1"/>
        <v>0</v>
      </c>
      <c r="H38" s="77">
        <v>2.1287738937666631E-4</v>
      </c>
      <c r="I38" s="77">
        <f t="shared" si="2"/>
        <v>2.1287738937666631E-4</v>
      </c>
      <c r="J38" s="76">
        <f>分析係数表!G41</f>
        <v>0.45048742945100051</v>
      </c>
      <c r="K38" s="78">
        <f t="shared" si="3"/>
        <v>9.5898587928534127E-5</v>
      </c>
      <c r="L38" s="79"/>
      <c r="M38" s="80"/>
      <c r="N38" s="81">
        <f>分析係数表!H41</f>
        <v>5.5519311064718163E-2</v>
      </c>
      <c r="O38" s="82">
        <f t="shared" si="4"/>
        <v>1.09125370346698</v>
      </c>
      <c r="P38" s="76">
        <f>分析係数表!C41</f>
        <v>0.59395665886661919</v>
      </c>
      <c r="Q38" s="82">
        <f t="shared" si="5"/>
        <v>0.64815740368707186</v>
      </c>
      <c r="R38" s="83">
        <v>0.65637016658189717</v>
      </c>
      <c r="S38" s="84">
        <f t="shared" si="6"/>
        <v>0.65658304397127387</v>
      </c>
      <c r="T38" s="85">
        <f>分析係数表!F41</f>
        <v>0.55190696083461599</v>
      </c>
      <c r="U38" s="86">
        <f t="shared" si="7"/>
        <v>0.36237275233372679</v>
      </c>
      <c r="V38" s="87">
        <f>分析係数表!D41</f>
        <v>0.18539421925773902</v>
      </c>
      <c r="W38" s="88">
        <f t="shared" si="8"/>
        <v>0</v>
      </c>
      <c r="X38" s="76">
        <f>分析係数表!E41</f>
        <v>0.17017273815631948</v>
      </c>
      <c r="Y38" s="89">
        <f t="shared" si="9"/>
        <v>0</v>
      </c>
    </row>
    <row r="39" spans="1:25" x14ac:dyDescent="0.2">
      <c r="A39" s="6" t="s">
        <v>51</v>
      </c>
      <c r="B39" s="5" t="s">
        <v>367</v>
      </c>
      <c r="C39" s="90"/>
      <c r="D39" s="76">
        <f>投入係数表!P39</f>
        <v>6.4935064935064935E-4</v>
      </c>
      <c r="E39" s="77">
        <f>$C$18*D39</f>
        <v>6.4935064935064929E-2</v>
      </c>
      <c r="F39" s="76">
        <f>分析係数表!C42</f>
        <v>0.30827067669172936</v>
      </c>
      <c r="G39" s="77">
        <f>E39*F39</f>
        <v>2.0017576408553853E-2</v>
      </c>
      <c r="H39" s="77">
        <v>2.3746682444384555E-2</v>
      </c>
      <c r="I39" s="77">
        <f>C39+H39</f>
        <v>2.3746682444384555E-2</v>
      </c>
      <c r="J39" s="76">
        <f>分析係数表!G42</f>
        <v>0.47878787878787876</v>
      </c>
      <c r="K39" s="78">
        <f>I39*J39</f>
        <v>1.1369623715796241E-2</v>
      </c>
      <c r="L39" s="79"/>
      <c r="M39" s="80"/>
      <c r="N39" s="81">
        <f>分析係数表!H42</f>
        <v>1.163883089770355E-2</v>
      </c>
      <c r="O39" s="82">
        <f t="shared" si="4"/>
        <v>0.22876575875265481</v>
      </c>
      <c r="P39" s="76">
        <f>分析係数表!C42</f>
        <v>0.30827067669172936</v>
      </c>
      <c r="Q39" s="82">
        <f>O39*P39</f>
        <v>7.0521775254577812E-2</v>
      </c>
      <c r="R39" s="83">
        <v>7.3385356561350062E-2</v>
      </c>
      <c r="S39" s="84">
        <f>I39+R39</f>
        <v>9.7132039005734611E-2</v>
      </c>
      <c r="T39" s="85">
        <f>分析係数表!F42</f>
        <v>0.54545454545454541</v>
      </c>
      <c r="U39" s="86">
        <f>S39*T39</f>
        <v>5.2981112184946146E-2</v>
      </c>
      <c r="V39" s="87">
        <f>分析係数表!D42</f>
        <v>0.24545454545454545</v>
      </c>
      <c r="W39" s="88">
        <f>ROUND(S39*V39,0)</f>
        <v>0</v>
      </c>
      <c r="X39" s="76">
        <f>分析係数表!E42</f>
        <v>0.17575757575757575</v>
      </c>
      <c r="Y39" s="89">
        <f>ROUND(S39*X39,0)</f>
        <v>0</v>
      </c>
    </row>
    <row r="40" spans="1:25" x14ac:dyDescent="0.2">
      <c r="A40" s="6" t="s">
        <v>194</v>
      </c>
      <c r="B40" s="5" t="s">
        <v>41</v>
      </c>
      <c r="C40" s="90"/>
      <c r="D40" s="76">
        <f>投入係数表!P40</f>
        <v>2.5974025974025976E-2</v>
      </c>
      <c r="E40" s="77">
        <f>$C$18*D40</f>
        <v>2.5974025974025974</v>
      </c>
      <c r="F40" s="76">
        <f>分析係数表!C43</f>
        <v>0.33317448971487573</v>
      </c>
      <c r="G40" s="77">
        <f>E40*F40</f>
        <v>0.86538828497370324</v>
      </c>
      <c r="H40" s="77">
        <v>1.0779793283166943</v>
      </c>
      <c r="I40" s="77">
        <f>C40+H40</f>
        <v>1.0779793283166943</v>
      </c>
      <c r="J40" s="76">
        <f>分析係数表!G43</f>
        <v>0.31447963800904977</v>
      </c>
      <c r="K40" s="78">
        <f>I40*J40</f>
        <v>0.33900254895027265</v>
      </c>
      <c r="L40" s="79"/>
      <c r="M40" s="80"/>
      <c r="N40" s="81">
        <f>分析係数表!H43</f>
        <v>3.2711377870563677E-2</v>
      </c>
      <c r="O40" s="82">
        <f t="shared" si="4"/>
        <v>0.64295488474540985</v>
      </c>
      <c r="P40" s="76">
        <f>分析係数表!C43</f>
        <v>0.33317448971487573</v>
      </c>
      <c r="Q40" s="82">
        <f>O40*P40</f>
        <v>0.21421616563473866</v>
      </c>
      <c r="R40" s="83">
        <v>0.36961212043351854</v>
      </c>
      <c r="S40" s="84">
        <f>I40+R40</f>
        <v>1.4475914487502128</v>
      </c>
      <c r="T40" s="85">
        <f>分析係数表!F43</f>
        <v>0.5802139037433155</v>
      </c>
      <c r="U40" s="86">
        <f>S40*T40</f>
        <v>0.83991268550480258</v>
      </c>
      <c r="V40" s="87">
        <f>分析係数表!D43</f>
        <v>0.11641299876593994</v>
      </c>
      <c r="W40" s="88">
        <f>ROUND(S40*V40,0)</f>
        <v>0</v>
      </c>
      <c r="X40" s="76">
        <f>分析係数表!E43</f>
        <v>9.2348827642945289E-2</v>
      </c>
      <c r="Y40" s="89">
        <f>ROUND(S40*X40,0)</f>
        <v>0</v>
      </c>
    </row>
    <row r="41" spans="1:25" x14ac:dyDescent="0.2">
      <c r="A41" s="6" t="s">
        <v>340</v>
      </c>
      <c r="B41" s="5" t="s">
        <v>42</v>
      </c>
      <c r="C41" s="90"/>
      <c r="D41" s="76">
        <f>投入係数表!P41</f>
        <v>0</v>
      </c>
      <c r="E41" s="77">
        <f>$C$18*D41</f>
        <v>0</v>
      </c>
      <c r="F41" s="76">
        <f>分析係数表!C44</f>
        <v>0.44668045890539776</v>
      </c>
      <c r="G41" s="77">
        <f>E41*F41</f>
        <v>0</v>
      </c>
      <c r="H41" s="77">
        <v>2.9744949005304604E-3</v>
      </c>
      <c r="I41" s="77">
        <f>C41+H41</f>
        <v>2.9744949005304604E-3</v>
      </c>
      <c r="J41" s="76">
        <f>分析係数表!G44</f>
        <v>0.26717776712985147</v>
      </c>
      <c r="K41" s="78">
        <f>I41*J41</f>
        <v>7.9471890586285806E-4</v>
      </c>
      <c r="L41" s="79"/>
      <c r="M41" s="80"/>
      <c r="N41" s="81">
        <f>分析係数表!H44</f>
        <v>0.10956419624217119</v>
      </c>
      <c r="O41" s="82">
        <f t="shared" si="4"/>
        <v>2.1535269913072224</v>
      </c>
      <c r="P41" s="76">
        <f>分析係数表!C44</f>
        <v>0.44668045890539776</v>
      </c>
      <c r="Q41" s="82">
        <f>O41*P41</f>
        <v>0.96193842474227065</v>
      </c>
      <c r="R41" s="83">
        <v>0.97531694924992673</v>
      </c>
      <c r="S41" s="84">
        <f>I41+R41</f>
        <v>0.97829144415045721</v>
      </c>
      <c r="T41" s="85">
        <f>分析係数表!F44</f>
        <v>0.50742692860565408</v>
      </c>
      <c r="U41" s="86">
        <f>S41*T41</f>
        <v>0.49641142278645628</v>
      </c>
      <c r="V41" s="87">
        <f>分析係数表!D44</f>
        <v>0.12563488260661237</v>
      </c>
      <c r="W41" s="88">
        <f>ROUND(S41*V41,0)</f>
        <v>0</v>
      </c>
      <c r="X41" s="76">
        <f>分析係数表!E44</f>
        <v>9.5448011499760427E-2</v>
      </c>
      <c r="Y41" s="89">
        <f>ROUND(S41*X41,0)</f>
        <v>0</v>
      </c>
    </row>
    <row r="42" spans="1:25" x14ac:dyDescent="0.2">
      <c r="A42" s="6" t="s">
        <v>341</v>
      </c>
      <c r="B42" s="5" t="s">
        <v>278</v>
      </c>
      <c r="C42" s="90"/>
      <c r="D42" s="76">
        <f>投入係数表!P42</f>
        <v>1.2987012987012987E-3</v>
      </c>
      <c r="E42" s="77">
        <f>$C$18*D42</f>
        <v>0.12987012987012986</v>
      </c>
      <c r="F42" s="76">
        <f>分析係数表!C45</f>
        <v>1</v>
      </c>
      <c r="G42" s="77">
        <f>E42*F42</f>
        <v>0.12987012987012986</v>
      </c>
      <c r="H42" s="77">
        <v>0.15876597840016943</v>
      </c>
      <c r="I42" s="77">
        <f>C42+H42</f>
        <v>0.15876597840016943</v>
      </c>
      <c r="J42" s="76">
        <f>分析係数表!G45</f>
        <v>0</v>
      </c>
      <c r="K42" s="78">
        <f>I42*J42</f>
        <v>0</v>
      </c>
      <c r="L42" s="79"/>
      <c r="M42" s="80"/>
      <c r="N42" s="81">
        <f>分析係数表!H45</f>
        <v>0</v>
      </c>
      <c r="O42" s="82">
        <f t="shared" si="4"/>
        <v>0</v>
      </c>
      <c r="P42" s="76">
        <f>分析係数表!C45</f>
        <v>1</v>
      </c>
      <c r="Q42" s="82">
        <f>O42*P42</f>
        <v>0</v>
      </c>
      <c r="R42" s="83">
        <v>2.8838042354035205E-2</v>
      </c>
      <c r="S42" s="84">
        <f>I42+R42</f>
        <v>0.18760402075420463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投入係数表!P43</f>
        <v>4.5454545454545452E-3</v>
      </c>
      <c r="E43" s="77">
        <f>$C$18*D43</f>
        <v>0.45454545454545453</v>
      </c>
      <c r="F43" s="76">
        <f>分析係数表!C46</f>
        <v>0.15546676353069377</v>
      </c>
      <c r="G43" s="77">
        <f>E43*F43</f>
        <v>7.0666710695769894E-2</v>
      </c>
      <c r="H43" s="77">
        <v>8.5190493987717372E-2</v>
      </c>
      <c r="I43" s="77">
        <f>C43+H43</f>
        <v>8.5190493987717372E-2</v>
      </c>
      <c r="J43" s="76">
        <f>分析係数表!G46</f>
        <v>0</v>
      </c>
      <c r="K43" s="78">
        <f>I43*J43</f>
        <v>0</v>
      </c>
      <c r="L43" s="79"/>
      <c r="M43" s="80"/>
      <c r="N43" s="81">
        <f>分析係数表!H46</f>
        <v>2.2129436325678497E-2</v>
      </c>
      <c r="O43" s="82">
        <f t="shared" si="4"/>
        <v>0.43496269825616879</v>
      </c>
      <c r="P43" s="76">
        <f>分析係数表!C46</f>
        <v>0.15546676353069377</v>
      </c>
      <c r="Q43" s="82">
        <f>O43*P43</f>
        <v>6.7622242954464298E-2</v>
      </c>
      <c r="R43" s="83">
        <v>7.4964747946548935E-2</v>
      </c>
      <c r="S43" s="84">
        <f>I43+R43</f>
        <v>0.16015524193426631</v>
      </c>
      <c r="T43" s="85">
        <f>分析係数表!F46</f>
        <v>0</v>
      </c>
      <c r="U43" s="86">
        <f>S43*T43</f>
        <v>0</v>
      </c>
      <c r="V43" s="87">
        <f>分析係数表!D46</f>
        <v>4.662004662004662E-3</v>
      </c>
      <c r="W43" s="88">
        <f>ROUND(S43*V43,0)</f>
        <v>0</v>
      </c>
      <c r="X43" s="76">
        <f>分析係数表!E46</f>
        <v>9.324009324009324E-3</v>
      </c>
      <c r="Y43" s="89">
        <f>ROUND(S43*X43,0)</f>
        <v>0</v>
      </c>
    </row>
    <row r="44" spans="1:25" x14ac:dyDescent="0.2">
      <c r="A44" s="192">
        <v>40</v>
      </c>
      <c r="B44" s="14" t="s">
        <v>150</v>
      </c>
      <c r="C44" s="197">
        <f>SUM(C5:C43)</f>
        <v>100</v>
      </c>
      <c r="D44" s="92">
        <f>投入係数表!P44</f>
        <v>0.56038961038961044</v>
      </c>
      <c r="E44" s="91">
        <f>SUM(E5:E43)</f>
        <v>56.038961038961034</v>
      </c>
      <c r="F44" s="92">
        <f>分析係数表!C47</f>
        <v>0.3856972016264052</v>
      </c>
      <c r="G44" s="91">
        <f>SUM(G5:G43)</f>
        <v>14.837000277002144</v>
      </c>
      <c r="H44" s="91">
        <f>SUM(H5:H43)</f>
        <v>18.059956110263514</v>
      </c>
      <c r="I44" s="91">
        <f>SUM(I5:I43)</f>
        <v>118.05995611026353</v>
      </c>
      <c r="J44" s="92">
        <f>分析係数表!G47</f>
        <v>0.23532043395593333</v>
      </c>
      <c r="K44" s="93">
        <f>SUM(K5:K43)</f>
        <v>31.348309178884904</v>
      </c>
      <c r="L44" s="94">
        <f>最終需要_まとめ!$L$33</f>
        <v>0.627</v>
      </c>
      <c r="M44" s="91">
        <f>K44*L44</f>
        <v>19.655389855160834</v>
      </c>
      <c r="N44" s="95">
        <f>分析係数表!H47</f>
        <v>1</v>
      </c>
      <c r="O44" s="96">
        <f>SUM(O5:O43)</f>
        <v>19.655389855160831</v>
      </c>
      <c r="P44" s="92">
        <f>分析係数表!C47</f>
        <v>0.3856972016264052</v>
      </c>
      <c r="Q44" s="96">
        <f>SUM(Q5:Q43)</f>
        <v>8.7656144735775499</v>
      </c>
      <c r="R44" s="91">
        <f>SUM(R5:R43)</f>
        <v>9.6539344357699246</v>
      </c>
      <c r="S44" s="97">
        <f>SUM(S5:S43)</f>
        <v>127.71389054603343</v>
      </c>
      <c r="T44" s="98">
        <f>分析係数表!F47</f>
        <v>0.49256721600054465</v>
      </c>
      <c r="U44" s="99">
        <f>SUM(U5:U43)</f>
        <v>55.97973358493357</v>
      </c>
      <c r="V44" s="100">
        <f>分析係数表!D47</f>
        <v>5.5358071998560611E-2</v>
      </c>
      <c r="W44" s="101">
        <f>SUM(W5:W43)</f>
        <v>7</v>
      </c>
      <c r="X44" s="92">
        <f>分析係数表!E47</f>
        <v>4.4839843806985892E-2</v>
      </c>
      <c r="Y44" s="102">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298</v>
      </c>
      <c r="S2" s="3" t="s">
        <v>152</v>
      </c>
      <c r="U2" s="64" t="s">
        <v>209</v>
      </c>
      <c r="W2" s="3" t="s">
        <v>130</v>
      </c>
      <c r="Y2" s="3" t="s">
        <v>153</v>
      </c>
    </row>
    <row r="3" spans="1:25" ht="44" x14ac:dyDescent="0.2">
      <c r="B3" s="65"/>
      <c r="C3" s="66" t="s">
        <v>227</v>
      </c>
      <c r="D3" s="66" t="s">
        <v>310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投入係数表!Q5</f>
        <v>0</v>
      </c>
      <c r="E5" s="77">
        <f t="shared" ref="E5:E38" si="0">$C$19*D5</f>
        <v>0</v>
      </c>
      <c r="F5" s="76">
        <f>分析係数表!C8</f>
        <v>7.164700742682395E-2</v>
      </c>
      <c r="G5" s="77">
        <f t="shared" ref="G5:G38" si="1">E5*F5</f>
        <v>0</v>
      </c>
      <c r="H5" s="77">
        <f t="array" ref="H5:H43">MMULT(逆行列係数!C5:AO43,'15'!G5:G43)</f>
        <v>9.7732354599877489E-5</v>
      </c>
      <c r="I5" s="77">
        <f t="shared" ref="I5:I38" si="2">C5+H5</f>
        <v>9.7732354599877489E-5</v>
      </c>
      <c r="J5" s="76">
        <f>分析係数表!G8</f>
        <v>0.12209302325581395</v>
      </c>
      <c r="K5" s="78">
        <f t="shared" ref="K5:K38" si="3">I5*J5</f>
        <v>1.1932438643008298E-5</v>
      </c>
      <c r="L5" s="79" t="s">
        <v>183</v>
      </c>
      <c r="M5" s="80" t="s">
        <v>183</v>
      </c>
      <c r="N5" s="81">
        <f>分析係数表!H8</f>
        <v>1.0934237995824634E-2</v>
      </c>
      <c r="O5" s="82">
        <f t="shared" ref="O5:O43" si="4">$M$44*N5</f>
        <v>0.15119418678312374</v>
      </c>
      <c r="P5" s="76">
        <f>分析係数表!C8</f>
        <v>7.164700742682395E-2</v>
      </c>
      <c r="Q5" s="82">
        <f t="shared" ref="Q5:Q38" si="5">O5*P5</f>
        <v>1.0832611023343075E-2</v>
      </c>
      <c r="R5" s="83">
        <f t="array" ref="R5:R43">MMULT(逆行列係数!C5:AO43,'15'!Q5:Q43)</f>
        <v>1.3430605718498995E-2</v>
      </c>
      <c r="S5" s="84">
        <f t="shared" ref="S5:S38" si="6">I5+R5</f>
        <v>1.3528338073098872E-2</v>
      </c>
      <c r="T5" s="85">
        <f>分析係数表!F8</f>
        <v>0.45639534883720928</v>
      </c>
      <c r="U5" s="86">
        <f t="shared" ref="U5:U38" si="7">S5*T5</f>
        <v>6.1742705740596591E-3</v>
      </c>
      <c r="V5" s="87">
        <f>分析係数表!D8</f>
        <v>0.625</v>
      </c>
      <c r="W5" s="167">
        <f t="shared" ref="W5:W38" si="8">ROUND(S5*V5,0)</f>
        <v>0</v>
      </c>
      <c r="X5" s="76">
        <f>分析係数表!E8</f>
        <v>0</v>
      </c>
      <c r="Y5" s="166">
        <f t="shared" ref="Y5:Y38" si="9">ROUND(S5*X5,0)</f>
        <v>0</v>
      </c>
    </row>
    <row r="6" spans="1:25" x14ac:dyDescent="0.2">
      <c r="A6" s="6" t="s">
        <v>219</v>
      </c>
      <c r="B6" s="5" t="s">
        <v>265</v>
      </c>
      <c r="C6" s="90"/>
      <c r="D6" s="76">
        <f>投入係数表!Q6</f>
        <v>0</v>
      </c>
      <c r="E6" s="77">
        <f t="shared" si="0"/>
        <v>0</v>
      </c>
      <c r="F6" s="76">
        <f>分析係数表!C9</f>
        <v>5.7142857142857162E-2</v>
      </c>
      <c r="G6" s="77">
        <f t="shared" si="1"/>
        <v>0</v>
      </c>
      <c r="H6" s="77">
        <v>8.0329776713979263E-5</v>
      </c>
      <c r="I6" s="77">
        <f t="shared" si="2"/>
        <v>8.0329776713979263E-5</v>
      </c>
      <c r="J6" s="76">
        <f>分析係数表!G9</f>
        <v>0.2857142857142857</v>
      </c>
      <c r="K6" s="78">
        <f t="shared" si="3"/>
        <v>2.2951364775422644E-5</v>
      </c>
      <c r="L6" s="79"/>
      <c r="M6" s="80"/>
      <c r="N6" s="81">
        <f>分析係数表!H9</f>
        <v>5.8716075156576197E-4</v>
      </c>
      <c r="O6" s="82">
        <f t="shared" si="4"/>
        <v>8.1190195766593885E-3</v>
      </c>
      <c r="P6" s="76">
        <f>分析係数表!C9</f>
        <v>5.7142857142857162E-2</v>
      </c>
      <c r="Q6" s="82">
        <f t="shared" si="5"/>
        <v>4.6394397580910808E-4</v>
      </c>
      <c r="R6" s="83">
        <v>5.3973064868658186E-4</v>
      </c>
      <c r="S6" s="84">
        <f t="shared" si="6"/>
        <v>6.200604254005611E-4</v>
      </c>
      <c r="T6" s="85">
        <f>分析係数表!F9</f>
        <v>0.7142857142857143</v>
      </c>
      <c r="U6" s="86">
        <f t="shared" si="7"/>
        <v>4.4290030385754365E-4</v>
      </c>
      <c r="V6" s="87">
        <f>分析係数表!D9</f>
        <v>0</v>
      </c>
      <c r="W6" s="167">
        <f t="shared" si="8"/>
        <v>0</v>
      </c>
      <c r="X6" s="76">
        <f>分析係数表!E9</f>
        <v>0</v>
      </c>
      <c r="Y6" s="166">
        <f t="shared" si="9"/>
        <v>0</v>
      </c>
    </row>
    <row r="7" spans="1:25" x14ac:dyDescent="0.2">
      <c r="A7" s="6" t="s">
        <v>220</v>
      </c>
      <c r="B7" s="5" t="s">
        <v>266</v>
      </c>
      <c r="C7" s="90"/>
      <c r="D7" s="76">
        <f>投入係数表!Q7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1.5335925867023292E-2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投入係数表!Q8</f>
        <v>0</v>
      </c>
      <c r="E8" s="77">
        <f t="shared" si="0"/>
        <v>0</v>
      </c>
      <c r="F8" s="76">
        <f>分析係数表!C11</f>
        <v>4.3499275012083283E-3</v>
      </c>
      <c r="G8" s="77">
        <f t="shared" si="1"/>
        <v>0</v>
      </c>
      <c r="H8" s="77">
        <v>1.6805254908430494E-3</v>
      </c>
      <c r="I8" s="77">
        <f t="shared" si="2"/>
        <v>1.6805254908430494E-3</v>
      </c>
      <c r="J8" s="76">
        <f>分析係数表!G11</f>
        <v>0.47058823529411764</v>
      </c>
      <c r="K8" s="78">
        <f t="shared" si="3"/>
        <v>7.908355251026115E-4</v>
      </c>
      <c r="L8" s="79"/>
      <c r="M8" s="80"/>
      <c r="N8" s="81">
        <f>分析係数表!H11</f>
        <v>-2.6096033402922757E-5</v>
      </c>
      <c r="O8" s="82">
        <f t="shared" si="4"/>
        <v>-3.6084531451819512E-4</v>
      </c>
      <c r="P8" s="76">
        <f>分析係数表!C11</f>
        <v>4.3499275012083283E-3</v>
      </c>
      <c r="Q8" s="82">
        <f t="shared" si="5"/>
        <v>-1.5696509573048659E-6</v>
      </c>
      <c r="R8" s="83">
        <v>2.3468758682903797E-4</v>
      </c>
      <c r="S8" s="84">
        <f t="shared" si="6"/>
        <v>1.9152130776720873E-3</v>
      </c>
      <c r="T8" s="85">
        <f>分析係数表!F11</f>
        <v>0.76470588235294112</v>
      </c>
      <c r="U8" s="86">
        <f t="shared" si="7"/>
        <v>1.4645747064551255E-3</v>
      </c>
      <c r="V8" s="87">
        <f>分析係数表!D11</f>
        <v>0</v>
      </c>
      <c r="W8" s="167">
        <f t="shared" si="8"/>
        <v>0</v>
      </c>
      <c r="X8" s="76">
        <f>分析係数表!E11</f>
        <v>0</v>
      </c>
      <c r="Y8" s="166">
        <f t="shared" si="9"/>
        <v>0</v>
      </c>
    </row>
    <row r="9" spans="1:25" x14ac:dyDescent="0.2">
      <c r="A9" s="6" t="s">
        <v>222</v>
      </c>
      <c r="B9" s="5" t="s">
        <v>190</v>
      </c>
      <c r="C9" s="90"/>
      <c r="D9" s="76">
        <f>投入係数表!Q9</f>
        <v>0</v>
      </c>
      <c r="E9" s="77">
        <f t="shared" si="0"/>
        <v>0</v>
      </c>
      <c r="F9" s="76">
        <f>分析係数表!C12</f>
        <v>7.5078417484569449E-2</v>
      </c>
      <c r="G9" s="77">
        <f t="shared" si="1"/>
        <v>0</v>
      </c>
      <c r="H9" s="77">
        <v>1.7572636223125846E-4</v>
      </c>
      <c r="I9" s="77">
        <f t="shared" si="2"/>
        <v>1.7572636223125846E-4</v>
      </c>
      <c r="J9" s="76">
        <f>分析係数表!G12</f>
        <v>0.13750412677451304</v>
      </c>
      <c r="K9" s="78">
        <f t="shared" si="3"/>
        <v>2.4163099989870962E-5</v>
      </c>
      <c r="L9" s="79"/>
      <c r="M9" s="80"/>
      <c r="N9" s="81">
        <f>分析係数表!H12</f>
        <v>8.9209290187891435E-2</v>
      </c>
      <c r="O9" s="82">
        <f t="shared" si="4"/>
        <v>1.2335497076804498</v>
      </c>
      <c r="P9" s="76">
        <f>分析係数表!C12</f>
        <v>7.5078417484569449E-2</v>
      </c>
      <c r="Q9" s="82">
        <f t="shared" si="5"/>
        <v>9.2612959941201417E-2</v>
      </c>
      <c r="R9" s="83">
        <v>0.10229543918327004</v>
      </c>
      <c r="S9" s="84">
        <f t="shared" si="6"/>
        <v>0.1024711655455013</v>
      </c>
      <c r="T9" s="85">
        <f>分析係数表!F12</f>
        <v>0.33294816771211622</v>
      </c>
      <c r="U9" s="86">
        <f t="shared" si="7"/>
        <v>3.4117586811699595E-2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投入係数表!Q10</f>
        <v>1.3351134846461949E-3</v>
      </c>
      <c r="E10" s="77">
        <f t="shared" si="0"/>
        <v>0.13351134846461948</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0.19503689249708445</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投入係数表!Q11</f>
        <v>1.3351134846461949E-3</v>
      </c>
      <c r="E11" s="77">
        <f t="shared" si="0"/>
        <v>0.13351134846461948</v>
      </c>
      <c r="F11" s="76">
        <f>分析係数表!C14</f>
        <v>7.4826296098343126E-2</v>
      </c>
      <c r="G11" s="77">
        <f t="shared" si="1"/>
        <v>9.9901596927026871E-3</v>
      </c>
      <c r="H11" s="77">
        <v>1.5664067510548826E-2</v>
      </c>
      <c r="I11" s="77">
        <f t="shared" si="2"/>
        <v>1.5664067510548826E-2</v>
      </c>
      <c r="J11" s="76">
        <f>分析係数表!G14</f>
        <v>0.16814159292035399</v>
      </c>
      <c r="K11" s="78">
        <f t="shared" si="3"/>
        <v>2.6337812628356434E-3</v>
      </c>
      <c r="L11" s="79"/>
      <c r="M11" s="80"/>
      <c r="N11" s="81">
        <f>分析係数表!H14</f>
        <v>1.1873695198329854E-3</v>
      </c>
      <c r="O11" s="82">
        <f t="shared" si="4"/>
        <v>1.6418461810577878E-2</v>
      </c>
      <c r="P11" s="76">
        <f>分析係数表!C14</f>
        <v>7.4826296098343126E-2</v>
      </c>
      <c r="Q11" s="82">
        <f t="shared" si="5"/>
        <v>1.2285326849176392E-3</v>
      </c>
      <c r="R11" s="83">
        <v>4.1827034174347216E-3</v>
      </c>
      <c r="S11" s="84">
        <f t="shared" si="6"/>
        <v>1.9846770927983547E-2</v>
      </c>
      <c r="T11" s="85">
        <f>分析係数表!F14</f>
        <v>0.3584070796460177</v>
      </c>
      <c r="U11" s="86">
        <f t="shared" si="7"/>
        <v>7.1132232087020679E-3</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投入係数表!Q12</f>
        <v>4.0053404539385851E-3</v>
      </c>
      <c r="E12" s="77">
        <f t="shared" si="0"/>
        <v>0.40053404539385851</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0.11294458344419507</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投入係数表!Q13</f>
        <v>1.3351134846461949E-3</v>
      </c>
      <c r="E13" s="77">
        <f t="shared" si="0"/>
        <v>0.13351134846461948</v>
      </c>
      <c r="F13" s="76">
        <f>分析係数表!C16</f>
        <v>0.33157038242473558</v>
      </c>
      <c r="G13" s="77">
        <f t="shared" si="1"/>
        <v>4.4268408868456018E-2</v>
      </c>
      <c r="H13" s="77">
        <v>9.5613341608060634E-2</v>
      </c>
      <c r="I13" s="77">
        <f t="shared" si="2"/>
        <v>9.5613341608060634E-2</v>
      </c>
      <c r="J13" s="76">
        <f>分析係数表!G16</f>
        <v>3.3388981636060099E-2</v>
      </c>
      <c r="K13" s="78">
        <f t="shared" si="3"/>
        <v>3.1924321071138775E-3</v>
      </c>
      <c r="L13" s="79"/>
      <c r="M13" s="80"/>
      <c r="N13" s="81">
        <f>分析係数表!H16</f>
        <v>1.6727557411273488E-2</v>
      </c>
      <c r="O13" s="82">
        <f t="shared" si="4"/>
        <v>0.23130184660616307</v>
      </c>
      <c r="P13" s="76">
        <f>分析係数表!C16</f>
        <v>0.33157038242473558</v>
      </c>
      <c r="Q13" s="82">
        <f t="shared" si="5"/>
        <v>7.669284173475302E-2</v>
      </c>
      <c r="R13" s="83">
        <v>8.4043056901832419E-2</v>
      </c>
      <c r="S13" s="84">
        <f t="shared" si="6"/>
        <v>0.17965639850989307</v>
      </c>
      <c r="T13" s="85">
        <f>分析係数表!F16</f>
        <v>0.28881469115191988</v>
      </c>
      <c r="U13" s="86">
        <f t="shared" si="7"/>
        <v>5.1887407249101007E-2</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投入係数表!Q14</f>
        <v>1.335113484646195E-2</v>
      </c>
      <c r="E14" s="77">
        <f t="shared" si="0"/>
        <v>1.3351134846461949</v>
      </c>
      <c r="F14" s="76">
        <f>分析係数表!C17</f>
        <v>0.10168393782383423</v>
      </c>
      <c r="G14" s="77">
        <f t="shared" si="1"/>
        <v>0.13575959656052633</v>
      </c>
      <c r="H14" s="77">
        <v>0.14860821052502424</v>
      </c>
      <c r="I14" s="77">
        <f t="shared" si="2"/>
        <v>0.14860821052502424</v>
      </c>
      <c r="J14" s="76">
        <f>分析係数表!G17</f>
        <v>0.21222040370976542</v>
      </c>
      <c r="K14" s="78">
        <f t="shared" si="3"/>
        <v>3.1537694432206456E-2</v>
      </c>
      <c r="L14" s="79"/>
      <c r="M14" s="80"/>
      <c r="N14" s="81">
        <f>分析係数表!H17</f>
        <v>3.040187891440501E-3</v>
      </c>
      <c r="O14" s="82">
        <f t="shared" si="4"/>
        <v>4.2038479141369725E-2</v>
      </c>
      <c r="P14" s="76">
        <f>分析係数表!C17</f>
        <v>0.10168393782383423</v>
      </c>
      <c r="Q14" s="82">
        <f t="shared" si="5"/>
        <v>4.2746380992195908E-3</v>
      </c>
      <c r="R14" s="83">
        <v>7.5411980281140205E-3</v>
      </c>
      <c r="S14" s="84">
        <f t="shared" si="6"/>
        <v>0.15614940855313825</v>
      </c>
      <c r="T14" s="85">
        <f>分析係数表!F17</f>
        <v>0.32296781232951444</v>
      </c>
      <c r="U14" s="86">
        <f t="shared" si="7"/>
        <v>5.0431232876954626E-2</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投入係数表!Q15</f>
        <v>6.6755674232309749E-3</v>
      </c>
      <c r="E15" s="77">
        <f t="shared" si="0"/>
        <v>0.66755674232309747</v>
      </c>
      <c r="F15" s="76">
        <f>分析係数表!C18</f>
        <v>1.3647642679900707E-2</v>
      </c>
      <c r="G15" s="77">
        <f t="shared" si="1"/>
        <v>9.1105758877841839E-3</v>
      </c>
      <c r="H15" s="77">
        <v>9.9898057631163314E-3</v>
      </c>
      <c r="I15" s="77">
        <f t="shared" si="2"/>
        <v>9.9898057631163314E-3</v>
      </c>
      <c r="J15" s="76">
        <f>分析係数表!G18</f>
        <v>0.21285140562248997</v>
      </c>
      <c r="K15" s="78">
        <f t="shared" si="3"/>
        <v>2.1263441985749621E-3</v>
      </c>
      <c r="L15" s="79"/>
      <c r="M15" s="80"/>
      <c r="N15" s="81">
        <f>分析係数表!H18</f>
        <v>4.4363256784968683E-4</v>
      </c>
      <c r="O15" s="82">
        <f t="shared" si="4"/>
        <v>6.1343703468093157E-3</v>
      </c>
      <c r="P15" s="76">
        <f>分析係数表!C18</f>
        <v>1.3647642679900707E-2</v>
      </c>
      <c r="Q15" s="82">
        <f t="shared" si="5"/>
        <v>8.371969455943212E-5</v>
      </c>
      <c r="R15" s="83">
        <v>1.8465993259149399E-4</v>
      </c>
      <c r="S15" s="84">
        <f t="shared" si="6"/>
        <v>1.0174465695707825E-2</v>
      </c>
      <c r="T15" s="85">
        <f>分析係数表!F18</f>
        <v>0.45783132530120479</v>
      </c>
      <c r="U15" s="86">
        <f t="shared" si="7"/>
        <v>4.6581891136975584E-3</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投入係数表!Q16</f>
        <v>0.11882510013351134</v>
      </c>
      <c r="E16" s="77">
        <f t="shared" si="0"/>
        <v>11.882510013351135</v>
      </c>
      <c r="F16" s="76">
        <f>分析係数表!C19</f>
        <v>0.35369371629248714</v>
      </c>
      <c r="G16" s="77">
        <f t="shared" si="1"/>
        <v>4.2027691255048536</v>
      </c>
      <c r="H16" s="77">
        <v>5.2495437140440986</v>
      </c>
      <c r="I16" s="77">
        <f t="shared" si="2"/>
        <v>5.2495437140440986</v>
      </c>
      <c r="J16" s="76">
        <f>分析係数表!G19</f>
        <v>5.7706179370040876E-2</v>
      </c>
      <c r="K16" s="78">
        <f t="shared" si="3"/>
        <v>0.3029311111734993</v>
      </c>
      <c r="L16" s="79"/>
      <c r="M16" s="80"/>
      <c r="N16" s="81">
        <f>分析係数表!H19</f>
        <v>-1.174321503131524E-4</v>
      </c>
      <c r="O16" s="82">
        <f t="shared" si="4"/>
        <v>-1.6238039153318778E-3</v>
      </c>
      <c r="P16" s="76">
        <f>分析係数表!C19</f>
        <v>0.35369371629248714</v>
      </c>
      <c r="Q16" s="82">
        <f t="shared" si="5"/>
        <v>-5.7432924134402305E-4</v>
      </c>
      <c r="R16" s="83">
        <v>1.1066394203877233E-3</v>
      </c>
      <c r="S16" s="84">
        <f t="shared" si="6"/>
        <v>5.2506503534644864</v>
      </c>
      <c r="T16" s="85">
        <f>分析係数表!F19</f>
        <v>0.2399615292137533</v>
      </c>
      <c r="U16" s="86">
        <f t="shared" si="7"/>
        <v>1.2599540881840725</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投入係数表!Q17</f>
        <v>4.0053404539385849E-2</v>
      </c>
      <c r="E17" s="77">
        <f t="shared" si="0"/>
        <v>4.0053404539385848</v>
      </c>
      <c r="F17" s="76">
        <f>分析係数表!C20</f>
        <v>6.1353860086031276E-2</v>
      </c>
      <c r="G17" s="77">
        <f t="shared" si="1"/>
        <v>0.24574309780786893</v>
      </c>
      <c r="H17" s="77">
        <v>0.26042843170340091</v>
      </c>
      <c r="I17" s="77">
        <f t="shared" si="2"/>
        <v>0.26042843170340091</v>
      </c>
      <c r="J17" s="76">
        <f>分析係数表!G20</f>
        <v>0.10067618332081142</v>
      </c>
      <c r="K17" s="78">
        <f t="shared" si="3"/>
        <v>2.6218940532123008E-2</v>
      </c>
      <c r="L17" s="79"/>
      <c r="M17" s="80"/>
      <c r="N17" s="81">
        <f>分析係数表!H20</f>
        <v>5.4801670146137783E-4</v>
      </c>
      <c r="O17" s="82">
        <f t="shared" si="4"/>
        <v>7.5777516048820964E-3</v>
      </c>
      <c r="P17" s="76">
        <f>分析係数表!C20</f>
        <v>6.1353860086031276E-2</v>
      </c>
      <c r="Q17" s="82">
        <f t="shared" si="5"/>
        <v>4.6492431173263512E-4</v>
      </c>
      <c r="R17" s="83">
        <v>8.6763909538803354E-4</v>
      </c>
      <c r="S17" s="84">
        <f t="shared" si="6"/>
        <v>0.26129607079878892</v>
      </c>
      <c r="T17" s="85">
        <f>分析係数表!F20</f>
        <v>0.22389181066867017</v>
      </c>
      <c r="U17" s="86">
        <f t="shared" si="7"/>
        <v>5.8502050411749884E-2</v>
      </c>
      <c r="V17" s="87">
        <f>分析係数表!D20</f>
        <v>0</v>
      </c>
      <c r="W17" s="167">
        <f t="shared" si="8"/>
        <v>0</v>
      </c>
      <c r="X17" s="76">
        <f>分析係数表!E20</f>
        <v>0</v>
      </c>
      <c r="Y17" s="166">
        <f t="shared" si="9"/>
        <v>0</v>
      </c>
    </row>
    <row r="18" spans="1:25" x14ac:dyDescent="0.2">
      <c r="A18" s="6" t="s">
        <v>6</v>
      </c>
      <c r="B18" s="5" t="s">
        <v>34</v>
      </c>
      <c r="C18" s="90"/>
      <c r="D18" s="76">
        <f>投入係数表!Q18</f>
        <v>3.7383177570093455E-2</v>
      </c>
      <c r="E18" s="77">
        <f t="shared" si="0"/>
        <v>3.7383177570093453</v>
      </c>
      <c r="F18" s="76">
        <f>分析係数表!C21</f>
        <v>6.7857142857142838E-2</v>
      </c>
      <c r="G18" s="77">
        <f t="shared" si="1"/>
        <v>0.25367156208277691</v>
      </c>
      <c r="H18" s="77">
        <v>0.2599536334401169</v>
      </c>
      <c r="I18" s="77">
        <f t="shared" si="2"/>
        <v>0.2599536334401169</v>
      </c>
      <c r="J18" s="76">
        <f>分析係数表!G21</f>
        <v>0.28506493506493508</v>
      </c>
      <c r="K18" s="78">
        <f t="shared" si="3"/>
        <v>7.4103665636500865E-2</v>
      </c>
      <c r="L18" s="79"/>
      <c r="M18" s="80"/>
      <c r="N18" s="81">
        <f>分析係数表!H21</f>
        <v>9.264091858037578E-4</v>
      </c>
      <c r="O18" s="82">
        <f t="shared" si="4"/>
        <v>1.2810008665395925E-2</v>
      </c>
      <c r="P18" s="76">
        <f>分析係数表!C21</f>
        <v>6.7857142857142838E-2</v>
      </c>
      <c r="Q18" s="82">
        <f t="shared" si="5"/>
        <v>8.6925058800900901E-4</v>
      </c>
      <c r="R18" s="83">
        <v>1.9294593555214241E-3</v>
      </c>
      <c r="S18" s="84">
        <f t="shared" si="6"/>
        <v>0.26188309279563832</v>
      </c>
      <c r="T18" s="85">
        <f>分析係数表!F21</f>
        <v>0.42467532467532465</v>
      </c>
      <c r="U18" s="86">
        <f t="shared" si="7"/>
        <v>0.11121528745996588</v>
      </c>
      <c r="V18" s="87">
        <f>分析係数表!D21</f>
        <v>5.909090909090909E-2</v>
      </c>
      <c r="W18" s="167">
        <f t="shared" si="8"/>
        <v>0</v>
      </c>
      <c r="X18" s="76">
        <f>分析係数表!E21</f>
        <v>4.6753246753246755E-2</v>
      </c>
      <c r="Y18" s="166">
        <f t="shared" si="9"/>
        <v>0</v>
      </c>
    </row>
    <row r="19" spans="1:25" x14ac:dyDescent="0.2">
      <c r="A19" s="6" t="s">
        <v>7</v>
      </c>
      <c r="B19" s="5" t="s">
        <v>268</v>
      </c>
      <c r="C19" s="75">
        <f>最終需要_まとめ!C20</f>
        <v>100</v>
      </c>
      <c r="D19" s="76">
        <f>投入係数表!Q19</f>
        <v>0.16421895861148197</v>
      </c>
      <c r="E19" s="77">
        <f t="shared" si="0"/>
        <v>16.421895861148197</v>
      </c>
      <c r="F19" s="76">
        <f>分析係数表!C22</f>
        <v>2.5594149908592323E-2</v>
      </c>
      <c r="G19" s="77">
        <f t="shared" si="1"/>
        <v>0.42030446445351877</v>
      </c>
      <c r="H19" s="77">
        <v>0.42284248663018126</v>
      </c>
      <c r="I19" s="77">
        <f t="shared" si="2"/>
        <v>100.42284248663019</v>
      </c>
      <c r="J19" s="76">
        <f>分析係数表!G22</f>
        <v>0.19492656875834447</v>
      </c>
      <c r="K19" s="78">
        <f t="shared" si="3"/>
        <v>19.575080110878517</v>
      </c>
      <c r="L19" s="79"/>
      <c r="M19" s="80"/>
      <c r="N19" s="81">
        <f>分析係数表!H22</f>
        <v>3.9144050104384132E-5</v>
      </c>
      <c r="O19" s="82">
        <f t="shared" si="4"/>
        <v>5.4126797177729265E-4</v>
      </c>
      <c r="P19" s="76">
        <f>分析係数表!C22</f>
        <v>2.5594149908592323E-2</v>
      </c>
      <c r="Q19" s="82">
        <f t="shared" si="5"/>
        <v>1.3853293610387747E-5</v>
      </c>
      <c r="R19" s="83">
        <v>1.4267933649094464E-4</v>
      </c>
      <c r="S19" s="84">
        <f t="shared" si="6"/>
        <v>100.42298516596668</v>
      </c>
      <c r="T19" s="85">
        <f>分析係数表!F22</f>
        <v>0.41388518024032045</v>
      </c>
      <c r="U19" s="86">
        <f t="shared" si="7"/>
        <v>41.563585315687149</v>
      </c>
      <c r="V19" s="87">
        <f>分析係数表!D22</f>
        <v>6.1415220293724967E-2</v>
      </c>
      <c r="W19" s="167">
        <f t="shared" si="8"/>
        <v>6</v>
      </c>
      <c r="X19" s="76">
        <f>分析係数表!E22</f>
        <v>6.008010680907877E-2</v>
      </c>
      <c r="Y19" s="166">
        <f t="shared" si="9"/>
        <v>6</v>
      </c>
    </row>
    <row r="20" spans="1:25" x14ac:dyDescent="0.2">
      <c r="A20" s="6" t="s">
        <v>8</v>
      </c>
      <c r="B20" s="5" t="s">
        <v>269</v>
      </c>
      <c r="C20" s="90"/>
      <c r="D20" s="76">
        <f>投入係数表!Q20</f>
        <v>5.3404539385847796E-3</v>
      </c>
      <c r="E20" s="77">
        <f t="shared" si="0"/>
        <v>0.53404539385847793</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3.6084531451819512E-4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投入係数表!Q21</f>
        <v>2.6702269692923898E-3</v>
      </c>
      <c r="E21" s="77">
        <f t="shared" si="0"/>
        <v>0.26702269692923897</v>
      </c>
      <c r="F21" s="76">
        <f>分析係数表!C24</f>
        <v>0.15741583257506819</v>
      </c>
      <c r="G21" s="77">
        <f t="shared" si="1"/>
        <v>4.2033600153556255E-2</v>
      </c>
      <c r="H21" s="77">
        <v>4.5223372618828452E-2</v>
      </c>
      <c r="I21" s="77">
        <f t="shared" si="2"/>
        <v>4.5223372618828452E-2</v>
      </c>
      <c r="J21" s="76">
        <f>分析係数表!G24</f>
        <v>0.20833333333333334</v>
      </c>
      <c r="K21" s="78">
        <f t="shared" si="3"/>
        <v>9.4215359622559277E-3</v>
      </c>
      <c r="L21" s="79"/>
      <c r="M21" s="80"/>
      <c r="N21" s="81">
        <f>分析係数表!H24</f>
        <v>3.2620041753653444E-4</v>
      </c>
      <c r="O21" s="82">
        <f t="shared" si="4"/>
        <v>4.5105664314774386E-3</v>
      </c>
      <c r="P21" s="76">
        <f>分析係数表!C24</f>
        <v>0.15741583257506819</v>
      </c>
      <c r="Q21" s="82">
        <f t="shared" si="5"/>
        <v>7.1003457019617523E-4</v>
      </c>
      <c r="R21" s="83">
        <v>2.4485221173376147E-3</v>
      </c>
      <c r="S21" s="84">
        <f t="shared" si="6"/>
        <v>4.7671894736166065E-2</v>
      </c>
      <c r="T21" s="85">
        <f>分析係数表!F24</f>
        <v>0.39583333333333331</v>
      </c>
      <c r="U21" s="86">
        <f t="shared" si="7"/>
        <v>1.88701249997324E-2</v>
      </c>
      <c r="V21" s="87">
        <f>分析係数表!D24</f>
        <v>0</v>
      </c>
      <c r="W21" s="167">
        <f t="shared" si="8"/>
        <v>0</v>
      </c>
      <c r="X21" s="76">
        <f>分析係数表!E24</f>
        <v>0</v>
      </c>
      <c r="Y21" s="166">
        <f t="shared" si="9"/>
        <v>0</v>
      </c>
    </row>
    <row r="22" spans="1:25" x14ac:dyDescent="0.2">
      <c r="A22" s="6" t="s">
        <v>10</v>
      </c>
      <c r="B22" s="5" t="s">
        <v>271</v>
      </c>
      <c r="C22" s="90"/>
      <c r="D22" s="76">
        <f>投入係数表!Q22</f>
        <v>8.0106809078771702E-3</v>
      </c>
      <c r="E22" s="77">
        <f t="shared" si="0"/>
        <v>0.80106809078771701</v>
      </c>
      <c r="F22" s="76">
        <f>分析係数表!C25</f>
        <v>0.30845442536327605</v>
      </c>
      <c r="G22" s="77">
        <f t="shared" si="1"/>
        <v>0.24709299762078191</v>
      </c>
      <c r="H22" s="77">
        <v>0.31495432612338581</v>
      </c>
      <c r="I22" s="77">
        <f t="shared" si="2"/>
        <v>0.31495432612338581</v>
      </c>
      <c r="J22" s="76">
        <f>分析係数表!G25</f>
        <v>0.19694817948330565</v>
      </c>
      <c r="K22" s="78">
        <f t="shared" si="3"/>
        <v>6.2029681150392167E-2</v>
      </c>
      <c r="L22" s="79"/>
      <c r="M22" s="80"/>
      <c r="N22" s="81">
        <f>分析係数表!H25</f>
        <v>5.0887265135699379E-4</v>
      </c>
      <c r="O22" s="82">
        <f t="shared" si="4"/>
        <v>7.0364836331048043E-3</v>
      </c>
      <c r="P22" s="76">
        <f>分析係数表!C25</f>
        <v>0.30845442536327605</v>
      </c>
      <c r="Q22" s="82">
        <f t="shared" si="5"/>
        <v>2.1704345156274393E-3</v>
      </c>
      <c r="R22" s="83">
        <v>1.2958908161784639E-2</v>
      </c>
      <c r="S22" s="84">
        <f t="shared" si="6"/>
        <v>0.32791323428517044</v>
      </c>
      <c r="T22" s="85">
        <f>分析係数表!F25</f>
        <v>0.34916150475902702</v>
      </c>
      <c r="U22" s="86">
        <f t="shared" si="7"/>
        <v>0.11449467831340948</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投入係数表!Q23</f>
        <v>2.4032042723631509E-2</v>
      </c>
      <c r="E23" s="77">
        <f t="shared" si="0"/>
        <v>2.4032042723631508</v>
      </c>
      <c r="F23" s="76">
        <f>分析係数表!C26</f>
        <v>0.16160220994475138</v>
      </c>
      <c r="G23" s="77">
        <f t="shared" si="1"/>
        <v>0.38836312136255341</v>
      </c>
      <c r="H23" s="77">
        <v>0.4022579954057422</v>
      </c>
      <c r="I23" s="77">
        <f t="shared" si="2"/>
        <v>0.4022579954057422</v>
      </c>
      <c r="J23" s="76">
        <f>分析係数表!G26</f>
        <v>0.19685515573026913</v>
      </c>
      <c r="K23" s="78">
        <f t="shared" si="3"/>
        <v>7.9186560329343264E-2</v>
      </c>
      <c r="L23" s="79"/>
      <c r="M23" s="80"/>
      <c r="N23" s="81">
        <f>分析係数表!H26</f>
        <v>1.0360125260960334E-2</v>
      </c>
      <c r="O23" s="82">
        <f t="shared" si="4"/>
        <v>0.14325558986372344</v>
      </c>
      <c r="P23" s="76">
        <f>分析係数表!C26</f>
        <v>0.16160220994475138</v>
      </c>
      <c r="Q23" s="82">
        <f t="shared" si="5"/>
        <v>2.3150419908916635E-2</v>
      </c>
      <c r="R23" s="83">
        <v>2.4501537377018465E-2</v>
      </c>
      <c r="S23" s="84">
        <f t="shared" si="6"/>
        <v>0.42675953278276069</v>
      </c>
      <c r="T23" s="85">
        <f>分析係数表!F26</f>
        <v>0.33413970365890533</v>
      </c>
      <c r="U23" s="86">
        <f t="shared" si="7"/>
        <v>0.14259730381764454</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投入係数表!Q24</f>
        <v>1.3351134846461949E-3</v>
      </c>
      <c r="E24" s="77">
        <f t="shared" si="0"/>
        <v>0.13351134846461948</v>
      </c>
      <c r="F24" s="76">
        <f>分析係数表!C27</f>
        <v>8.2295614510016213E-2</v>
      </c>
      <c r="G24" s="77">
        <f t="shared" si="1"/>
        <v>1.098739846595677E-2</v>
      </c>
      <c r="H24" s="77">
        <v>1.1379465104643442E-2</v>
      </c>
      <c r="I24" s="77">
        <f t="shared" si="2"/>
        <v>1.1379465104643442E-2</v>
      </c>
      <c r="J24" s="76">
        <f>分析係数表!G27</f>
        <v>0.16879795396419436</v>
      </c>
      <c r="K24" s="78">
        <f t="shared" si="3"/>
        <v>1.9208304268707598E-3</v>
      </c>
      <c r="L24" s="79"/>
      <c r="M24" s="80"/>
      <c r="N24" s="81">
        <f>分析係数表!H27</f>
        <v>1.0829853862212944E-2</v>
      </c>
      <c r="O24" s="82">
        <f t="shared" si="4"/>
        <v>0.14975080552505096</v>
      </c>
      <c r="P24" s="76">
        <f>分析係数表!C27</f>
        <v>8.2295614510016213E-2</v>
      </c>
      <c r="Q24" s="82">
        <f t="shared" si="5"/>
        <v>1.2323834564054E-2</v>
      </c>
      <c r="R24" s="83">
        <v>1.2453980116558308E-2</v>
      </c>
      <c r="S24" s="84">
        <f t="shared" si="6"/>
        <v>2.383344522120175E-2</v>
      </c>
      <c r="T24" s="85">
        <f>分析係数表!F27</f>
        <v>0.31969309462915602</v>
      </c>
      <c r="U24" s="86">
        <f t="shared" si="7"/>
        <v>7.6193878584404568E-3</v>
      </c>
      <c r="V24" s="87">
        <f>分析係数表!D27</f>
        <v>0</v>
      </c>
      <c r="W24" s="167">
        <f t="shared" si="8"/>
        <v>0</v>
      </c>
      <c r="X24" s="76">
        <f>分析係数表!E27</f>
        <v>0</v>
      </c>
      <c r="Y24" s="166">
        <f t="shared" si="9"/>
        <v>0</v>
      </c>
    </row>
    <row r="25" spans="1:25" x14ac:dyDescent="0.2">
      <c r="A25" s="6" t="s">
        <v>13</v>
      </c>
      <c r="B25" s="5" t="s">
        <v>191</v>
      </c>
      <c r="C25" s="90"/>
      <c r="D25" s="76">
        <f>投入係数表!Q25</f>
        <v>0</v>
      </c>
      <c r="E25" s="77">
        <f t="shared" si="0"/>
        <v>0</v>
      </c>
      <c r="F25" s="76">
        <f>分析係数表!C28</f>
        <v>3.4090909090909061E-2</v>
      </c>
      <c r="G25" s="77">
        <f t="shared" si="1"/>
        <v>0</v>
      </c>
      <c r="H25" s="77">
        <v>3.7208246992826688E-3</v>
      </c>
      <c r="I25" s="77">
        <f t="shared" si="2"/>
        <v>3.7208246992826688E-3</v>
      </c>
      <c r="J25" s="76">
        <f>分析係数表!G28</f>
        <v>0.12609457092819615</v>
      </c>
      <c r="K25" s="78">
        <f t="shared" si="3"/>
        <v>4.6917579395508257E-4</v>
      </c>
      <c r="L25" s="79"/>
      <c r="M25" s="80"/>
      <c r="N25" s="81">
        <f>分析係数表!H28</f>
        <v>2.1424843423799581E-2</v>
      </c>
      <c r="O25" s="82">
        <f t="shared" si="4"/>
        <v>0.29625400321943812</v>
      </c>
      <c r="P25" s="76">
        <f>分析係数表!C28</f>
        <v>3.4090909090909061E-2</v>
      </c>
      <c r="Q25" s="82">
        <f t="shared" si="5"/>
        <v>1.0099568291571746E-2</v>
      </c>
      <c r="R25" s="83">
        <v>1.1206830162591009E-2</v>
      </c>
      <c r="S25" s="84">
        <f t="shared" si="6"/>
        <v>1.4927654861873679E-2</v>
      </c>
      <c r="T25" s="85">
        <f>分析係数表!F28</f>
        <v>0.21453590192644484</v>
      </c>
      <c r="U25" s="86">
        <f t="shared" si="7"/>
        <v>3.202517899438749E-3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投入係数表!Q26</f>
        <v>1.3351134846461949E-3</v>
      </c>
      <c r="E26" s="77">
        <f t="shared" si="0"/>
        <v>0.13351134846461948</v>
      </c>
      <c r="F26" s="76">
        <f>分析係数表!C29</f>
        <v>0.29231433506044902</v>
      </c>
      <c r="G26" s="77">
        <f t="shared" si="1"/>
        <v>3.9027281049459142E-2</v>
      </c>
      <c r="H26" s="77">
        <v>7.0454227950445633E-2</v>
      </c>
      <c r="I26" s="77">
        <f t="shared" si="2"/>
        <v>7.0454227950445633E-2</v>
      </c>
      <c r="J26" s="76">
        <f>分析係数表!G29</f>
        <v>0.25456977262594738</v>
      </c>
      <c r="K26" s="78">
        <f t="shared" si="3"/>
        <v>1.793551678988161E-2</v>
      </c>
      <c r="L26" s="79"/>
      <c r="M26" s="80"/>
      <c r="N26" s="81">
        <f>分析係数表!H29</f>
        <v>1.0151356993736952E-2</v>
      </c>
      <c r="O26" s="82">
        <f t="shared" si="4"/>
        <v>0.14036882734757788</v>
      </c>
      <c r="P26" s="76">
        <f>分析係数表!C29</f>
        <v>0.29231433506044902</v>
      </c>
      <c r="Q26" s="82">
        <f t="shared" si="5"/>
        <v>4.1031820429322199E-2</v>
      </c>
      <c r="R26" s="83">
        <v>5.2115392853945987E-2</v>
      </c>
      <c r="S26" s="84">
        <f t="shared" si="6"/>
        <v>0.12256962080439163</v>
      </c>
      <c r="T26" s="85">
        <f>分析係数表!F29</f>
        <v>0.38252340615247438</v>
      </c>
      <c r="U26" s="86">
        <f t="shared" si="7"/>
        <v>4.6885748840913073E-2</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投入係数表!Q27</f>
        <v>1.3351134846461949E-3</v>
      </c>
      <c r="E27" s="77">
        <f t="shared" si="0"/>
        <v>0.13351134846461948</v>
      </c>
      <c r="F27" s="76">
        <f>分析係数表!C30</f>
        <v>1</v>
      </c>
      <c r="G27" s="77">
        <f t="shared" si="1"/>
        <v>0.13351134846461948</v>
      </c>
      <c r="H27" s="77">
        <v>0.18260257500177013</v>
      </c>
      <c r="I27" s="77">
        <f t="shared" si="2"/>
        <v>0.18260257500177013</v>
      </c>
      <c r="J27" s="76">
        <f>分析係数表!G30</f>
        <v>0.34476756092566047</v>
      </c>
      <c r="K27" s="78">
        <f t="shared" si="3"/>
        <v>6.2955444402105265E-2</v>
      </c>
      <c r="L27" s="79"/>
      <c r="M27" s="80"/>
      <c r="N27" s="81">
        <f>分析係数表!H30</f>
        <v>0</v>
      </c>
      <c r="O27" s="82">
        <f t="shared" si="4"/>
        <v>0</v>
      </c>
      <c r="P27" s="76">
        <f>分析係数表!C30</f>
        <v>1</v>
      </c>
      <c r="Q27" s="82">
        <f t="shared" si="5"/>
        <v>0</v>
      </c>
      <c r="R27" s="83">
        <v>4.2014175184262911E-2</v>
      </c>
      <c r="S27" s="84">
        <f t="shared" si="6"/>
        <v>0.22461675018603305</v>
      </c>
      <c r="T27" s="85">
        <f>分析係数表!F30</f>
        <v>0.43968871595330739</v>
      </c>
      <c r="U27" s="86">
        <f t="shared" si="7"/>
        <v>9.8761450470901693E-2</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投入係数表!Q28</f>
        <v>1.335113484646195E-2</v>
      </c>
      <c r="E28" s="77">
        <f t="shared" si="0"/>
        <v>1.3351134846461949</v>
      </c>
      <c r="F28" s="76">
        <f>分析係数表!C31</f>
        <v>3.6682843277190957E-2</v>
      </c>
      <c r="G28" s="77">
        <f t="shared" si="1"/>
        <v>4.8975758714540664E-2</v>
      </c>
      <c r="H28" s="77">
        <v>6.3163045973372328E-2</v>
      </c>
      <c r="I28" s="77">
        <f t="shared" si="2"/>
        <v>6.3163045973372328E-2</v>
      </c>
      <c r="J28" s="76">
        <f>分析係数表!G31</f>
        <v>6.9767441860465115E-2</v>
      </c>
      <c r="K28" s="78">
        <f t="shared" si="3"/>
        <v>4.4067241376771395E-3</v>
      </c>
      <c r="L28" s="79"/>
      <c r="M28" s="80"/>
      <c r="N28" s="81">
        <f>分析係数表!H31</f>
        <v>2.1751043841336117E-2</v>
      </c>
      <c r="O28" s="82">
        <f t="shared" si="4"/>
        <v>0.30076456965091558</v>
      </c>
      <c r="P28" s="76">
        <f>分析係数表!C31</f>
        <v>3.6682843277190957E-2</v>
      </c>
      <c r="Q28" s="82">
        <f t="shared" si="5"/>
        <v>1.103289957183632E-2</v>
      </c>
      <c r="R28" s="83">
        <v>1.4670441848950774E-2</v>
      </c>
      <c r="S28" s="84">
        <f t="shared" si="6"/>
        <v>7.7833487822323105E-2</v>
      </c>
      <c r="T28" s="85">
        <f>分析係数表!F31</f>
        <v>0.34496124031007752</v>
      </c>
      <c r="U28" s="86">
        <f t="shared" si="7"/>
        <v>2.6849536496847893E-2</v>
      </c>
      <c r="V28" s="87">
        <f>分析係数表!D31</f>
        <v>0</v>
      </c>
      <c r="W28" s="167">
        <f t="shared" si="8"/>
        <v>0</v>
      </c>
      <c r="X28" s="76">
        <f>分析係数表!E31</f>
        <v>0</v>
      </c>
      <c r="Y28" s="166">
        <f t="shared" si="9"/>
        <v>0</v>
      </c>
    </row>
    <row r="29" spans="1:25" x14ac:dyDescent="0.2">
      <c r="A29" s="6" t="s">
        <v>17</v>
      </c>
      <c r="B29" s="5" t="s">
        <v>272</v>
      </c>
      <c r="C29" s="90"/>
      <c r="D29" s="76">
        <f>投入係数表!Q29</f>
        <v>0</v>
      </c>
      <c r="E29" s="77">
        <f t="shared" si="0"/>
        <v>0</v>
      </c>
      <c r="F29" s="76">
        <f>分析係数表!C32</f>
        <v>0.40520446096654272</v>
      </c>
      <c r="G29" s="77">
        <f t="shared" si="1"/>
        <v>0</v>
      </c>
      <c r="H29" s="77">
        <v>8.0798224822286827E-3</v>
      </c>
      <c r="I29" s="77">
        <f t="shared" si="2"/>
        <v>8.0798224822286827E-3</v>
      </c>
      <c r="J29" s="76">
        <f>分析係数表!G32</f>
        <v>0.14123006833712984</v>
      </c>
      <c r="K29" s="78">
        <f t="shared" si="3"/>
        <v>1.141113881317035E-3</v>
      </c>
      <c r="L29" s="79"/>
      <c r="M29" s="80"/>
      <c r="N29" s="81">
        <f>分析係数表!H32</f>
        <v>6.3543841336116914E-3</v>
      </c>
      <c r="O29" s="82">
        <f t="shared" si="4"/>
        <v>8.7865834085180505E-2</v>
      </c>
      <c r="P29" s="76">
        <f>分析係数表!C32</f>
        <v>0.40520446096654272</v>
      </c>
      <c r="Q29" s="82">
        <f t="shared" si="5"/>
        <v>3.5603627937861246E-2</v>
      </c>
      <c r="R29" s="83">
        <v>4.433274990837742E-2</v>
      </c>
      <c r="S29" s="84">
        <f t="shared" si="6"/>
        <v>5.2412572390606101E-2</v>
      </c>
      <c r="T29" s="85">
        <f>分析係数表!F32</f>
        <v>0.48519362186788156</v>
      </c>
      <c r="U29" s="86">
        <f t="shared" si="7"/>
        <v>2.5430245829610707E-2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投入係数表!Q30</f>
        <v>0</v>
      </c>
      <c r="E30" s="77">
        <f t="shared" si="0"/>
        <v>0</v>
      </c>
      <c r="F30" s="76">
        <f>分析係数表!C33</f>
        <v>1</v>
      </c>
      <c r="G30" s="77">
        <f t="shared" si="1"/>
        <v>0</v>
      </c>
      <c r="H30" s="77">
        <v>2.5664485412447105E-2</v>
      </c>
      <c r="I30" s="77">
        <f t="shared" si="2"/>
        <v>2.5664485412447105E-2</v>
      </c>
      <c r="J30" s="76">
        <f>分析係数表!G33</f>
        <v>0.50773765659543113</v>
      </c>
      <c r="K30" s="78">
        <f t="shared" si="3"/>
        <v>1.303082568104352E-2</v>
      </c>
      <c r="L30" s="79"/>
      <c r="M30" s="80"/>
      <c r="N30" s="81">
        <f>分析係数表!H33</f>
        <v>9.3945720250521918E-4</v>
      </c>
      <c r="O30" s="82">
        <f t="shared" si="4"/>
        <v>1.2990431322655023E-2</v>
      </c>
      <c r="P30" s="76">
        <f>分析係数表!C33</f>
        <v>1</v>
      </c>
      <c r="Q30" s="82">
        <f t="shared" si="5"/>
        <v>1.2990431322655023E-2</v>
      </c>
      <c r="R30" s="83">
        <v>3.9212437185571422E-2</v>
      </c>
      <c r="S30" s="84">
        <f t="shared" si="6"/>
        <v>6.4876922598018527E-2</v>
      </c>
      <c r="T30" s="85">
        <f>分析係数表!F33</f>
        <v>0.64112011790714807</v>
      </c>
      <c r="U30" s="86">
        <f t="shared" si="7"/>
        <v>4.159390026549456E-2</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投入係数表!Q31</f>
        <v>4.5393858477970631E-2</v>
      </c>
      <c r="E31" s="77">
        <f t="shared" si="0"/>
        <v>4.539385847797063</v>
      </c>
      <c r="F31" s="76">
        <f>分析係数表!C34</f>
        <v>0.47684200348095152</v>
      </c>
      <c r="G31" s="77">
        <f t="shared" si="1"/>
        <v>2.1645698422366291</v>
      </c>
      <c r="H31" s="77">
        <v>2.3180485457687769</v>
      </c>
      <c r="I31" s="77">
        <f t="shared" si="2"/>
        <v>2.3180485457687769</v>
      </c>
      <c r="J31" s="76">
        <f>分析係数表!G34</f>
        <v>0.42481481481481481</v>
      </c>
      <c r="K31" s="78">
        <f t="shared" si="3"/>
        <v>0.98474136370251375</v>
      </c>
      <c r="L31" s="79"/>
      <c r="M31" s="80"/>
      <c r="N31" s="81">
        <f>分析係数表!H34</f>
        <v>0.15750260960334028</v>
      </c>
      <c r="O31" s="82">
        <f t="shared" si="4"/>
        <v>2.1778818957745663</v>
      </c>
      <c r="P31" s="76">
        <f>分析係数表!C34</f>
        <v>0.47684200348095152</v>
      </c>
      <c r="Q31" s="82">
        <f t="shared" si="5"/>
        <v>1.038505566526037</v>
      </c>
      <c r="R31" s="83">
        <v>1.109669400906528</v>
      </c>
      <c r="S31" s="84">
        <f t="shared" si="6"/>
        <v>3.4277179466753047</v>
      </c>
      <c r="T31" s="85">
        <f>分析係数表!F34</f>
        <v>0.69679012345679014</v>
      </c>
      <c r="U31" s="86">
        <f t="shared" si="7"/>
        <v>2.3884000112389407</v>
      </c>
      <c r="V31" s="87">
        <f>分析係数表!D34</f>
        <v>0.16024691358024692</v>
      </c>
      <c r="W31" s="167">
        <f t="shared" si="8"/>
        <v>1</v>
      </c>
      <c r="X31" s="76">
        <f>分析係数表!E34</f>
        <v>0.12271604938271605</v>
      </c>
      <c r="Y31" s="166">
        <f t="shared" si="9"/>
        <v>0</v>
      </c>
    </row>
    <row r="32" spans="1:25" x14ac:dyDescent="0.2">
      <c r="A32" s="6" t="s">
        <v>20</v>
      </c>
      <c r="B32" s="5" t="s">
        <v>37</v>
      </c>
      <c r="C32" s="90"/>
      <c r="D32" s="76">
        <f>投入係数表!Q32</f>
        <v>6.6755674232309749E-3</v>
      </c>
      <c r="E32" s="77">
        <f t="shared" si="0"/>
        <v>0.66755674232309747</v>
      </c>
      <c r="F32" s="76">
        <f>分析係数表!C35</f>
        <v>0.24337550728097401</v>
      </c>
      <c r="G32" s="77">
        <f t="shared" si="1"/>
        <v>0.1624669608017183</v>
      </c>
      <c r="H32" s="77">
        <v>0.20109025493957913</v>
      </c>
      <c r="I32" s="77">
        <f t="shared" si="2"/>
        <v>0.20109025493957913</v>
      </c>
      <c r="J32" s="76">
        <f>分析係数表!G35</f>
        <v>0.31448275862068964</v>
      </c>
      <c r="K32" s="78">
        <f t="shared" si="3"/>
        <v>6.3239418105136613E-2</v>
      </c>
      <c r="L32" s="79"/>
      <c r="M32" s="80"/>
      <c r="N32" s="81">
        <f>分析係数表!H35</f>
        <v>5.9929540709812108E-2</v>
      </c>
      <c r="O32" s="82">
        <f t="shared" si="4"/>
        <v>0.82868126479103499</v>
      </c>
      <c r="P32" s="76">
        <f>分析係数表!C35</f>
        <v>0.24337550728097401</v>
      </c>
      <c r="Q32" s="82">
        <f t="shared" si="5"/>
        <v>0.20168072319275729</v>
      </c>
      <c r="R32" s="83">
        <v>0.26777627212673316</v>
      </c>
      <c r="S32" s="84">
        <f t="shared" si="6"/>
        <v>0.46886652706631227</v>
      </c>
      <c r="T32" s="85">
        <f>分析係数表!F35</f>
        <v>0.64091954022988507</v>
      </c>
      <c r="U32" s="86">
        <f t="shared" si="7"/>
        <v>0.30050571895652384</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投入係数表!Q33</f>
        <v>1.3351134846461949E-3</v>
      </c>
      <c r="E33" s="77">
        <f t="shared" si="0"/>
        <v>0.13351134846461948</v>
      </c>
      <c r="F33" s="76">
        <f>分析係数表!C36</f>
        <v>0.96818154529627187</v>
      </c>
      <c r="G33" s="77">
        <f t="shared" si="1"/>
        <v>0.12926322367106433</v>
      </c>
      <c r="H33" s="77">
        <v>0.2251536168248541</v>
      </c>
      <c r="I33" s="77">
        <f t="shared" si="2"/>
        <v>0.2251536168248541</v>
      </c>
      <c r="J33" s="76">
        <f>分析係数表!G36</f>
        <v>4.9777985510633324E-2</v>
      </c>
      <c r="K33" s="78">
        <f t="shared" si="3"/>
        <v>1.1207693475974275E-2</v>
      </c>
      <c r="L33" s="79"/>
      <c r="M33" s="80"/>
      <c r="N33" s="81">
        <f>分析係数表!H36</f>
        <v>0.19376304801670147</v>
      </c>
      <c r="O33" s="82">
        <f t="shared" si="4"/>
        <v>2.6792764602975985</v>
      </c>
      <c r="P33" s="76">
        <f>分析係数表!C36</f>
        <v>0.96818154529627187</v>
      </c>
      <c r="Q33" s="82">
        <f t="shared" si="5"/>
        <v>2.5940260236068542</v>
      </c>
      <c r="R33" s="83">
        <v>2.7336449874484101</v>
      </c>
      <c r="S33" s="84">
        <f t="shared" si="6"/>
        <v>2.9587986042732641</v>
      </c>
      <c r="T33" s="85">
        <f>分析係数表!F36</f>
        <v>0.84955597102126668</v>
      </c>
      <c r="U33" s="86">
        <f t="shared" si="7"/>
        <v>2.5136650213097416</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投入係数表!Q34</f>
        <v>1.602136181575434E-2</v>
      </c>
      <c r="E34" s="77">
        <f t="shared" si="0"/>
        <v>1.602136181575434</v>
      </c>
      <c r="F34" s="76">
        <f>分析係数表!C37</f>
        <v>0.40040699066315533</v>
      </c>
      <c r="G34" s="77">
        <f t="shared" si="1"/>
        <v>0.64150652709717815</v>
      </c>
      <c r="H34" s="77">
        <v>0.74801738425515907</v>
      </c>
      <c r="I34" s="77">
        <f t="shared" si="2"/>
        <v>0.74801738425515907</v>
      </c>
      <c r="J34" s="76">
        <f>分析係数表!G37</f>
        <v>0.27134717134717135</v>
      </c>
      <c r="K34" s="78">
        <f t="shared" si="3"/>
        <v>0.20297240133614755</v>
      </c>
      <c r="L34" s="79"/>
      <c r="M34" s="80"/>
      <c r="N34" s="81">
        <f>分析係数表!H37</f>
        <v>4.6907620041753653E-2</v>
      </c>
      <c r="O34" s="82">
        <f t="shared" si="4"/>
        <v>0.64861945284645561</v>
      </c>
      <c r="P34" s="76">
        <f>分析係数表!C37</f>
        <v>0.40040699066315533</v>
      </c>
      <c r="Q34" s="82">
        <f t="shared" si="5"/>
        <v>0.25971176319983169</v>
      </c>
      <c r="R34" s="83">
        <v>0.29944963243726652</v>
      </c>
      <c r="S34" s="84">
        <f t="shared" si="6"/>
        <v>1.0474670166924256</v>
      </c>
      <c r="T34" s="85">
        <f>分析係数表!F37</f>
        <v>0.66491656491656492</v>
      </c>
      <c r="U34" s="86">
        <f t="shared" si="7"/>
        <v>0.69647817060252981</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投入係数表!Q35</f>
        <v>6.6755674232309749E-3</v>
      </c>
      <c r="E35" s="77">
        <f t="shared" si="0"/>
        <v>0.66755674232309747</v>
      </c>
      <c r="F35" s="76">
        <f>分析係数表!C38</f>
        <v>3.4362826933778567E-2</v>
      </c>
      <c r="G35" s="77">
        <f t="shared" si="1"/>
        <v>2.2939136804925611E-2</v>
      </c>
      <c r="H35" s="77">
        <v>3.0068796023050074E-2</v>
      </c>
      <c r="I35" s="77">
        <f t="shared" si="2"/>
        <v>3.0068796023050074E-2</v>
      </c>
      <c r="J35" s="76">
        <f>分析係数表!G38</f>
        <v>0.25648414985590778</v>
      </c>
      <c r="K35" s="78">
        <f t="shared" si="3"/>
        <v>7.7121695851626992E-3</v>
      </c>
      <c r="L35" s="79"/>
      <c r="M35" s="80"/>
      <c r="N35" s="81">
        <f>分析係数表!H38</f>
        <v>4.2901878914405008E-2</v>
      </c>
      <c r="O35" s="82">
        <f t="shared" si="4"/>
        <v>0.59322969706791262</v>
      </c>
      <c r="P35" s="76">
        <f>分析係数表!C38</f>
        <v>3.4362826933778567E-2</v>
      </c>
      <c r="Q35" s="82">
        <f t="shared" si="5"/>
        <v>2.0385049412322567E-2</v>
      </c>
      <c r="R35" s="83">
        <v>2.448083032098447E-2</v>
      </c>
      <c r="S35" s="84">
        <f t="shared" si="6"/>
        <v>5.4549626344034541E-2</v>
      </c>
      <c r="T35" s="85">
        <f>分析係数表!F38</f>
        <v>0.52449567723342938</v>
      </c>
      <c r="U35" s="86">
        <f t="shared" si="7"/>
        <v>2.8611043212144915E-2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投入係数表!Q36</f>
        <v>0</v>
      </c>
      <c r="E36" s="77">
        <f t="shared" si="0"/>
        <v>0</v>
      </c>
      <c r="F36" s="76">
        <f>分析係数表!C39</f>
        <v>1</v>
      </c>
      <c r="G36" s="77">
        <f t="shared" si="1"/>
        <v>0</v>
      </c>
      <c r="H36" s="77">
        <v>3.759559356777363E-2</v>
      </c>
      <c r="I36" s="77">
        <f t="shared" si="2"/>
        <v>3.759559356777363E-2</v>
      </c>
      <c r="J36" s="76">
        <f>分析係数表!G39</f>
        <v>0.34864130434782609</v>
      </c>
      <c r="K36" s="78">
        <f t="shared" si="3"/>
        <v>1.3107376779199339E-2</v>
      </c>
      <c r="L36" s="79"/>
      <c r="M36" s="80"/>
      <c r="N36" s="81">
        <f>分析係数表!H39</f>
        <v>3.7578288100208767E-3</v>
      </c>
      <c r="O36" s="82">
        <f t="shared" si="4"/>
        <v>5.1961725290620091E-2</v>
      </c>
      <c r="P36" s="76">
        <f>分析係数表!C39</f>
        <v>1</v>
      </c>
      <c r="Q36" s="82">
        <f t="shared" si="5"/>
        <v>5.1961725290620091E-2</v>
      </c>
      <c r="R36" s="83">
        <v>6.6590625012752216E-2</v>
      </c>
      <c r="S36" s="84">
        <f t="shared" si="6"/>
        <v>0.10418621858052585</v>
      </c>
      <c r="T36" s="85">
        <f>分析係数表!F39</f>
        <v>0.69918478260869565</v>
      </c>
      <c r="U36" s="86">
        <f t="shared" si="7"/>
        <v>7.2845418589047015E-2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投入係数表!Q37</f>
        <v>0</v>
      </c>
      <c r="E37" s="77">
        <f t="shared" si="0"/>
        <v>0</v>
      </c>
      <c r="F37" s="76">
        <f>分析係数表!C40</f>
        <v>0.60127684271619275</v>
      </c>
      <c r="G37" s="77">
        <f t="shared" si="1"/>
        <v>0</v>
      </c>
      <c r="H37" s="77">
        <v>3.7273969648417161E-3</v>
      </c>
      <c r="I37" s="77">
        <f t="shared" si="2"/>
        <v>3.7273969648417161E-3</v>
      </c>
      <c r="J37" s="76">
        <f>分析係数表!G40</f>
        <v>0.54798481836255197</v>
      </c>
      <c r="K37" s="78">
        <f t="shared" si="3"/>
        <v>2.0425569487439155E-3</v>
      </c>
      <c r="L37" s="79"/>
      <c r="M37" s="80"/>
      <c r="N37" s="81">
        <f>分析係数表!H40</f>
        <v>3.4120563674321501E-2</v>
      </c>
      <c r="O37" s="82">
        <f t="shared" si="4"/>
        <v>0.47180524873254004</v>
      </c>
      <c r="P37" s="76">
        <f>分析係数表!C40</f>
        <v>0.60127684271619275</v>
      </c>
      <c r="Q37" s="82">
        <f t="shared" si="5"/>
        <v>0.28368557033482966</v>
      </c>
      <c r="R37" s="83">
        <v>0.28496155001124218</v>
      </c>
      <c r="S37" s="84">
        <f t="shared" si="6"/>
        <v>0.28868894697608388</v>
      </c>
      <c r="T37" s="85">
        <f>分析係数表!F40</f>
        <v>0.74046629315018975</v>
      </c>
      <c r="U37" s="86">
        <f t="shared" si="7"/>
        <v>0.2137644344408125</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投入係数表!Q38</f>
        <v>0</v>
      </c>
      <c r="E38" s="77">
        <f t="shared" si="0"/>
        <v>0</v>
      </c>
      <c r="F38" s="76">
        <f>分析係数表!C41</f>
        <v>0.59395665886661919</v>
      </c>
      <c r="G38" s="77">
        <f t="shared" si="1"/>
        <v>0</v>
      </c>
      <c r="H38" s="77">
        <v>2.632141272614065E-4</v>
      </c>
      <c r="I38" s="77">
        <f t="shared" si="2"/>
        <v>2.632141272614065E-4</v>
      </c>
      <c r="J38" s="76">
        <f>分析係数表!G41</f>
        <v>0.45048742945100051</v>
      </c>
      <c r="K38" s="78">
        <f t="shared" si="3"/>
        <v>1.1857465558517953E-4</v>
      </c>
      <c r="L38" s="79"/>
      <c r="M38" s="80"/>
      <c r="N38" s="81">
        <f>分析係数表!H41</f>
        <v>5.5519311064718163E-2</v>
      </c>
      <c r="O38" s="82">
        <f t="shared" si="4"/>
        <v>0.76769840663746003</v>
      </c>
      <c r="P38" s="76">
        <f>分析係数表!C41</f>
        <v>0.59395665886661919</v>
      </c>
      <c r="Q38" s="82">
        <f t="shared" si="5"/>
        <v>0.45597958062361293</v>
      </c>
      <c r="R38" s="83">
        <v>0.46175727005405193</v>
      </c>
      <c r="S38" s="84">
        <f t="shared" si="6"/>
        <v>0.46202048418131331</v>
      </c>
      <c r="T38" s="85">
        <f>分析係数表!F41</f>
        <v>0.55190696083461599</v>
      </c>
      <c r="U38" s="86">
        <f t="shared" si="7"/>
        <v>0.25499232126784638</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投入係数表!Q39</f>
        <v>2.6702269692923898E-3</v>
      </c>
      <c r="E39" s="77">
        <f>$C$19*D39</f>
        <v>0.26702269692923897</v>
      </c>
      <c r="F39" s="76">
        <f>分析係数表!C42</f>
        <v>0.30827067669172936</v>
      </c>
      <c r="G39" s="77">
        <f>E39*F39</f>
        <v>8.2315267474427065E-2</v>
      </c>
      <c r="H39" s="77">
        <v>8.5488385865554364E-2</v>
      </c>
      <c r="I39" s="77">
        <f>C39+H39</f>
        <v>8.5488385865554364E-2</v>
      </c>
      <c r="J39" s="76">
        <f>分析係数表!G42</f>
        <v>0.47878787878787876</v>
      </c>
      <c r="K39" s="78">
        <f>I39*J39</f>
        <v>4.0930802929568452E-2</v>
      </c>
      <c r="L39" s="79"/>
      <c r="M39" s="80"/>
      <c r="N39" s="81">
        <f>分析係数表!H42</f>
        <v>1.163883089770355E-2</v>
      </c>
      <c r="O39" s="82">
        <f t="shared" si="4"/>
        <v>0.16093701027511501</v>
      </c>
      <c r="P39" s="76">
        <f>分析係数表!C42</f>
        <v>0.30827067669172936</v>
      </c>
      <c r="Q39" s="82">
        <f>O39*P39</f>
        <v>4.9612161062253503E-2</v>
      </c>
      <c r="R39" s="83">
        <v>5.1626694254215656E-2</v>
      </c>
      <c r="S39" s="84">
        <f>I39+R39</f>
        <v>0.13711508011977003</v>
      </c>
      <c r="T39" s="85">
        <f>分析係数表!F42</f>
        <v>0.54545454545454541</v>
      </c>
      <c r="U39" s="86">
        <f>S39*T39</f>
        <v>7.4790043701692732E-2</v>
      </c>
      <c r="V39" s="87">
        <f>分析係数表!D42</f>
        <v>0.24545454545454545</v>
      </c>
      <c r="W39" s="167">
        <f>ROUND(S39*V39,0)</f>
        <v>0</v>
      </c>
      <c r="X39" s="76">
        <f>分析係数表!E42</f>
        <v>0.17575757575757575</v>
      </c>
      <c r="Y39" s="166">
        <f>ROUND(S39*X39,0)</f>
        <v>0</v>
      </c>
    </row>
    <row r="40" spans="1:25" x14ac:dyDescent="0.2">
      <c r="A40" s="6" t="s">
        <v>194</v>
      </c>
      <c r="B40" s="5" t="s">
        <v>41</v>
      </c>
      <c r="C40" s="90"/>
      <c r="D40" s="76">
        <f>投入係数表!Q40</f>
        <v>3.7383177570093455E-2</v>
      </c>
      <c r="E40" s="77">
        <f>$C$19*D40</f>
        <v>3.7383177570093453</v>
      </c>
      <c r="F40" s="76">
        <f>分析係数表!C43</f>
        <v>0.33317448971487573</v>
      </c>
      <c r="G40" s="77">
        <f>E40*F40</f>
        <v>1.2455121110836473</v>
      </c>
      <c r="H40" s="77">
        <v>1.4486379971126264</v>
      </c>
      <c r="I40" s="77">
        <f>C40+H40</f>
        <v>1.4486379971126264</v>
      </c>
      <c r="J40" s="76">
        <f>分析係数表!G43</f>
        <v>0.31447963800904977</v>
      </c>
      <c r="K40" s="78">
        <f>I40*J40</f>
        <v>0.45556715293813366</v>
      </c>
      <c r="L40" s="79"/>
      <c r="M40" s="80"/>
      <c r="N40" s="81">
        <f>分析係数表!H43</f>
        <v>3.2711377870563677E-2</v>
      </c>
      <c r="O40" s="82">
        <f t="shared" si="4"/>
        <v>0.45231960174855756</v>
      </c>
      <c r="P40" s="76">
        <f>分析係数表!C43</f>
        <v>0.33317448971487573</v>
      </c>
      <c r="Q40" s="82">
        <f>O40*P40</f>
        <v>0.15070135250061148</v>
      </c>
      <c r="R40" s="83">
        <v>0.26002260980119646</v>
      </c>
      <c r="S40" s="84">
        <f>I40+R40</f>
        <v>1.7086606069138228</v>
      </c>
      <c r="T40" s="85">
        <f>分析係数表!F43</f>
        <v>0.5802139037433155</v>
      </c>
      <c r="U40" s="86">
        <f>S40*T40</f>
        <v>0.99138864090989187</v>
      </c>
      <c r="V40" s="87">
        <f>分析係数表!D43</f>
        <v>0.11641299876593994</v>
      </c>
      <c r="W40" s="167">
        <f>ROUND(S40*V40,0)</f>
        <v>0</v>
      </c>
      <c r="X40" s="76">
        <f>分析係数表!E43</f>
        <v>9.2348827642945289E-2</v>
      </c>
      <c r="Y40" s="166">
        <f>ROUND(S40*X40,0)</f>
        <v>0</v>
      </c>
    </row>
    <row r="41" spans="1:25" x14ac:dyDescent="0.2">
      <c r="A41" s="6" t="s">
        <v>340</v>
      </c>
      <c r="B41" s="5" t="s">
        <v>42</v>
      </c>
      <c r="C41" s="90"/>
      <c r="D41" s="76">
        <f>投入係数表!Q41</f>
        <v>0</v>
      </c>
      <c r="E41" s="77">
        <f>$C$19*D41</f>
        <v>0</v>
      </c>
      <c r="F41" s="76">
        <f>分析係数表!C44</f>
        <v>0.44668045890539776</v>
      </c>
      <c r="G41" s="77">
        <f>E41*F41</f>
        <v>0</v>
      </c>
      <c r="H41" s="77">
        <v>2.8654979569606841E-3</v>
      </c>
      <c r="I41" s="77">
        <f>C41+H41</f>
        <v>2.8654979569606841E-3</v>
      </c>
      <c r="J41" s="76">
        <f>分析係数表!G44</f>
        <v>0.26717776712985147</v>
      </c>
      <c r="K41" s="78">
        <f>I41*J41</f>
        <v>7.6559734585590687E-4</v>
      </c>
      <c r="L41" s="79"/>
      <c r="M41" s="80"/>
      <c r="N41" s="81">
        <f>分析係数表!H44</f>
        <v>0.10956419624217119</v>
      </c>
      <c r="O41" s="82">
        <f t="shared" si="4"/>
        <v>1.5150090530046421</v>
      </c>
      <c r="P41" s="76">
        <f>分析係数表!C44</f>
        <v>0.44668045890539776</v>
      </c>
      <c r="Q41" s="82">
        <f>O41*P41</f>
        <v>0.67672493904194564</v>
      </c>
      <c r="R41" s="83">
        <v>0.68613674851856621</v>
      </c>
      <c r="S41" s="84">
        <f>I41+R41</f>
        <v>0.68900224647552688</v>
      </c>
      <c r="T41" s="85">
        <f>分析係数表!F44</f>
        <v>0.50742692860565408</v>
      </c>
      <c r="U41" s="86">
        <f>S41*T41</f>
        <v>0.34961829373147246</v>
      </c>
      <c r="V41" s="87">
        <f>分析係数表!D44</f>
        <v>0.12563488260661237</v>
      </c>
      <c r="W41" s="167">
        <f>ROUND(S41*V41,0)</f>
        <v>0</v>
      </c>
      <c r="X41" s="76">
        <f>分析係数表!E44</f>
        <v>9.5448011499760427E-2</v>
      </c>
      <c r="Y41" s="166">
        <f>ROUND(S41*X41,0)</f>
        <v>0</v>
      </c>
    </row>
    <row r="42" spans="1:25" x14ac:dyDescent="0.2">
      <c r="A42" s="6" t="s">
        <v>341</v>
      </c>
      <c r="B42" s="5" t="s">
        <v>278</v>
      </c>
      <c r="C42" s="90"/>
      <c r="D42" s="76">
        <f>投入係数表!Q42</f>
        <v>0</v>
      </c>
      <c r="E42" s="77">
        <f>$C$19*D42</f>
        <v>0</v>
      </c>
      <c r="F42" s="76">
        <f>分析係数表!C45</f>
        <v>1</v>
      </c>
      <c r="G42" s="77">
        <f>E42*F42</f>
        <v>0</v>
      </c>
      <c r="H42" s="77">
        <v>2.6904718144762859E-2</v>
      </c>
      <c r="I42" s="77">
        <f>C42+H42</f>
        <v>2.6904718144762859E-2</v>
      </c>
      <c r="J42" s="76">
        <f>分析係数表!G45</f>
        <v>0</v>
      </c>
      <c r="K42" s="78">
        <f>I42*J42</f>
        <v>0</v>
      </c>
      <c r="L42" s="79"/>
      <c r="M42" s="80"/>
      <c r="N42" s="81">
        <f>分析係数表!H45</f>
        <v>0</v>
      </c>
      <c r="O42" s="82">
        <f t="shared" si="4"/>
        <v>0</v>
      </c>
      <c r="P42" s="76">
        <f>分析係数表!C45</f>
        <v>1</v>
      </c>
      <c r="Q42" s="82">
        <f>O42*P42</f>
        <v>0</v>
      </c>
      <c r="R42" s="83">
        <v>2.0287600486852603E-2</v>
      </c>
      <c r="S42" s="84">
        <f>I42+R42</f>
        <v>4.7192318631615465E-2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投入係数表!Q43</f>
        <v>8.0106809078771702E-3</v>
      </c>
      <c r="E43" s="77">
        <f>$C$19*D43</f>
        <v>0.80106809078771701</v>
      </c>
      <c r="F43" s="76">
        <f>分析係数表!C46</f>
        <v>0.15546676353069377</v>
      </c>
      <c r="G43" s="77">
        <f>E43*F43</f>
        <v>0.12453946344247833</v>
      </c>
      <c r="H43" s="77">
        <v>0.13553369445861249</v>
      </c>
      <c r="I43" s="77">
        <f>C43+H43</f>
        <v>0.13553369445861249</v>
      </c>
      <c r="J43" s="76">
        <f>分析係数表!G46</f>
        <v>0</v>
      </c>
      <c r="K43" s="78">
        <f>I43*J43</f>
        <v>0</v>
      </c>
      <c r="L43" s="79"/>
      <c r="M43" s="80"/>
      <c r="N43" s="81">
        <f>分析係数表!H46</f>
        <v>2.2129436325678497E-2</v>
      </c>
      <c r="O43" s="82">
        <f t="shared" si="4"/>
        <v>0.30599682671142941</v>
      </c>
      <c r="P43" s="76">
        <f>分析係数表!C46</f>
        <v>0.15546676353069377</v>
      </c>
      <c r="Q43" s="82">
        <f>O43*P43</f>
        <v>4.7572336299488475E-2</v>
      </c>
      <c r="R43" s="83">
        <v>5.2737798157938463E-2</v>
      </c>
      <c r="S43" s="84">
        <f>I43+R43</f>
        <v>0.18827149261655096</v>
      </c>
      <c r="T43" s="85">
        <f>分析係数表!F46</f>
        <v>0</v>
      </c>
      <c r="U43" s="86">
        <f>S43*T43</f>
        <v>0</v>
      </c>
      <c r="V43" s="87">
        <f>分析係数表!D46</f>
        <v>4.662004662004662E-3</v>
      </c>
      <c r="W43" s="167">
        <f>ROUND(S43*V43,0)</f>
        <v>0</v>
      </c>
      <c r="X43" s="76">
        <f>分析係数表!E46</f>
        <v>9.324009324009324E-3</v>
      </c>
      <c r="Y43" s="166">
        <f>ROUND(S43*X43,0)</f>
        <v>0</v>
      </c>
    </row>
    <row r="44" spans="1:25" x14ac:dyDescent="0.2">
      <c r="A44" s="192">
        <v>40</v>
      </c>
      <c r="B44" s="14" t="s">
        <v>150</v>
      </c>
      <c r="C44" s="197">
        <f>SUM(C5:C43)</f>
        <v>100</v>
      </c>
      <c r="D44" s="92">
        <f>投入係数表!Q44</f>
        <v>0.57009345794392519</v>
      </c>
      <c r="E44" s="91">
        <f>SUM(E5:E43)</f>
        <v>57.009345794392537</v>
      </c>
      <c r="F44" s="92">
        <f>分析係数表!C47</f>
        <v>0.3856972016264052</v>
      </c>
      <c r="G44" s="91">
        <f>SUM(G5:G43)</f>
        <v>10.804721029302021</v>
      </c>
      <c r="H44" s="91">
        <f>SUM(H5:H43)</f>
        <v>12.855573241990896</v>
      </c>
      <c r="I44" s="91">
        <f>SUM(I5:I43)</f>
        <v>112.85557324199091</v>
      </c>
      <c r="J44" s="92">
        <f>分析係数表!G47</f>
        <v>0.23532043395593333</v>
      </c>
      <c r="K44" s="93">
        <f>SUM(K5:K43)</f>
        <v>22.053576479006754</v>
      </c>
      <c r="L44" s="94">
        <f>最終需要_まとめ!$L$33</f>
        <v>0.627</v>
      </c>
      <c r="M44" s="91">
        <f>K44*L44</f>
        <v>13.827592452337235</v>
      </c>
      <c r="N44" s="95">
        <f>分析係数表!H47</f>
        <v>1</v>
      </c>
      <c r="O44" s="96">
        <f>SUM(O5:O43)</f>
        <v>13.827592452337235</v>
      </c>
      <c r="P44" s="92">
        <f>分析係数表!C47</f>
        <v>0.3856972016264052</v>
      </c>
      <c r="Q44" s="96">
        <f>SUM(Q5:Q43)</f>
        <v>6.1666212386580588</v>
      </c>
      <c r="R44" s="91">
        <f>SUM(R5:R43)</f>
        <v>6.7915554930781816</v>
      </c>
      <c r="S44" s="97">
        <f>SUM(S5:S43)</f>
        <v>119.64712873506907</v>
      </c>
      <c r="T44" s="98">
        <f>分析係数表!F47</f>
        <v>0.49256721600054465</v>
      </c>
      <c r="U44" s="99">
        <f>SUM(U5:U43)</f>
        <v>51.560910139340542</v>
      </c>
      <c r="V44" s="100">
        <f>分析係数表!D47</f>
        <v>5.5358071998560611E-2</v>
      </c>
      <c r="W44" s="164">
        <f>SUM(W5:W43)</f>
        <v>7</v>
      </c>
      <c r="X44" s="92">
        <f>分析係数表!E47</f>
        <v>4.4839843806985892E-2</v>
      </c>
      <c r="Y44" s="165">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323</v>
      </c>
      <c r="R4" s="33"/>
    </row>
    <row r="5" spans="1:18" x14ac:dyDescent="0.2">
      <c r="A5" s="25"/>
      <c r="B5" s="35" t="s">
        <v>324</v>
      </c>
      <c r="R5" s="33"/>
    </row>
    <row r="6" spans="1:18" x14ac:dyDescent="0.2">
      <c r="A6" s="25"/>
      <c r="B6" s="35" t="s">
        <v>325</v>
      </c>
      <c r="R6" s="33"/>
    </row>
    <row r="7" spans="1:18" x14ac:dyDescent="0.2">
      <c r="A7" s="25"/>
      <c r="B7" s="35" t="s">
        <v>326</v>
      </c>
      <c r="R7" s="33"/>
    </row>
    <row r="8" spans="1:18" x14ac:dyDescent="0.2">
      <c r="A8" s="25"/>
      <c r="B8" s="35" t="s">
        <v>327</v>
      </c>
      <c r="R8" s="33"/>
    </row>
    <row r="9" spans="1:18" x14ac:dyDescent="0.2">
      <c r="A9" s="25"/>
      <c r="B9" s="35" t="s">
        <v>328</v>
      </c>
      <c r="R9" s="33"/>
    </row>
    <row r="10" spans="1:18" x14ac:dyDescent="0.2">
      <c r="A10" s="25"/>
      <c r="B10" s="35" t="s">
        <v>329</v>
      </c>
      <c r="R10" s="33"/>
    </row>
    <row r="11" spans="1:18" x14ac:dyDescent="0.2">
      <c r="A11" s="25"/>
      <c r="B11" s="35" t="s">
        <v>330</v>
      </c>
      <c r="R11" s="33"/>
    </row>
    <row r="12" spans="1:18" ht="14" x14ac:dyDescent="0.3">
      <c r="A12" s="25"/>
      <c r="B12" s="32"/>
      <c r="R12" s="33"/>
    </row>
    <row r="13" spans="1:18" x14ac:dyDescent="0.2">
      <c r="A13" s="34" t="s">
        <v>113</v>
      </c>
      <c r="R13" s="33"/>
    </row>
    <row r="14" spans="1:18" x14ac:dyDescent="0.2">
      <c r="A14" s="25"/>
      <c r="B14" s="36" t="s">
        <v>361</v>
      </c>
      <c r="R14" s="33"/>
    </row>
    <row r="15" spans="1:18" x14ac:dyDescent="0.2">
      <c r="A15" s="25"/>
      <c r="B15" s="36" t="s">
        <v>363</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331</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362</v>
      </c>
      <c r="R25" s="33"/>
    </row>
    <row r="26" spans="1:18" x14ac:dyDescent="0.2">
      <c r="A26" s="25"/>
      <c r="B26" s="39" t="s">
        <v>332</v>
      </c>
      <c r="R26" s="33"/>
    </row>
    <row r="27" spans="1:18" x14ac:dyDescent="0.2">
      <c r="A27" s="25"/>
      <c r="B27" s="39" t="s">
        <v>116</v>
      </c>
      <c r="R27" s="33"/>
    </row>
    <row r="28" spans="1:18" x14ac:dyDescent="0.2">
      <c r="A28" s="25"/>
      <c r="B28" s="36" t="s">
        <v>333</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334</v>
      </c>
      <c r="R33" s="33"/>
    </row>
    <row r="34" spans="1:18" x14ac:dyDescent="0.2">
      <c r="A34" s="25"/>
      <c r="B34" s="36" t="s">
        <v>335</v>
      </c>
      <c r="R34" s="33"/>
    </row>
    <row r="35" spans="1:18" x14ac:dyDescent="0.2">
      <c r="A35" s="25"/>
      <c r="B35" s="36" t="s">
        <v>336</v>
      </c>
      <c r="R35" s="33"/>
    </row>
    <row r="36" spans="1:18" x14ac:dyDescent="0.2">
      <c r="A36" s="25"/>
      <c r="B36" s="39" t="s">
        <v>118</v>
      </c>
      <c r="R36" s="33"/>
    </row>
    <row r="37" spans="1:18" x14ac:dyDescent="0.2">
      <c r="A37" s="25"/>
      <c r="B37" s="36" t="s">
        <v>337</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297</v>
      </c>
      <c r="S2" s="3" t="s">
        <v>152</v>
      </c>
      <c r="U2" s="64" t="s">
        <v>209</v>
      </c>
      <c r="W2" s="3" t="s">
        <v>130</v>
      </c>
      <c r="Y2" s="3" t="s">
        <v>153</v>
      </c>
    </row>
    <row r="3" spans="1:25" ht="44" x14ac:dyDescent="0.2">
      <c r="B3" s="65"/>
      <c r="C3" s="66" t="s">
        <v>227</v>
      </c>
      <c r="D3" s="66" t="s">
        <v>311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投入係数表!R5</f>
        <v>0</v>
      </c>
      <c r="E5" s="77">
        <f t="shared" ref="E5:E38" si="0">$C$20*D5</f>
        <v>0</v>
      </c>
      <c r="F5" s="76">
        <f>分析係数表!C8</f>
        <v>7.164700742682395E-2</v>
      </c>
      <c r="G5" s="77">
        <f t="shared" ref="G5:G38" si="1">E5*F5</f>
        <v>0</v>
      </c>
      <c r="H5" s="77">
        <f t="array" ref="H5:H43">MMULT(逆行列係数!C5:AO43,'16'!G5:G43)</f>
        <v>1.1045568851724684E-4</v>
      </c>
      <c r="I5" s="77">
        <f t="shared" ref="I5:I38" si="2">C5+H5</f>
        <v>1.1045568851724684E-4</v>
      </c>
      <c r="J5" s="76">
        <f>分析係数表!G8</f>
        <v>0.12209302325581395</v>
      </c>
      <c r="K5" s="78">
        <f t="shared" ref="K5:K38" si="3">I5*J5</f>
        <v>1.3485868946873159E-5</v>
      </c>
      <c r="L5" s="79" t="s">
        <v>183</v>
      </c>
      <c r="M5" s="80" t="s">
        <v>183</v>
      </c>
      <c r="N5" s="81">
        <f>分析係数表!H8</f>
        <v>1.0934237995824634E-2</v>
      </c>
      <c r="O5" s="82">
        <f t="shared" ref="O5:O43" si="4">$M$44*N5</f>
        <v>0.16412194763055457</v>
      </c>
      <c r="P5" s="76">
        <f>分析係数表!C8</f>
        <v>7.164700742682395E-2</v>
      </c>
      <c r="Q5" s="82">
        <f t="shared" ref="Q5:Q38" si="5">O5*P5</f>
        <v>1.1758846400791155E-2</v>
      </c>
      <c r="R5" s="83">
        <f t="array" ref="R5:R43">MMULT(逆行列係数!C5:AO43,'16'!Q5:Q43)</f>
        <v>1.4578980946800242E-2</v>
      </c>
      <c r="S5" s="84">
        <f t="shared" ref="S5:S38" si="6">I5+R5</f>
        <v>1.468943663531749E-2</v>
      </c>
      <c r="T5" s="85">
        <f>分析係数表!F8</f>
        <v>0.45639534883720928</v>
      </c>
      <c r="U5" s="86">
        <f t="shared" ref="U5:U38" si="7">S5*T5</f>
        <v>6.7041905573978072E-3</v>
      </c>
      <c r="V5" s="87">
        <f>分析係数表!D8</f>
        <v>0.625</v>
      </c>
      <c r="W5" s="167">
        <f t="shared" ref="W5:W38" si="8">ROUND(S5*V5,0)</f>
        <v>0</v>
      </c>
      <c r="X5" s="76">
        <f>分析係数表!E8</f>
        <v>0</v>
      </c>
      <c r="Y5" s="166">
        <f t="shared" ref="Y5:Y38" si="9">ROUND(S5*X5,0)</f>
        <v>0</v>
      </c>
    </row>
    <row r="6" spans="1:25" x14ac:dyDescent="0.2">
      <c r="A6" s="6" t="s">
        <v>219</v>
      </c>
      <c r="B6" s="5" t="s">
        <v>265</v>
      </c>
      <c r="C6" s="90"/>
      <c r="D6" s="76">
        <f>投入係数表!R6</f>
        <v>0</v>
      </c>
      <c r="E6" s="77">
        <f t="shared" si="0"/>
        <v>0</v>
      </c>
      <c r="F6" s="76">
        <f>分析係数表!C9</f>
        <v>5.7142857142857162E-2</v>
      </c>
      <c r="G6" s="77">
        <f t="shared" si="1"/>
        <v>0</v>
      </c>
      <c r="H6" s="77">
        <v>8.8276561815780184E-5</v>
      </c>
      <c r="I6" s="77">
        <f t="shared" si="2"/>
        <v>8.8276561815780184E-5</v>
      </c>
      <c r="J6" s="76">
        <f>分析係数表!G9</f>
        <v>0.2857142857142857</v>
      </c>
      <c r="K6" s="78">
        <f t="shared" si="3"/>
        <v>2.5221874804508622E-5</v>
      </c>
      <c r="L6" s="79"/>
      <c r="M6" s="80"/>
      <c r="N6" s="81">
        <f>分析係数表!H9</f>
        <v>5.8716075156576197E-4</v>
      </c>
      <c r="O6" s="82">
        <f t="shared" si="4"/>
        <v>8.8132310780130747E-3</v>
      </c>
      <c r="P6" s="76">
        <f>分析係数表!C9</f>
        <v>5.7142857142857162E-2</v>
      </c>
      <c r="Q6" s="82">
        <f t="shared" si="5"/>
        <v>5.0361320445789016E-4</v>
      </c>
      <c r="R6" s="83">
        <v>5.8587996763002513E-4</v>
      </c>
      <c r="S6" s="84">
        <f t="shared" si="6"/>
        <v>6.7415652944580531E-4</v>
      </c>
      <c r="T6" s="85">
        <f>分析係数表!F9</f>
        <v>0.7142857142857143</v>
      </c>
      <c r="U6" s="86">
        <f t="shared" si="7"/>
        <v>4.8154037817557525E-4</v>
      </c>
      <c r="V6" s="87">
        <f>分析係数表!D9</f>
        <v>0</v>
      </c>
      <c r="W6" s="167">
        <f t="shared" si="8"/>
        <v>0</v>
      </c>
      <c r="X6" s="76">
        <f>分析係数表!E9</f>
        <v>0</v>
      </c>
      <c r="Y6" s="166">
        <f t="shared" si="9"/>
        <v>0</v>
      </c>
    </row>
    <row r="7" spans="1:25" x14ac:dyDescent="0.2">
      <c r="A7" s="6" t="s">
        <v>220</v>
      </c>
      <c r="B7" s="5" t="s">
        <v>266</v>
      </c>
      <c r="C7" s="90"/>
      <c r="D7" s="76">
        <f>投入係数表!R7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1.6647214258469142E-2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投入係数表!R8</f>
        <v>0</v>
      </c>
      <c r="E8" s="77">
        <f t="shared" si="0"/>
        <v>0</v>
      </c>
      <c r="F8" s="76">
        <f>分析係数表!C11</f>
        <v>4.3499275012083283E-3</v>
      </c>
      <c r="G8" s="77">
        <f t="shared" si="1"/>
        <v>0</v>
      </c>
      <c r="H8" s="77">
        <v>1.34559548777425E-3</v>
      </c>
      <c r="I8" s="77">
        <f t="shared" si="2"/>
        <v>1.34559548777425E-3</v>
      </c>
      <c r="J8" s="76">
        <f>分析係数表!G11</f>
        <v>0.47058823529411764</v>
      </c>
      <c r="K8" s="78">
        <f t="shared" si="3"/>
        <v>6.3322140601141177E-4</v>
      </c>
      <c r="L8" s="79"/>
      <c r="M8" s="80"/>
      <c r="N8" s="81">
        <f>分析係数表!H11</f>
        <v>-2.6096033402922757E-5</v>
      </c>
      <c r="O8" s="82">
        <f t="shared" si="4"/>
        <v>-3.916991590228033E-4</v>
      </c>
      <c r="P8" s="76">
        <f>分析係数表!C11</f>
        <v>4.3499275012083283E-3</v>
      </c>
      <c r="Q8" s="82">
        <f t="shared" si="5"/>
        <v>-1.7038629440334664E-6</v>
      </c>
      <c r="R8" s="83">
        <v>2.5475439667761019E-4</v>
      </c>
      <c r="S8" s="84">
        <f t="shared" si="6"/>
        <v>1.6003498844518603E-3</v>
      </c>
      <c r="T8" s="85">
        <f>分析係数表!F11</f>
        <v>0.76470588235294112</v>
      </c>
      <c r="U8" s="86">
        <f t="shared" si="7"/>
        <v>1.2237969704631871E-3</v>
      </c>
      <c r="V8" s="87">
        <f>分析係数表!D11</f>
        <v>0</v>
      </c>
      <c r="W8" s="167">
        <f t="shared" si="8"/>
        <v>0</v>
      </c>
      <c r="X8" s="76">
        <f>分析係数表!E11</f>
        <v>0</v>
      </c>
      <c r="Y8" s="166">
        <f t="shared" si="9"/>
        <v>0</v>
      </c>
    </row>
    <row r="9" spans="1:25" x14ac:dyDescent="0.2">
      <c r="A9" s="6" t="s">
        <v>222</v>
      </c>
      <c r="B9" s="5" t="s">
        <v>190</v>
      </c>
      <c r="C9" s="90"/>
      <c r="D9" s="76">
        <f>投入係数表!R9</f>
        <v>0</v>
      </c>
      <c r="E9" s="77">
        <f t="shared" si="0"/>
        <v>0</v>
      </c>
      <c r="F9" s="76">
        <f>分析係数表!C12</f>
        <v>7.5078417484569449E-2</v>
      </c>
      <c r="G9" s="77">
        <f t="shared" si="1"/>
        <v>0</v>
      </c>
      <c r="H9" s="77">
        <v>2.044565851171106E-4</v>
      </c>
      <c r="I9" s="77">
        <f t="shared" si="2"/>
        <v>2.044565851171106E-4</v>
      </c>
      <c r="J9" s="76">
        <f>分析係数表!G12</f>
        <v>0.13750412677451304</v>
      </c>
      <c r="K9" s="78">
        <f t="shared" si="3"/>
        <v>2.8113624199827192E-5</v>
      </c>
      <c r="L9" s="79"/>
      <c r="M9" s="80"/>
      <c r="N9" s="81">
        <f>分析係数表!H12</f>
        <v>8.9209290187891435E-2</v>
      </c>
      <c r="O9" s="82">
        <f t="shared" si="4"/>
        <v>1.339023575119453</v>
      </c>
      <c r="P9" s="76">
        <f>分析係数表!C12</f>
        <v>7.5078417484569449E-2</v>
      </c>
      <c r="Q9" s="82">
        <f t="shared" si="5"/>
        <v>0.10053177099449903</v>
      </c>
      <c r="R9" s="83">
        <v>0.11104214434225322</v>
      </c>
      <c r="S9" s="84">
        <f t="shared" si="6"/>
        <v>0.11124660092737033</v>
      </c>
      <c r="T9" s="85">
        <f>分析係数表!F12</f>
        <v>0.33294816771211622</v>
      </c>
      <c r="U9" s="86">
        <f t="shared" si="7"/>
        <v>3.7039351942968965E-2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投入係数表!R10</f>
        <v>1.4347202295552368E-3</v>
      </c>
      <c r="E10" s="77">
        <f t="shared" si="0"/>
        <v>0.14347202295552369</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0.21171339545182519</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投入係数表!R11</f>
        <v>1.4347202295552368E-3</v>
      </c>
      <c r="E11" s="77">
        <f t="shared" si="0"/>
        <v>0.14347202295552369</v>
      </c>
      <c r="F11" s="76">
        <f>分析係数表!C14</f>
        <v>7.4826296098343126E-2</v>
      </c>
      <c r="G11" s="77">
        <f t="shared" si="1"/>
        <v>1.0735480071498297E-2</v>
      </c>
      <c r="H11" s="77">
        <v>1.6842284708500365E-2</v>
      </c>
      <c r="I11" s="77">
        <f t="shared" si="2"/>
        <v>1.6842284708500365E-2</v>
      </c>
      <c r="J11" s="76">
        <f>分析係数表!G14</f>
        <v>0.16814159292035399</v>
      </c>
      <c r="K11" s="78">
        <f t="shared" si="3"/>
        <v>2.8318885793053713E-3</v>
      </c>
      <c r="L11" s="79"/>
      <c r="M11" s="80"/>
      <c r="N11" s="81">
        <f>分析係数表!H14</f>
        <v>1.1873695198329854E-3</v>
      </c>
      <c r="O11" s="82">
        <f t="shared" si="4"/>
        <v>1.7822311735537551E-2</v>
      </c>
      <c r="P11" s="76">
        <f>分析係数表!C14</f>
        <v>7.4826296098343126E-2</v>
      </c>
      <c r="Q11" s="82">
        <f t="shared" si="5"/>
        <v>1.3335775750803083E-3</v>
      </c>
      <c r="R11" s="83">
        <v>4.5403427594412453E-3</v>
      </c>
      <c r="S11" s="84">
        <f t="shared" si="6"/>
        <v>2.138262746794161E-2</v>
      </c>
      <c r="T11" s="85">
        <f>分析係数表!F14</f>
        <v>0.3584070796460177</v>
      </c>
      <c r="U11" s="86">
        <f t="shared" si="7"/>
        <v>7.6636850659436749E-3</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投入係数表!R12</f>
        <v>4.30416068866571E-3</v>
      </c>
      <c r="E12" s="77">
        <f t="shared" si="0"/>
        <v>0.43041606886657102</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0.12260183677413744</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投入係数表!R13</f>
        <v>1.4347202295552368E-3</v>
      </c>
      <c r="E13" s="77">
        <f t="shared" si="0"/>
        <v>0.14347202295552369</v>
      </c>
      <c r="F13" s="76">
        <f>分析係数表!C16</f>
        <v>0.33157038242473558</v>
      </c>
      <c r="G13" s="77">
        <f t="shared" si="1"/>
        <v>4.7571073518613435E-2</v>
      </c>
      <c r="H13" s="77">
        <v>9.003120716413518E-2</v>
      </c>
      <c r="I13" s="77">
        <f t="shared" si="2"/>
        <v>9.003120716413518E-2</v>
      </c>
      <c r="J13" s="76">
        <f>分析係数表!G16</f>
        <v>3.3388981636060099E-2</v>
      </c>
      <c r="K13" s="78">
        <f t="shared" si="3"/>
        <v>3.006050322675632E-3</v>
      </c>
      <c r="L13" s="79"/>
      <c r="M13" s="80"/>
      <c r="N13" s="81">
        <f>分析係数表!H16</f>
        <v>1.6727557411273488E-2</v>
      </c>
      <c r="O13" s="82">
        <f t="shared" si="4"/>
        <v>0.25107916093361693</v>
      </c>
      <c r="P13" s="76">
        <f>分析係数表!C16</f>
        <v>0.33157038242473558</v>
      </c>
      <c r="Q13" s="82">
        <f t="shared" si="5"/>
        <v>8.3250413409641094E-2</v>
      </c>
      <c r="R13" s="83">
        <v>9.1229103955826632E-2</v>
      </c>
      <c r="S13" s="84">
        <f t="shared" si="6"/>
        <v>0.18126031111996183</v>
      </c>
      <c r="T13" s="85">
        <f>分析係数表!F16</f>
        <v>0.28881469115191988</v>
      </c>
      <c r="U13" s="86">
        <f t="shared" si="7"/>
        <v>5.2350640774212684E-2</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投入係数表!R14</f>
        <v>2.1520803443328552E-2</v>
      </c>
      <c r="E14" s="77">
        <f t="shared" si="0"/>
        <v>2.1520803443328553</v>
      </c>
      <c r="F14" s="76">
        <f>分析係数表!C17</f>
        <v>0.10168393782383423</v>
      </c>
      <c r="G14" s="77">
        <f t="shared" si="1"/>
        <v>0.21883200392503782</v>
      </c>
      <c r="H14" s="77">
        <v>0.23389303350468971</v>
      </c>
      <c r="I14" s="77">
        <f t="shared" si="2"/>
        <v>0.23389303350468971</v>
      </c>
      <c r="J14" s="76">
        <f>分析係数表!G17</f>
        <v>0.21222040370976542</v>
      </c>
      <c r="K14" s="78">
        <f t="shared" si="3"/>
        <v>4.9636873995266936E-2</v>
      </c>
      <c r="L14" s="79"/>
      <c r="M14" s="80"/>
      <c r="N14" s="81">
        <f>分析係数表!H17</f>
        <v>3.040187891440501E-3</v>
      </c>
      <c r="O14" s="82">
        <f t="shared" si="4"/>
        <v>4.5632952026156581E-2</v>
      </c>
      <c r="P14" s="76">
        <f>分析係数表!C17</f>
        <v>0.10168393782383423</v>
      </c>
      <c r="Q14" s="82">
        <f t="shared" si="5"/>
        <v>4.6401382565457155E-3</v>
      </c>
      <c r="R14" s="83">
        <v>8.1860032728448776E-3</v>
      </c>
      <c r="S14" s="84">
        <f t="shared" si="6"/>
        <v>0.24207903677753459</v>
      </c>
      <c r="T14" s="85">
        <f>分析係数表!F17</f>
        <v>0.32296781232951444</v>
      </c>
      <c r="U14" s="86">
        <f t="shared" si="7"/>
        <v>7.8183736918876409E-2</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投入係数表!R15</f>
        <v>4.30416068866571E-3</v>
      </c>
      <c r="E15" s="77">
        <f t="shared" si="0"/>
        <v>0.43041606886657102</v>
      </c>
      <c r="F15" s="76">
        <f>分析係数表!C18</f>
        <v>1.3647642679900707E-2</v>
      </c>
      <c r="G15" s="77">
        <f t="shared" si="1"/>
        <v>5.8741647115784961E-3</v>
      </c>
      <c r="H15" s="77">
        <v>6.7228985846356122E-3</v>
      </c>
      <c r="I15" s="77">
        <f t="shared" si="2"/>
        <v>6.7228985846356122E-3</v>
      </c>
      <c r="J15" s="76">
        <f>分析係数表!G18</f>
        <v>0.21285140562248997</v>
      </c>
      <c r="K15" s="78">
        <f t="shared" si="3"/>
        <v>1.4309784135971384E-3</v>
      </c>
      <c r="L15" s="79"/>
      <c r="M15" s="80"/>
      <c r="N15" s="81">
        <f>分析係数表!H18</f>
        <v>4.4363256784968683E-4</v>
      </c>
      <c r="O15" s="82">
        <f t="shared" si="4"/>
        <v>6.6588857033876561E-3</v>
      </c>
      <c r="P15" s="76">
        <f>分析係数表!C18</f>
        <v>1.3647642679900707E-2</v>
      </c>
      <c r="Q15" s="82">
        <f t="shared" si="5"/>
        <v>9.0878092726134015E-5</v>
      </c>
      <c r="R15" s="83">
        <v>2.0044916032198765E-4</v>
      </c>
      <c r="S15" s="84">
        <f t="shared" si="6"/>
        <v>6.9233477449575998E-3</v>
      </c>
      <c r="T15" s="85">
        <f>分析係数表!F18</f>
        <v>0.45783132530120479</v>
      </c>
      <c r="U15" s="86">
        <f t="shared" si="7"/>
        <v>3.1697254735950455E-3</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投入係数表!R16</f>
        <v>9.6126255380200865E-2</v>
      </c>
      <c r="E16" s="77">
        <f t="shared" si="0"/>
        <v>9.6126255380200867</v>
      </c>
      <c r="F16" s="76">
        <f>分析係数表!C19</f>
        <v>0.35369371629248714</v>
      </c>
      <c r="G16" s="77">
        <f t="shared" si="1"/>
        <v>3.3999252498703929</v>
      </c>
      <c r="H16" s="77">
        <v>4.2397062711226834</v>
      </c>
      <c r="I16" s="77">
        <f t="shared" si="2"/>
        <v>4.2397062711226834</v>
      </c>
      <c r="J16" s="76">
        <f>分析係数表!G19</f>
        <v>5.7706179370040876E-2</v>
      </c>
      <c r="K16" s="78">
        <f t="shared" si="3"/>
        <v>0.24465725055769272</v>
      </c>
      <c r="L16" s="79"/>
      <c r="M16" s="80"/>
      <c r="N16" s="81">
        <f>分析係数表!H19</f>
        <v>-1.174321503131524E-4</v>
      </c>
      <c r="O16" s="82">
        <f t="shared" si="4"/>
        <v>-1.7626462156026148E-3</v>
      </c>
      <c r="P16" s="76">
        <f>分析係数表!C19</f>
        <v>0.35369371629248714</v>
      </c>
      <c r="Q16" s="82">
        <f t="shared" si="5"/>
        <v>-6.2343689050537734E-4</v>
      </c>
      <c r="R16" s="83">
        <v>1.201261906050042E-3</v>
      </c>
      <c r="S16" s="84">
        <f t="shared" si="6"/>
        <v>4.2409075330287331</v>
      </c>
      <c r="T16" s="85">
        <f>分析係数表!F19</f>
        <v>0.2399615292137533</v>
      </c>
      <c r="U16" s="86">
        <f t="shared" si="7"/>
        <v>1.0176546568797007</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投入係数表!R17</f>
        <v>2.0086083213773313E-2</v>
      </c>
      <c r="E17" s="77">
        <f t="shared" si="0"/>
        <v>2.0086083213773311</v>
      </c>
      <c r="F17" s="76">
        <f>分析係数表!C20</f>
        <v>6.1353860086031276E-2</v>
      </c>
      <c r="G17" s="77">
        <f t="shared" si="1"/>
        <v>0.12323587391742291</v>
      </c>
      <c r="H17" s="77">
        <v>0.13377776715743073</v>
      </c>
      <c r="I17" s="77">
        <f t="shared" si="2"/>
        <v>0.13377776715743073</v>
      </c>
      <c r="J17" s="76">
        <f>分析係数表!G20</f>
        <v>0.10067618332081142</v>
      </c>
      <c r="K17" s="78">
        <f t="shared" si="3"/>
        <v>1.3468235010590321E-2</v>
      </c>
      <c r="L17" s="79"/>
      <c r="M17" s="80"/>
      <c r="N17" s="81">
        <f>分析係数表!H20</f>
        <v>5.4801670146137783E-4</v>
      </c>
      <c r="O17" s="82">
        <f t="shared" si="4"/>
        <v>8.2256823394788684E-3</v>
      </c>
      <c r="P17" s="76">
        <f>分析係数表!C20</f>
        <v>6.1353860086031276E-2</v>
      </c>
      <c r="Q17" s="82">
        <f t="shared" si="5"/>
        <v>5.0467736336852486E-4</v>
      </c>
      <c r="R17" s="83">
        <v>9.4182601332256461E-4</v>
      </c>
      <c r="S17" s="84">
        <f t="shared" si="6"/>
        <v>0.1347195931707533</v>
      </c>
      <c r="T17" s="85">
        <f>分析係数表!F20</f>
        <v>0.22389181066867017</v>
      </c>
      <c r="U17" s="86">
        <f t="shared" si="7"/>
        <v>3.016261364754657E-2</v>
      </c>
      <c r="V17" s="87">
        <f>分析係数表!D20</f>
        <v>0</v>
      </c>
      <c r="W17" s="167">
        <f t="shared" si="8"/>
        <v>0</v>
      </c>
      <c r="X17" s="76">
        <f>分析係数表!E20</f>
        <v>0</v>
      </c>
      <c r="Y17" s="166">
        <f t="shared" si="9"/>
        <v>0</v>
      </c>
    </row>
    <row r="18" spans="1:25" x14ac:dyDescent="0.2">
      <c r="A18" s="6" t="s">
        <v>6</v>
      </c>
      <c r="B18" s="5" t="s">
        <v>34</v>
      </c>
      <c r="C18" s="90"/>
      <c r="D18" s="76">
        <f>投入係数表!R18</f>
        <v>3.2998565279770443E-2</v>
      </c>
      <c r="E18" s="77">
        <f t="shared" si="0"/>
        <v>3.2998565279770444</v>
      </c>
      <c r="F18" s="76">
        <f>分析係数表!C21</f>
        <v>6.7857142857142838E-2</v>
      </c>
      <c r="G18" s="77">
        <f t="shared" si="1"/>
        <v>0.22391883582701366</v>
      </c>
      <c r="H18" s="77">
        <v>0.22948543876468253</v>
      </c>
      <c r="I18" s="77">
        <f t="shared" si="2"/>
        <v>0.22948543876468253</v>
      </c>
      <c r="J18" s="76">
        <f>分析係数表!G21</f>
        <v>0.28506493506493508</v>
      </c>
      <c r="K18" s="78">
        <f t="shared" si="3"/>
        <v>6.5418251699802366E-2</v>
      </c>
      <c r="L18" s="79"/>
      <c r="M18" s="80"/>
      <c r="N18" s="81">
        <f>分析係数表!H21</f>
        <v>9.264091858037578E-4</v>
      </c>
      <c r="O18" s="82">
        <f t="shared" si="4"/>
        <v>1.3905320145309517E-2</v>
      </c>
      <c r="P18" s="76">
        <f>分析係数表!C21</f>
        <v>6.7857142857142838E-2</v>
      </c>
      <c r="Q18" s="82">
        <f t="shared" si="5"/>
        <v>9.4357529557457403E-4</v>
      </c>
      <c r="R18" s="83">
        <v>2.0944365258990039E-3</v>
      </c>
      <c r="S18" s="84">
        <f t="shared" si="6"/>
        <v>0.23157987529058152</v>
      </c>
      <c r="T18" s="85">
        <f>分析係数表!F21</f>
        <v>0.42467532467532465</v>
      </c>
      <c r="U18" s="86">
        <f t="shared" si="7"/>
        <v>9.8346258727298894E-2</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投入係数表!R19</f>
        <v>4.0172166427546625E-2</v>
      </c>
      <c r="E19" s="77">
        <f t="shared" si="0"/>
        <v>4.0172166427546623</v>
      </c>
      <c r="F19" s="76">
        <f>分析係数表!C22</f>
        <v>2.5594149908592323E-2</v>
      </c>
      <c r="G19" s="77">
        <f t="shared" si="1"/>
        <v>0.1028172449699548</v>
      </c>
      <c r="H19" s="77">
        <v>0.1039487664252883</v>
      </c>
      <c r="I19" s="77">
        <f t="shared" si="2"/>
        <v>0.1039487664252883</v>
      </c>
      <c r="J19" s="76">
        <f>分析係数表!G22</f>
        <v>0.19492656875834447</v>
      </c>
      <c r="K19" s="78">
        <f t="shared" si="3"/>
        <v>2.0262376365944048E-2</v>
      </c>
      <c r="L19" s="79"/>
      <c r="M19" s="80"/>
      <c r="N19" s="81">
        <f>分析係数表!H22</f>
        <v>3.9144050104384132E-5</v>
      </c>
      <c r="O19" s="82">
        <f t="shared" si="4"/>
        <v>5.8754873853420495E-4</v>
      </c>
      <c r="P19" s="76">
        <f>分析係数表!C22</f>
        <v>2.5594149908592323E-2</v>
      </c>
      <c r="Q19" s="82">
        <f t="shared" si="5"/>
        <v>1.5037810492648756E-5</v>
      </c>
      <c r="R19" s="83">
        <v>1.5487904058850279E-4</v>
      </c>
      <c r="S19" s="84">
        <f t="shared" si="6"/>
        <v>0.1041036454658768</v>
      </c>
      <c r="T19" s="85">
        <f>分析係数表!F22</f>
        <v>0.41388518024032045</v>
      </c>
      <c r="U19" s="86">
        <f t="shared" si="7"/>
        <v>4.3086956067318841E-2</v>
      </c>
      <c r="V19" s="87">
        <f>分析係数表!D22</f>
        <v>6.1415220293724967E-2</v>
      </c>
      <c r="W19" s="167">
        <f t="shared" si="8"/>
        <v>0</v>
      </c>
      <c r="X19" s="76">
        <f>分析係数表!E22</f>
        <v>6.008010680907877E-2</v>
      </c>
      <c r="Y19" s="166">
        <f t="shared" si="9"/>
        <v>0</v>
      </c>
    </row>
    <row r="20" spans="1:25" x14ac:dyDescent="0.2">
      <c r="A20" s="6" t="s">
        <v>8</v>
      </c>
      <c r="B20" s="5" t="s">
        <v>269</v>
      </c>
      <c r="C20" s="75">
        <f>最終需要_まとめ!C21</f>
        <v>100</v>
      </c>
      <c r="D20" s="76">
        <f>投入係数表!R20</f>
        <v>0.15208034433285508</v>
      </c>
      <c r="E20" s="77">
        <f t="shared" si="0"/>
        <v>15.208034433285508</v>
      </c>
      <c r="F20" s="76">
        <f>分析係数表!C23</f>
        <v>0</v>
      </c>
      <c r="G20" s="77">
        <f t="shared" si="1"/>
        <v>0</v>
      </c>
      <c r="H20" s="77">
        <v>0</v>
      </c>
      <c r="I20" s="77">
        <f t="shared" si="2"/>
        <v>100</v>
      </c>
      <c r="J20" s="76">
        <f>分析係数表!G23</f>
        <v>0.21664275466284075</v>
      </c>
      <c r="K20" s="78">
        <f t="shared" si="3"/>
        <v>21.664275466284074</v>
      </c>
      <c r="L20" s="79"/>
      <c r="M20" s="80"/>
      <c r="N20" s="81">
        <f>分析係数表!H23</f>
        <v>2.6096033402922757E-5</v>
      </c>
      <c r="O20" s="82">
        <f t="shared" si="4"/>
        <v>3.916991590228033E-4</v>
      </c>
      <c r="P20" s="76">
        <f>分析係数表!C23</f>
        <v>0</v>
      </c>
      <c r="Q20" s="82">
        <f t="shared" si="5"/>
        <v>0</v>
      </c>
      <c r="R20" s="83">
        <v>0</v>
      </c>
      <c r="S20" s="84">
        <f t="shared" si="6"/>
        <v>100</v>
      </c>
      <c r="T20" s="85">
        <f>分析係数表!F23</f>
        <v>0.44189383070301291</v>
      </c>
      <c r="U20" s="86">
        <f t="shared" si="7"/>
        <v>44.18938307030129</v>
      </c>
      <c r="V20" s="87">
        <f>分析係数表!D23</f>
        <v>2.5824964131994262E-2</v>
      </c>
      <c r="W20" s="167">
        <f t="shared" si="8"/>
        <v>3</v>
      </c>
      <c r="X20" s="76">
        <f>分析係数表!E23</f>
        <v>2.1520803443328552E-2</v>
      </c>
      <c r="Y20" s="166">
        <f t="shared" si="9"/>
        <v>2</v>
      </c>
    </row>
    <row r="21" spans="1:25" x14ac:dyDescent="0.2">
      <c r="A21" s="6" t="s">
        <v>9</v>
      </c>
      <c r="B21" s="5" t="s">
        <v>270</v>
      </c>
      <c r="C21" s="90"/>
      <c r="D21" s="76">
        <f>投入係数表!R21</f>
        <v>5.7388809182209472E-3</v>
      </c>
      <c r="E21" s="77">
        <f t="shared" si="0"/>
        <v>0.57388809182209477</v>
      </c>
      <c r="F21" s="76">
        <f>分析係数表!C24</f>
        <v>0.15741583257506819</v>
      </c>
      <c r="G21" s="77">
        <f t="shared" si="1"/>
        <v>9.0339071779092228E-2</v>
      </c>
      <c r="H21" s="77">
        <v>9.3876836700710106E-2</v>
      </c>
      <c r="I21" s="77">
        <f t="shared" si="2"/>
        <v>9.3876836700710106E-2</v>
      </c>
      <c r="J21" s="76">
        <f>分析係数表!G24</f>
        <v>0.20833333333333334</v>
      </c>
      <c r="K21" s="78">
        <f t="shared" si="3"/>
        <v>1.9557674312647939E-2</v>
      </c>
      <c r="L21" s="79"/>
      <c r="M21" s="80"/>
      <c r="N21" s="81">
        <f>分析係数表!H24</f>
        <v>3.2620041753653444E-4</v>
      </c>
      <c r="O21" s="82">
        <f t="shared" si="4"/>
        <v>4.8962394877850408E-3</v>
      </c>
      <c r="P21" s="76">
        <f>分析係数表!C24</f>
        <v>0.15741583257506819</v>
      </c>
      <c r="Q21" s="82">
        <f t="shared" si="5"/>
        <v>7.7074561545660764E-4</v>
      </c>
      <c r="R21" s="83">
        <v>2.6578814124009289E-3</v>
      </c>
      <c r="S21" s="84">
        <f t="shared" si="6"/>
        <v>9.653471811311104E-2</v>
      </c>
      <c r="T21" s="85">
        <f>分析係数表!F24</f>
        <v>0.39583333333333331</v>
      </c>
      <c r="U21" s="86">
        <f t="shared" si="7"/>
        <v>3.8211659253106454E-2</v>
      </c>
      <c r="V21" s="87">
        <f>分析係数表!D24</f>
        <v>0</v>
      </c>
      <c r="W21" s="167">
        <f t="shared" si="8"/>
        <v>0</v>
      </c>
      <c r="X21" s="76">
        <f>分析係数表!E24</f>
        <v>0</v>
      </c>
      <c r="Y21" s="166">
        <f t="shared" si="9"/>
        <v>0</v>
      </c>
    </row>
    <row r="22" spans="1:25" x14ac:dyDescent="0.2">
      <c r="A22" s="6" t="s">
        <v>10</v>
      </c>
      <c r="B22" s="5" t="s">
        <v>271</v>
      </c>
      <c r="C22" s="90"/>
      <c r="D22" s="76">
        <f>投入係数表!R22</f>
        <v>1.0043041606886656E-2</v>
      </c>
      <c r="E22" s="77">
        <f t="shared" si="0"/>
        <v>1.0043041606886656</v>
      </c>
      <c r="F22" s="76">
        <f>分析係数表!C25</f>
        <v>0.30845442536327605</v>
      </c>
      <c r="G22" s="77">
        <f t="shared" si="1"/>
        <v>0.30978206277516962</v>
      </c>
      <c r="H22" s="77">
        <v>0.45793812620409957</v>
      </c>
      <c r="I22" s="77">
        <f t="shared" si="2"/>
        <v>0.45793812620409957</v>
      </c>
      <c r="J22" s="76">
        <f>分析係数表!G25</f>
        <v>0.19694817948330565</v>
      </c>
      <c r="K22" s="78">
        <f t="shared" si="3"/>
        <v>9.019008027189368E-2</v>
      </c>
      <c r="L22" s="79"/>
      <c r="M22" s="80"/>
      <c r="N22" s="81">
        <f>分析係数表!H25</f>
        <v>5.0887265135699379E-4</v>
      </c>
      <c r="O22" s="82">
        <f t="shared" si="4"/>
        <v>7.6381336009446648E-3</v>
      </c>
      <c r="P22" s="76">
        <f>分析係数表!C25</f>
        <v>0.30845442536327605</v>
      </c>
      <c r="Q22" s="82">
        <f t="shared" si="5"/>
        <v>2.3560161107273169E-3</v>
      </c>
      <c r="R22" s="83">
        <v>1.4066951196532262E-2</v>
      </c>
      <c r="S22" s="84">
        <f t="shared" si="6"/>
        <v>0.47200507740063186</v>
      </c>
      <c r="T22" s="85">
        <f>分析係数表!F25</f>
        <v>0.34916150475902702</v>
      </c>
      <c r="U22" s="86">
        <f t="shared" si="7"/>
        <v>0.16480600307910565</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投入係数表!R23</f>
        <v>2.4390243902439025E-2</v>
      </c>
      <c r="E23" s="77">
        <f t="shared" si="0"/>
        <v>2.4390243902439024</v>
      </c>
      <c r="F23" s="76">
        <f>分析係数表!C26</f>
        <v>0.16160220994475138</v>
      </c>
      <c r="G23" s="77">
        <f t="shared" si="1"/>
        <v>0.39415173157256433</v>
      </c>
      <c r="H23" s="77">
        <v>0.40700597303288122</v>
      </c>
      <c r="I23" s="77">
        <f t="shared" si="2"/>
        <v>0.40700597303288122</v>
      </c>
      <c r="J23" s="76">
        <f>分析係数表!G26</f>
        <v>0.19685515573026913</v>
      </c>
      <c r="K23" s="78">
        <f t="shared" si="3"/>
        <v>8.0121224204537544E-2</v>
      </c>
      <c r="L23" s="79"/>
      <c r="M23" s="80"/>
      <c r="N23" s="81">
        <f>分析係数表!H26</f>
        <v>1.0360125260960334E-2</v>
      </c>
      <c r="O23" s="82">
        <f t="shared" si="4"/>
        <v>0.15550456613205291</v>
      </c>
      <c r="P23" s="76">
        <f>分析係数表!C26</f>
        <v>0.16160220994475138</v>
      </c>
      <c r="Q23" s="82">
        <f t="shared" si="5"/>
        <v>2.5129881543439491E-2</v>
      </c>
      <c r="R23" s="83">
        <v>2.6596525434058226E-2</v>
      </c>
      <c r="S23" s="84">
        <f t="shared" si="6"/>
        <v>0.43360249846693943</v>
      </c>
      <c r="T23" s="85">
        <f>分析係数表!F26</f>
        <v>0.33413970365890533</v>
      </c>
      <c r="U23" s="86">
        <f t="shared" si="7"/>
        <v>0.14488381034350409</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投入係数表!R24</f>
        <v>0</v>
      </c>
      <c r="E24" s="77">
        <f t="shared" si="0"/>
        <v>0</v>
      </c>
      <c r="F24" s="76">
        <f>分析係数表!C27</f>
        <v>8.2295614510016213E-2</v>
      </c>
      <c r="G24" s="77">
        <f t="shared" si="1"/>
        <v>0</v>
      </c>
      <c r="H24" s="77">
        <v>2.8601479380852755E-4</v>
      </c>
      <c r="I24" s="77">
        <f t="shared" si="2"/>
        <v>2.8601479380852755E-4</v>
      </c>
      <c r="J24" s="76">
        <f>分析係数表!G27</f>
        <v>0.16879795396419436</v>
      </c>
      <c r="K24" s="78">
        <f t="shared" si="3"/>
        <v>4.8278711998370378E-5</v>
      </c>
      <c r="L24" s="79"/>
      <c r="M24" s="80"/>
      <c r="N24" s="81">
        <f>分析係数表!H27</f>
        <v>1.0829853862212944E-2</v>
      </c>
      <c r="O24" s="82">
        <f t="shared" si="4"/>
        <v>0.16255515099446338</v>
      </c>
      <c r="P24" s="76">
        <f>分析係数表!C27</f>
        <v>8.2295614510016213E-2</v>
      </c>
      <c r="Q24" s="82">
        <f t="shared" si="5"/>
        <v>1.3377576042857837E-2</v>
      </c>
      <c r="R24" s="83">
        <v>1.3518849606391735E-2</v>
      </c>
      <c r="S24" s="84">
        <f t="shared" si="6"/>
        <v>1.3804864400200262E-2</v>
      </c>
      <c r="T24" s="85">
        <f>分析係数表!F27</f>
        <v>0.31969309462915602</v>
      </c>
      <c r="U24" s="86">
        <f t="shared" si="7"/>
        <v>4.4133198210358892E-3</v>
      </c>
      <c r="V24" s="87">
        <f>分析係数表!D27</f>
        <v>0</v>
      </c>
      <c r="W24" s="167">
        <f t="shared" si="8"/>
        <v>0</v>
      </c>
      <c r="X24" s="76">
        <f>分析係数表!E27</f>
        <v>0</v>
      </c>
      <c r="Y24" s="166">
        <f t="shared" si="9"/>
        <v>0</v>
      </c>
    </row>
    <row r="25" spans="1:25" x14ac:dyDescent="0.2">
      <c r="A25" s="6" t="s">
        <v>13</v>
      </c>
      <c r="B25" s="5" t="s">
        <v>191</v>
      </c>
      <c r="C25" s="90"/>
      <c r="D25" s="76">
        <f>投入係数表!R25</f>
        <v>0</v>
      </c>
      <c r="E25" s="77">
        <f t="shared" si="0"/>
        <v>0</v>
      </c>
      <c r="F25" s="76">
        <f>分析係数表!C28</f>
        <v>3.4090909090909061E-2</v>
      </c>
      <c r="G25" s="77">
        <f t="shared" si="1"/>
        <v>0</v>
      </c>
      <c r="H25" s="77">
        <v>3.1361127126116467E-3</v>
      </c>
      <c r="I25" s="77">
        <f t="shared" si="2"/>
        <v>3.1361127126116467E-3</v>
      </c>
      <c r="J25" s="76">
        <f>分析係数表!G28</f>
        <v>0.12609457092819615</v>
      </c>
      <c r="K25" s="78">
        <f t="shared" si="3"/>
        <v>3.9544678687922691E-4</v>
      </c>
      <c r="L25" s="79"/>
      <c r="M25" s="80"/>
      <c r="N25" s="81">
        <f>分析係数表!H28</f>
        <v>2.1424843423799581E-2</v>
      </c>
      <c r="O25" s="82">
        <f t="shared" si="4"/>
        <v>0.32158500955772151</v>
      </c>
      <c r="P25" s="76">
        <f>分析係数表!C28</f>
        <v>3.4090909090909061E-2</v>
      </c>
      <c r="Q25" s="82">
        <f t="shared" si="5"/>
        <v>1.0963125325831406E-2</v>
      </c>
      <c r="R25" s="83">
        <v>1.2165062904750397E-2</v>
      </c>
      <c r="S25" s="84">
        <f t="shared" si="6"/>
        <v>1.5301175617362044E-2</v>
      </c>
      <c r="T25" s="85">
        <f>分析係数表!F28</f>
        <v>0.21453590192644484</v>
      </c>
      <c r="U25" s="86">
        <f t="shared" si="7"/>
        <v>3.2826515116056924E-3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投入係数表!R26</f>
        <v>2.8694404591104736E-3</v>
      </c>
      <c r="E26" s="77">
        <f t="shared" si="0"/>
        <v>0.28694404591104739</v>
      </c>
      <c r="F26" s="76">
        <f>分析係数表!C29</f>
        <v>0.29231433506044902</v>
      </c>
      <c r="G26" s="77">
        <f t="shared" si="1"/>
        <v>8.3877857980042769E-2</v>
      </c>
      <c r="H26" s="77">
        <v>0.11305738796611671</v>
      </c>
      <c r="I26" s="77">
        <f t="shared" si="2"/>
        <v>0.11305738796611671</v>
      </c>
      <c r="J26" s="76">
        <f>分析係数表!G29</f>
        <v>0.25456977262594738</v>
      </c>
      <c r="K26" s="78">
        <f t="shared" si="3"/>
        <v>2.8780993548217851E-2</v>
      </c>
      <c r="L26" s="79"/>
      <c r="M26" s="80"/>
      <c r="N26" s="81">
        <f>分析係数表!H29</f>
        <v>1.0151356993736952E-2</v>
      </c>
      <c r="O26" s="82">
        <f t="shared" si="4"/>
        <v>0.1523709728598705</v>
      </c>
      <c r="P26" s="76">
        <f>分析係数表!C29</f>
        <v>0.29231433506044902</v>
      </c>
      <c r="Q26" s="82">
        <f t="shared" si="5"/>
        <v>4.4540219614046771E-2</v>
      </c>
      <c r="R26" s="83">
        <v>5.6571485707913607E-2</v>
      </c>
      <c r="S26" s="84">
        <f t="shared" si="6"/>
        <v>0.16962887367403032</v>
      </c>
      <c r="T26" s="85">
        <f>分析係数表!F29</f>
        <v>0.38252340615247438</v>
      </c>
      <c r="U26" s="86">
        <f t="shared" si="7"/>
        <v>6.4887014539597873E-2</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投入係数表!R27</f>
        <v>1.4347202295552368E-3</v>
      </c>
      <c r="E27" s="77">
        <f t="shared" si="0"/>
        <v>0.14347202295552369</v>
      </c>
      <c r="F27" s="76">
        <f>分析係数表!C30</f>
        <v>1</v>
      </c>
      <c r="G27" s="77">
        <f t="shared" si="1"/>
        <v>0.14347202295552369</v>
      </c>
      <c r="H27" s="77">
        <v>0.18613224756031113</v>
      </c>
      <c r="I27" s="77">
        <f t="shared" si="2"/>
        <v>0.18613224756031113</v>
      </c>
      <c r="J27" s="76">
        <f>分析係数表!G30</f>
        <v>0.34476756092566047</v>
      </c>
      <c r="K27" s="78">
        <f t="shared" si="3"/>
        <v>6.4172361000979686E-2</v>
      </c>
      <c r="L27" s="79"/>
      <c r="M27" s="80"/>
      <c r="N27" s="81">
        <f>分析係数表!H30</f>
        <v>0</v>
      </c>
      <c r="O27" s="82">
        <f t="shared" si="4"/>
        <v>0</v>
      </c>
      <c r="P27" s="76">
        <f>分析係数表!C30</f>
        <v>1</v>
      </c>
      <c r="Q27" s="82">
        <f t="shared" si="5"/>
        <v>0</v>
      </c>
      <c r="R27" s="83">
        <v>4.5606569974965545E-2</v>
      </c>
      <c r="S27" s="84">
        <f t="shared" si="6"/>
        <v>0.23173881753527667</v>
      </c>
      <c r="T27" s="85">
        <f>分析係数表!F30</f>
        <v>0.43968871595330739</v>
      </c>
      <c r="U27" s="86">
        <f t="shared" si="7"/>
        <v>0.1018929431186236</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投入係数表!R28</f>
        <v>1.1477761836441894E-2</v>
      </c>
      <c r="E28" s="77">
        <f t="shared" si="0"/>
        <v>1.1477761836441895</v>
      </c>
      <c r="F28" s="76">
        <f>分析係数表!C31</f>
        <v>3.6682843277190957E-2</v>
      </c>
      <c r="G28" s="77">
        <f t="shared" si="1"/>
        <v>4.210369386191215E-2</v>
      </c>
      <c r="H28" s="77">
        <v>5.4176737352983624E-2</v>
      </c>
      <c r="I28" s="77">
        <f t="shared" si="2"/>
        <v>5.4176737352983624E-2</v>
      </c>
      <c r="J28" s="76">
        <f>分析係数表!G31</f>
        <v>6.9767441860465115E-2</v>
      </c>
      <c r="K28" s="78">
        <f t="shared" si="3"/>
        <v>3.7797723734639735E-3</v>
      </c>
      <c r="L28" s="79"/>
      <c r="M28" s="80"/>
      <c r="N28" s="81">
        <f>分析係数表!H31</f>
        <v>2.1751043841336117E-2</v>
      </c>
      <c r="O28" s="82">
        <f t="shared" si="4"/>
        <v>0.32648124904550657</v>
      </c>
      <c r="P28" s="76">
        <f>分析係数表!C31</f>
        <v>3.6682843277190957E-2</v>
      </c>
      <c r="Q28" s="82">
        <f t="shared" si="5"/>
        <v>1.1976260491677868E-2</v>
      </c>
      <c r="R28" s="83">
        <v>1.5924828461191521E-2</v>
      </c>
      <c r="S28" s="84">
        <f t="shared" si="6"/>
        <v>7.0101565814175149E-2</v>
      </c>
      <c r="T28" s="85">
        <f>分析係数表!F31</f>
        <v>0.34496124031007752</v>
      </c>
      <c r="U28" s="86">
        <f t="shared" si="7"/>
        <v>2.4182323090936389E-2</v>
      </c>
      <c r="V28" s="87">
        <f>分析係数表!D31</f>
        <v>0</v>
      </c>
      <c r="W28" s="167">
        <f t="shared" si="8"/>
        <v>0</v>
      </c>
      <c r="X28" s="76">
        <f>分析係数表!E31</f>
        <v>0</v>
      </c>
      <c r="Y28" s="166">
        <f t="shared" si="9"/>
        <v>0</v>
      </c>
    </row>
    <row r="29" spans="1:25" x14ac:dyDescent="0.2">
      <c r="A29" s="6" t="s">
        <v>17</v>
      </c>
      <c r="B29" s="5" t="s">
        <v>272</v>
      </c>
      <c r="C29" s="90"/>
      <c r="D29" s="76">
        <f>投入係数表!R29</f>
        <v>0</v>
      </c>
      <c r="E29" s="77">
        <f t="shared" si="0"/>
        <v>0</v>
      </c>
      <c r="F29" s="76">
        <f>分析係数表!C32</f>
        <v>0.40520446096654272</v>
      </c>
      <c r="G29" s="77">
        <f t="shared" si="1"/>
        <v>0</v>
      </c>
      <c r="H29" s="77">
        <v>7.2088611905964549E-3</v>
      </c>
      <c r="I29" s="77">
        <f t="shared" si="2"/>
        <v>7.2088611905964549E-3</v>
      </c>
      <c r="J29" s="76">
        <f>分析係数表!G32</f>
        <v>0.14123006833712984</v>
      </c>
      <c r="K29" s="78">
        <f t="shared" si="3"/>
        <v>1.0181079585808205E-3</v>
      </c>
      <c r="L29" s="79"/>
      <c r="M29" s="80"/>
      <c r="N29" s="81">
        <f>分析係数表!H32</f>
        <v>6.3543841336116914E-3</v>
      </c>
      <c r="O29" s="82">
        <f t="shared" si="4"/>
        <v>9.5378745222052613E-2</v>
      </c>
      <c r="P29" s="76">
        <f>分析係数表!C32</f>
        <v>0.40520446096654272</v>
      </c>
      <c r="Q29" s="82">
        <f t="shared" si="5"/>
        <v>3.8647893045367039E-2</v>
      </c>
      <c r="R29" s="83">
        <v>4.8123392926594545E-2</v>
      </c>
      <c r="S29" s="84">
        <f t="shared" si="6"/>
        <v>5.5332254117190997E-2</v>
      </c>
      <c r="T29" s="85">
        <f>分析係数表!F32</f>
        <v>0.48519362186788156</v>
      </c>
      <c r="U29" s="86">
        <f t="shared" si="7"/>
        <v>2.6846856781233903E-2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投入係数表!R30</f>
        <v>0</v>
      </c>
      <c r="E30" s="77">
        <f t="shared" si="0"/>
        <v>0</v>
      </c>
      <c r="F30" s="76">
        <f>分析係数表!C33</f>
        <v>1</v>
      </c>
      <c r="G30" s="77">
        <f t="shared" si="1"/>
        <v>0</v>
      </c>
      <c r="H30" s="77">
        <v>2.3110561124624451E-2</v>
      </c>
      <c r="I30" s="77">
        <f t="shared" si="2"/>
        <v>2.3110561124624451E-2</v>
      </c>
      <c r="J30" s="76">
        <f>分析係数表!G33</f>
        <v>0.50773765659543113</v>
      </c>
      <c r="K30" s="78">
        <f t="shared" si="3"/>
        <v>1.173410214802229E-2</v>
      </c>
      <c r="L30" s="79"/>
      <c r="M30" s="80"/>
      <c r="N30" s="81">
        <f>分析係数表!H33</f>
        <v>9.3945720250521918E-4</v>
      </c>
      <c r="O30" s="82">
        <f t="shared" si="4"/>
        <v>1.4101169724820919E-2</v>
      </c>
      <c r="P30" s="76">
        <f>分析係数表!C33</f>
        <v>1</v>
      </c>
      <c r="Q30" s="82">
        <f t="shared" si="5"/>
        <v>1.4101169724820919E-2</v>
      </c>
      <c r="R30" s="83">
        <v>4.2565271186438935E-2</v>
      </c>
      <c r="S30" s="84">
        <f t="shared" si="6"/>
        <v>6.5675832311063387E-2</v>
      </c>
      <c r="T30" s="85">
        <f>分析係数表!F33</f>
        <v>0.64112011790714807</v>
      </c>
      <c r="U30" s="86">
        <f t="shared" si="7"/>
        <v>4.2106097354919041E-2</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投入係数表!R31</f>
        <v>4.1606886657101862E-2</v>
      </c>
      <c r="E31" s="77">
        <f t="shared" si="0"/>
        <v>4.160688665710186</v>
      </c>
      <c r="F31" s="76">
        <f>分析係数表!C34</f>
        <v>0.47684200348095152</v>
      </c>
      <c r="G31" s="77">
        <f t="shared" si="1"/>
        <v>1.983991119217732</v>
      </c>
      <c r="H31" s="77">
        <v>2.1333475614800688</v>
      </c>
      <c r="I31" s="77">
        <f t="shared" si="2"/>
        <v>2.1333475614800688</v>
      </c>
      <c r="J31" s="76">
        <f>分析係数表!G34</f>
        <v>0.42481481481481481</v>
      </c>
      <c r="K31" s="78">
        <f t="shared" si="3"/>
        <v>0.90627764926579213</v>
      </c>
      <c r="L31" s="79"/>
      <c r="M31" s="80"/>
      <c r="N31" s="81">
        <f>分析係数表!H34</f>
        <v>0.15750260960334028</v>
      </c>
      <c r="O31" s="82">
        <f t="shared" si="4"/>
        <v>2.3641002742821291</v>
      </c>
      <c r="P31" s="76">
        <f>分析係数表!C34</f>
        <v>0.47684200348095152</v>
      </c>
      <c r="Q31" s="82">
        <f t="shared" si="5"/>
        <v>1.1273023112185574</v>
      </c>
      <c r="R31" s="83">
        <v>1.2045509630872815</v>
      </c>
      <c r="S31" s="84">
        <f t="shared" si="6"/>
        <v>3.3378985245673505</v>
      </c>
      <c r="T31" s="85">
        <f>分析係数表!F34</f>
        <v>0.69679012345679014</v>
      </c>
      <c r="U31" s="86">
        <f t="shared" si="7"/>
        <v>2.325814725019522</v>
      </c>
      <c r="V31" s="87">
        <f>分析係数表!D34</f>
        <v>0.16024691358024692</v>
      </c>
      <c r="W31" s="167">
        <f t="shared" si="8"/>
        <v>1</v>
      </c>
      <c r="X31" s="76">
        <f>分析係数表!E34</f>
        <v>0.12271604938271605</v>
      </c>
      <c r="Y31" s="166">
        <f t="shared" si="9"/>
        <v>0</v>
      </c>
    </row>
    <row r="32" spans="1:25" x14ac:dyDescent="0.2">
      <c r="A32" s="6" t="s">
        <v>20</v>
      </c>
      <c r="B32" s="5" t="s">
        <v>37</v>
      </c>
      <c r="C32" s="90"/>
      <c r="D32" s="76">
        <f>投入係数表!R32</f>
        <v>5.7388809182209472E-3</v>
      </c>
      <c r="E32" s="77">
        <f t="shared" si="0"/>
        <v>0.57388809182209477</v>
      </c>
      <c r="F32" s="76">
        <f>分析係数表!C35</f>
        <v>0.24337550728097401</v>
      </c>
      <c r="G32" s="77">
        <f t="shared" si="1"/>
        <v>0.13967030546971251</v>
      </c>
      <c r="H32" s="77">
        <v>0.17409063205214875</v>
      </c>
      <c r="I32" s="77">
        <f t="shared" si="2"/>
        <v>0.17409063205214875</v>
      </c>
      <c r="J32" s="76">
        <f>分析係数表!G35</f>
        <v>0.31448275862068964</v>
      </c>
      <c r="K32" s="78">
        <f t="shared" si="3"/>
        <v>5.4748502217779188E-2</v>
      </c>
      <c r="L32" s="79"/>
      <c r="M32" s="80"/>
      <c r="N32" s="81">
        <f>分析係数表!H35</f>
        <v>5.9929540709812108E-2</v>
      </c>
      <c r="O32" s="82">
        <f t="shared" si="4"/>
        <v>0.89953711869586783</v>
      </c>
      <c r="P32" s="76">
        <f>分析係数表!C35</f>
        <v>0.24337550728097401</v>
      </c>
      <c r="Q32" s="82">
        <f t="shared" si="5"/>
        <v>0.21892530258067255</v>
      </c>
      <c r="R32" s="83">
        <v>0.29067230854403642</v>
      </c>
      <c r="S32" s="84">
        <f t="shared" si="6"/>
        <v>0.46476294059618517</v>
      </c>
      <c r="T32" s="85">
        <f>分析係数表!F35</f>
        <v>0.64091954022988507</v>
      </c>
      <c r="U32" s="86">
        <f t="shared" si="7"/>
        <v>0.29787565020279638</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投入係数表!R33</f>
        <v>1.4347202295552368E-3</v>
      </c>
      <c r="E33" s="77">
        <f t="shared" si="0"/>
        <v>0.14347202295552369</v>
      </c>
      <c r="F33" s="76">
        <f>分析係数表!C36</f>
        <v>0.96818154529627187</v>
      </c>
      <c r="G33" s="77">
        <f t="shared" si="1"/>
        <v>0.13890696489186111</v>
      </c>
      <c r="H33" s="77">
        <v>0.22592566433150757</v>
      </c>
      <c r="I33" s="77">
        <f t="shared" si="2"/>
        <v>0.22592566433150757</v>
      </c>
      <c r="J33" s="76">
        <f>分析係数表!G36</f>
        <v>4.9777985510633324E-2</v>
      </c>
      <c r="K33" s="78">
        <f t="shared" si="3"/>
        <v>1.1246124445573992E-2</v>
      </c>
      <c r="L33" s="79"/>
      <c r="M33" s="80"/>
      <c r="N33" s="81">
        <f>分析係数表!H36</f>
        <v>0.19376304801670147</v>
      </c>
      <c r="O33" s="82">
        <f t="shared" si="4"/>
        <v>2.9083662557443146</v>
      </c>
      <c r="P33" s="76">
        <f>分析係数表!C36</f>
        <v>0.96818154529627187</v>
      </c>
      <c r="Q33" s="82">
        <f t="shared" si="5"/>
        <v>2.8158265357740628</v>
      </c>
      <c r="R33" s="83">
        <v>2.9673835285353349</v>
      </c>
      <c r="S33" s="84">
        <f t="shared" si="6"/>
        <v>3.1933091928668427</v>
      </c>
      <c r="T33" s="85">
        <f>分析係数表!F36</f>
        <v>0.84955597102126668</v>
      </c>
      <c r="U33" s="86">
        <f t="shared" si="7"/>
        <v>2.7128948921171281</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投入係数表!R34</f>
        <v>1.4347202295552367E-2</v>
      </c>
      <c r="E34" s="77">
        <f t="shared" si="0"/>
        <v>1.4347202295552368</v>
      </c>
      <c r="F34" s="76">
        <f>分析係数表!C37</f>
        <v>0.40040699066315533</v>
      </c>
      <c r="G34" s="77">
        <f t="shared" si="1"/>
        <v>0.57447200955976374</v>
      </c>
      <c r="H34" s="77">
        <v>0.67183293381115095</v>
      </c>
      <c r="I34" s="77">
        <f t="shared" si="2"/>
        <v>0.67183293381115095</v>
      </c>
      <c r="J34" s="76">
        <f>分析係数表!G37</f>
        <v>0.27134717134717135</v>
      </c>
      <c r="K34" s="78">
        <f t="shared" si="3"/>
        <v>0.1822999662075272</v>
      </c>
      <c r="L34" s="79"/>
      <c r="M34" s="80"/>
      <c r="N34" s="81">
        <f>分析係数表!H37</f>
        <v>4.6907620041753653E-2</v>
      </c>
      <c r="O34" s="82">
        <f t="shared" si="4"/>
        <v>0.70407923834348896</v>
      </c>
      <c r="P34" s="76">
        <f>分析係数表!C37</f>
        <v>0.40040699066315533</v>
      </c>
      <c r="Q34" s="82">
        <f t="shared" si="5"/>
        <v>0.28191824901352291</v>
      </c>
      <c r="R34" s="83">
        <v>0.32505387897852395</v>
      </c>
      <c r="S34" s="84">
        <f t="shared" si="6"/>
        <v>0.99688681278967484</v>
      </c>
      <c r="T34" s="85">
        <f>分析係数表!F37</f>
        <v>0.66491656491656492</v>
      </c>
      <c r="U34" s="86">
        <f t="shared" si="7"/>
        <v>0.66284655517073332</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投入係数表!R35</f>
        <v>1.0043041606886656E-2</v>
      </c>
      <c r="E35" s="77">
        <f t="shared" si="0"/>
        <v>1.0043041606886656</v>
      </c>
      <c r="F35" s="76">
        <f>分析係数表!C38</f>
        <v>3.4362826933778567E-2</v>
      </c>
      <c r="G35" s="77">
        <f t="shared" si="1"/>
        <v>3.4510730062618358E-2</v>
      </c>
      <c r="H35" s="77">
        <v>4.0797794269409327E-2</v>
      </c>
      <c r="I35" s="77">
        <f t="shared" si="2"/>
        <v>4.0797794269409327E-2</v>
      </c>
      <c r="J35" s="76">
        <f>分析係数表!G38</f>
        <v>0.25648414985590778</v>
      </c>
      <c r="K35" s="78">
        <f t="shared" si="3"/>
        <v>1.0463987579185678E-2</v>
      </c>
      <c r="L35" s="79"/>
      <c r="M35" s="80"/>
      <c r="N35" s="81">
        <f>分析係数表!H38</f>
        <v>4.2901878914405008E-2</v>
      </c>
      <c r="O35" s="82">
        <f t="shared" si="4"/>
        <v>0.64395341743348855</v>
      </c>
      <c r="P35" s="76">
        <f>分析係数表!C38</f>
        <v>3.4362826933778567E-2</v>
      </c>
      <c r="Q35" s="82">
        <f t="shared" si="5"/>
        <v>2.2128059836682232E-2</v>
      </c>
      <c r="R35" s="83">
        <v>2.6574047834632592E-2</v>
      </c>
      <c r="S35" s="84">
        <f t="shared" si="6"/>
        <v>6.7371842104041915E-2</v>
      </c>
      <c r="T35" s="85">
        <f>分析係数表!F38</f>
        <v>0.52449567723342938</v>
      </c>
      <c r="U35" s="86">
        <f t="shared" si="7"/>
        <v>3.5336239950823134E-2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投入係数表!R36</f>
        <v>0</v>
      </c>
      <c r="E36" s="77">
        <f t="shared" si="0"/>
        <v>0</v>
      </c>
      <c r="F36" s="76">
        <f>分析係数表!C39</f>
        <v>1</v>
      </c>
      <c r="G36" s="77">
        <f t="shared" si="1"/>
        <v>0</v>
      </c>
      <c r="H36" s="77">
        <v>3.3518828599566168E-2</v>
      </c>
      <c r="I36" s="77">
        <f t="shared" si="2"/>
        <v>3.3518828599566168E-2</v>
      </c>
      <c r="J36" s="76">
        <f>分析係数表!G39</f>
        <v>0.34864130434782609</v>
      </c>
      <c r="K36" s="78">
        <f t="shared" si="3"/>
        <v>1.1686048123163966E-2</v>
      </c>
      <c r="L36" s="79"/>
      <c r="M36" s="80"/>
      <c r="N36" s="81">
        <f>分析係数表!H39</f>
        <v>3.7578288100208767E-3</v>
      </c>
      <c r="O36" s="82">
        <f t="shared" si="4"/>
        <v>5.6404678899283675E-2</v>
      </c>
      <c r="P36" s="76">
        <f>分析係数表!C39</f>
        <v>1</v>
      </c>
      <c r="Q36" s="82">
        <f t="shared" si="5"/>
        <v>5.6404678899283675E-2</v>
      </c>
      <c r="R36" s="83">
        <v>7.2284413201055081E-2</v>
      </c>
      <c r="S36" s="84">
        <f t="shared" si="6"/>
        <v>0.10580324180062126</v>
      </c>
      <c r="T36" s="85">
        <f>分析係数表!F39</f>
        <v>0.69918478260869565</v>
      </c>
      <c r="U36" s="86">
        <f t="shared" si="7"/>
        <v>7.3976016617662635E-2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投入係数表!R37</f>
        <v>0</v>
      </c>
      <c r="E37" s="77">
        <f t="shared" si="0"/>
        <v>0</v>
      </c>
      <c r="F37" s="76">
        <f>分析係数表!C40</f>
        <v>0.60127684271619275</v>
      </c>
      <c r="G37" s="77">
        <f t="shared" si="1"/>
        <v>0</v>
      </c>
      <c r="H37" s="77">
        <v>3.4338190675976023E-3</v>
      </c>
      <c r="I37" s="77">
        <f t="shared" si="2"/>
        <v>3.4338190675976023E-3</v>
      </c>
      <c r="J37" s="76">
        <f>分析係数表!G40</f>
        <v>0.54798481836255197</v>
      </c>
      <c r="K37" s="78">
        <f t="shared" si="3"/>
        <v>1.8816807180473396E-3</v>
      </c>
      <c r="L37" s="79"/>
      <c r="M37" s="80"/>
      <c r="N37" s="81">
        <f>分析係数表!H40</f>
        <v>3.4120563674321501E-2</v>
      </c>
      <c r="O37" s="82">
        <f t="shared" si="4"/>
        <v>0.51214665042231533</v>
      </c>
      <c r="P37" s="76">
        <f>分析係数表!C40</f>
        <v>0.60127684271619275</v>
      </c>
      <c r="Q37" s="82">
        <f t="shared" si="5"/>
        <v>0.30794192097360346</v>
      </c>
      <c r="R37" s="83">
        <v>0.30932700246440331</v>
      </c>
      <c r="S37" s="84">
        <f t="shared" si="6"/>
        <v>0.31276082153200091</v>
      </c>
      <c r="T37" s="85">
        <f>分析係数表!F40</f>
        <v>0.74046629315018975</v>
      </c>
      <c r="U37" s="86">
        <f t="shared" si="7"/>
        <v>0.23158884616240877</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投入係数表!R38</f>
        <v>0</v>
      </c>
      <c r="E38" s="77">
        <f t="shared" si="0"/>
        <v>0</v>
      </c>
      <c r="F38" s="76">
        <f>分析係数表!C41</f>
        <v>0.59395665886661919</v>
      </c>
      <c r="G38" s="77">
        <f t="shared" si="1"/>
        <v>0</v>
      </c>
      <c r="H38" s="77">
        <v>2.3515439792283548E-4</v>
      </c>
      <c r="I38" s="77">
        <f t="shared" si="2"/>
        <v>2.3515439792283548E-4</v>
      </c>
      <c r="J38" s="76">
        <f>分析係数表!G41</f>
        <v>0.45048742945100051</v>
      </c>
      <c r="K38" s="78">
        <f t="shared" si="3"/>
        <v>1.0593410024435585E-4</v>
      </c>
      <c r="L38" s="79"/>
      <c r="M38" s="80"/>
      <c r="N38" s="81">
        <f>分析係数表!H41</f>
        <v>5.5519311064718163E-2</v>
      </c>
      <c r="O38" s="82">
        <f t="shared" si="4"/>
        <v>0.83333996082101403</v>
      </c>
      <c r="P38" s="76">
        <f>分析係数表!C41</f>
        <v>0.59395665886661919</v>
      </c>
      <c r="Q38" s="82">
        <f t="shared" si="5"/>
        <v>0.49496781882928881</v>
      </c>
      <c r="R38" s="83">
        <v>0.50123952584596332</v>
      </c>
      <c r="S38" s="84">
        <f t="shared" si="6"/>
        <v>0.5014746802438862</v>
      </c>
      <c r="T38" s="85">
        <f>分析係数表!F41</f>
        <v>0.55190696083461599</v>
      </c>
      <c r="U38" s="86">
        <f t="shared" si="7"/>
        <v>0.27676736670891405</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投入係数表!R39</f>
        <v>1.4347202295552368E-3</v>
      </c>
      <c r="E39" s="77">
        <f>$C$20*D39</f>
        <v>0.14347202295552369</v>
      </c>
      <c r="F39" s="76">
        <f>分析係数表!C42</f>
        <v>0.30827067669172936</v>
      </c>
      <c r="G39" s="77">
        <f>E39*F39</f>
        <v>4.4228217602830619E-2</v>
      </c>
      <c r="H39" s="77">
        <v>4.677574340017656E-2</v>
      </c>
      <c r="I39" s="77">
        <f>C39+H39</f>
        <v>4.677574340017656E-2</v>
      </c>
      <c r="J39" s="76">
        <f>分析係数表!G42</f>
        <v>0.47878787878787876</v>
      </c>
      <c r="K39" s="78">
        <f>I39*J39</f>
        <v>2.2395658961296656E-2</v>
      </c>
      <c r="L39" s="79"/>
      <c r="M39" s="80"/>
      <c r="N39" s="81">
        <f>分析係数表!H42</f>
        <v>1.163883089770355E-2</v>
      </c>
      <c r="O39" s="82">
        <f t="shared" si="4"/>
        <v>0.17469782492417027</v>
      </c>
      <c r="P39" s="76">
        <f>分析係数表!C42</f>
        <v>0.30827067669172936</v>
      </c>
      <c r="Q39" s="82">
        <f>O39*P39</f>
        <v>5.3854216705947235E-2</v>
      </c>
      <c r="R39" s="83">
        <v>5.6041001251476673E-2</v>
      </c>
      <c r="S39" s="84">
        <f>I39+R39</f>
        <v>0.10281674465165323</v>
      </c>
      <c r="T39" s="85">
        <f>分析係数表!F42</f>
        <v>0.54545454545454541</v>
      </c>
      <c r="U39" s="86">
        <f>S39*T39</f>
        <v>5.6081860719083575E-2</v>
      </c>
      <c r="V39" s="87">
        <f>分析係数表!D42</f>
        <v>0.24545454545454545</v>
      </c>
      <c r="W39" s="167">
        <f>ROUND(S39*V39,0)</f>
        <v>0</v>
      </c>
      <c r="X39" s="76">
        <f>分析係数表!E42</f>
        <v>0.17575757575757575</v>
      </c>
      <c r="Y39" s="166">
        <f>ROUND(S39*X39,0)</f>
        <v>0</v>
      </c>
    </row>
    <row r="40" spans="1:25" x14ac:dyDescent="0.2">
      <c r="A40" s="6" t="s">
        <v>194</v>
      </c>
      <c r="B40" s="5" t="s">
        <v>41</v>
      </c>
      <c r="C40" s="90"/>
      <c r="D40" s="76">
        <f>投入係数表!R40</f>
        <v>3.0129124820659971E-2</v>
      </c>
      <c r="E40" s="77">
        <f>$C$20*D40</f>
        <v>3.0129124820659969</v>
      </c>
      <c r="F40" s="76">
        <f>分析係数表!C43</f>
        <v>0.33317448971487573</v>
      </c>
      <c r="G40" s="77">
        <f>E40*F40</f>
        <v>1.0038255787679182</v>
      </c>
      <c r="H40" s="77">
        <v>1.18278513562065</v>
      </c>
      <c r="I40" s="77">
        <f>C40+H40</f>
        <v>1.18278513562065</v>
      </c>
      <c r="J40" s="76">
        <f>分析係数表!G43</f>
        <v>0.31447963800904977</v>
      </c>
      <c r="K40" s="78">
        <f>I40*J40</f>
        <v>0.37196184129246684</v>
      </c>
      <c r="L40" s="79"/>
      <c r="M40" s="80"/>
      <c r="N40" s="81">
        <f>分析係数表!H43</f>
        <v>3.2711377870563677E-2</v>
      </c>
      <c r="O40" s="82">
        <f t="shared" si="4"/>
        <v>0.49099489583508399</v>
      </c>
      <c r="P40" s="76">
        <f>分析係数表!C43</f>
        <v>0.33317448971487573</v>
      </c>
      <c r="Q40" s="82">
        <f>O40*P40</f>
        <v>0.16358697387246268</v>
      </c>
      <c r="R40" s="83">
        <v>0.28225567435186288</v>
      </c>
      <c r="S40" s="84">
        <f>I40+R40</f>
        <v>1.465040809972513</v>
      </c>
      <c r="T40" s="85">
        <f>分析係数表!F43</f>
        <v>0.5802139037433155</v>
      </c>
      <c r="U40" s="86">
        <f>S40*T40</f>
        <v>0.85003704749742059</v>
      </c>
      <c r="V40" s="87">
        <f>分析係数表!D43</f>
        <v>0.11641299876593994</v>
      </c>
      <c r="W40" s="167">
        <f>ROUND(S40*V40,0)</f>
        <v>0</v>
      </c>
      <c r="X40" s="76">
        <f>分析係数表!E43</f>
        <v>9.2348827642945289E-2</v>
      </c>
      <c r="Y40" s="166">
        <f>ROUND(S40*X40,0)</f>
        <v>0</v>
      </c>
    </row>
    <row r="41" spans="1:25" x14ac:dyDescent="0.2">
      <c r="A41" s="6" t="s">
        <v>340</v>
      </c>
      <c r="B41" s="5" t="s">
        <v>42</v>
      </c>
      <c r="C41" s="90"/>
      <c r="D41" s="76">
        <f>投入係数表!R41</f>
        <v>0</v>
      </c>
      <c r="E41" s="77">
        <f>$C$20*D41</f>
        <v>0</v>
      </c>
      <c r="F41" s="76">
        <f>分析係数表!C44</f>
        <v>0.44668045890539776</v>
      </c>
      <c r="G41" s="77">
        <f>E41*F41</f>
        <v>0</v>
      </c>
      <c r="H41" s="77">
        <v>2.6213986809806929E-3</v>
      </c>
      <c r="I41" s="77">
        <f>C41+H41</f>
        <v>2.6213986809806929E-3</v>
      </c>
      <c r="J41" s="76">
        <f>分析係数表!G44</f>
        <v>0.26717776712985147</v>
      </c>
      <c r="K41" s="78">
        <f>I41*J41</f>
        <v>7.0037944634155941E-4</v>
      </c>
      <c r="L41" s="79"/>
      <c r="M41" s="80"/>
      <c r="N41" s="81">
        <f>分析係数表!H44</f>
        <v>0.10956419624217119</v>
      </c>
      <c r="O41" s="82">
        <f t="shared" si="4"/>
        <v>1.6445489191572396</v>
      </c>
      <c r="P41" s="76">
        <f>分析係数表!C44</f>
        <v>0.44668045890539776</v>
      </c>
      <c r="Q41" s="82">
        <f>O41*P41</f>
        <v>0.73458786590153169</v>
      </c>
      <c r="R41" s="83">
        <v>0.74480442604115138</v>
      </c>
      <c r="S41" s="84">
        <f>I41+R41</f>
        <v>0.74742582472213204</v>
      </c>
      <c r="T41" s="85">
        <f>分析係数表!F44</f>
        <v>0.50742692860565408</v>
      </c>
      <c r="U41" s="86">
        <f>S41*T41</f>
        <v>0.37926399059929944</v>
      </c>
      <c r="V41" s="87">
        <f>分析係数表!D44</f>
        <v>0.12563488260661237</v>
      </c>
      <c r="W41" s="167">
        <f>ROUND(S41*V41,0)</f>
        <v>0</v>
      </c>
      <c r="X41" s="76">
        <f>分析係数表!E44</f>
        <v>9.5448011499760427E-2</v>
      </c>
      <c r="Y41" s="166">
        <f>ROUND(S41*X41,0)</f>
        <v>0</v>
      </c>
    </row>
    <row r="42" spans="1:25" x14ac:dyDescent="0.2">
      <c r="A42" s="6" t="s">
        <v>341</v>
      </c>
      <c r="B42" s="5" t="s">
        <v>278</v>
      </c>
      <c r="C42" s="90"/>
      <c r="D42" s="76">
        <f>投入係数表!R42</f>
        <v>2.8694404591104736E-3</v>
      </c>
      <c r="E42" s="77">
        <f>$C$20*D42</f>
        <v>0.28694404591104739</v>
      </c>
      <c r="F42" s="76">
        <f>分析係数表!C45</f>
        <v>1</v>
      </c>
      <c r="G42" s="77">
        <f>E42*F42</f>
        <v>0.28694404591104739</v>
      </c>
      <c r="H42" s="77">
        <v>0.31121899958300303</v>
      </c>
      <c r="I42" s="77">
        <f>C42+H42</f>
        <v>0.31121899958300303</v>
      </c>
      <c r="J42" s="76">
        <f>分析係数表!G45</f>
        <v>0</v>
      </c>
      <c r="K42" s="78">
        <f>I42*J42</f>
        <v>0</v>
      </c>
      <c r="L42" s="79"/>
      <c r="M42" s="80"/>
      <c r="N42" s="81">
        <f>分析係数表!H45</f>
        <v>0</v>
      </c>
      <c r="O42" s="82">
        <f t="shared" si="4"/>
        <v>0</v>
      </c>
      <c r="P42" s="76">
        <f>分析係数表!C45</f>
        <v>1</v>
      </c>
      <c r="Q42" s="82">
        <f>O42*P42</f>
        <v>0</v>
      </c>
      <c r="R42" s="83">
        <v>2.2022278604063965E-2</v>
      </c>
      <c r="S42" s="84">
        <f>I42+R42</f>
        <v>0.333241278187067</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投入係数表!R43</f>
        <v>7.1736011477761836E-3</v>
      </c>
      <c r="E43" s="77">
        <f>$C$20*D43</f>
        <v>0.71736011477761841</v>
      </c>
      <c r="F43" s="76">
        <f>分析係数表!C46</f>
        <v>0.15546676353069377</v>
      </c>
      <c r="G43" s="77">
        <f>E43*F43</f>
        <v>0.11152565533048335</v>
      </c>
      <c r="H43" s="77">
        <v>0.12083678545557887</v>
      </c>
      <c r="I43" s="77">
        <f>C43+H43</f>
        <v>0.12083678545557887</v>
      </c>
      <c r="J43" s="76">
        <f>分析係数表!G46</f>
        <v>0</v>
      </c>
      <c r="K43" s="78">
        <f>I43*J43</f>
        <v>0</v>
      </c>
      <c r="L43" s="79"/>
      <c r="M43" s="80"/>
      <c r="N43" s="81">
        <f>分析係数表!H46</f>
        <v>2.2129436325678497E-2</v>
      </c>
      <c r="O43" s="82">
        <f t="shared" si="4"/>
        <v>0.33216088685133721</v>
      </c>
      <c r="P43" s="76">
        <f>分析係数表!C46</f>
        <v>0.15546676353069377</v>
      </c>
      <c r="Q43" s="82">
        <f>O43*P43</f>
        <v>5.1639978050262374E-2</v>
      </c>
      <c r="R43" s="83">
        <v>5.7247109373612853E-2</v>
      </c>
      <c r="S43" s="84">
        <f>I43+R43</f>
        <v>0.17808389482919174</v>
      </c>
      <c r="T43" s="85">
        <f>分析係数表!F46</f>
        <v>0</v>
      </c>
      <c r="U43" s="86">
        <f>S43*T43</f>
        <v>0</v>
      </c>
      <c r="V43" s="87">
        <f>分析係数表!D46</f>
        <v>4.662004662004662E-3</v>
      </c>
      <c r="W43" s="167">
        <f>ROUND(S43*V43,0)</f>
        <v>0</v>
      </c>
      <c r="X43" s="76">
        <f>分析係数表!E46</f>
        <v>9.324009324009324E-3</v>
      </c>
      <c r="Y43" s="166">
        <f>ROUND(S43*X43,0)</f>
        <v>0</v>
      </c>
    </row>
    <row r="44" spans="1:25" x14ac:dyDescent="0.2">
      <c r="A44" s="192">
        <v>40</v>
      </c>
      <c r="B44" s="14" t="s">
        <v>150</v>
      </c>
      <c r="C44" s="197">
        <f>SUM(C5:C43)</f>
        <v>100</v>
      </c>
      <c r="D44" s="92">
        <f>投入係数表!R44</f>
        <v>0.5466284074605452</v>
      </c>
      <c r="E44" s="91">
        <f>SUM(E5:E43)</f>
        <v>54.66284074605452</v>
      </c>
      <c r="F44" s="92">
        <f>分析係数表!C47</f>
        <v>0.3856972016264052</v>
      </c>
      <c r="G44" s="91">
        <f>SUM(G5:G43)</f>
        <v>9.5147109945497821</v>
      </c>
      <c r="H44" s="91">
        <f>SUM(H5:H43)</f>
        <v>11.349505761143774</v>
      </c>
      <c r="I44" s="91">
        <f>SUM(I6:I43)</f>
        <v>111.34939530545527</v>
      </c>
      <c r="J44" s="92">
        <f>分析係数表!G47</f>
        <v>0.23532043395593333</v>
      </c>
      <c r="K44" s="93">
        <f>SUM(K5:K43)</f>
        <v>23.939253227677547</v>
      </c>
      <c r="L44" s="94">
        <f>最終需要_まとめ!$L$33</f>
        <v>0.627</v>
      </c>
      <c r="M44" s="91">
        <f>K44*L44</f>
        <v>15.009911773753823</v>
      </c>
      <c r="N44" s="95">
        <f>分析係数表!H47</f>
        <v>1</v>
      </c>
      <c r="O44" s="96">
        <f>SUM(O5:O43)</f>
        <v>15.009911773753823</v>
      </c>
      <c r="P44" s="92">
        <f>分析係数表!C47</f>
        <v>0.3856972016264052</v>
      </c>
      <c r="Q44" s="96">
        <f>SUM(Q5:Q43)</f>
        <v>6.6938941868198309</v>
      </c>
      <c r="R44" s="91">
        <f>SUM(R5:R43)</f>
        <v>7.3722630392122923</v>
      </c>
      <c r="S44" s="97">
        <f>SUM(S5:S43)</f>
        <v>118.72176880035602</v>
      </c>
      <c r="T44" s="98">
        <f>分析係数表!F47</f>
        <v>0.49256721600054465</v>
      </c>
      <c r="U44" s="99">
        <f>SUM(U5:U43)</f>
        <v>54.083446093364238</v>
      </c>
      <c r="V44" s="100">
        <f>分析係数表!D47</f>
        <v>5.5358071998560611E-2</v>
      </c>
      <c r="W44" s="164">
        <f>SUM(W5:W43)</f>
        <v>4</v>
      </c>
      <c r="X44" s="92">
        <f>分析係数表!E47</f>
        <v>4.4839843806985892E-2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296</v>
      </c>
      <c r="S2" s="3" t="s">
        <v>152</v>
      </c>
      <c r="U2" s="64" t="s">
        <v>209</v>
      </c>
      <c r="W2" s="3" t="s">
        <v>130</v>
      </c>
      <c r="Y2" s="3" t="s">
        <v>153</v>
      </c>
    </row>
    <row r="3" spans="1:25" ht="44" x14ac:dyDescent="0.2">
      <c r="B3" s="65"/>
      <c r="C3" s="66" t="s">
        <v>227</v>
      </c>
      <c r="D3" s="66" t="s">
        <v>312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投入係数表!S5</f>
        <v>0</v>
      </c>
      <c r="E5" s="77">
        <f t="shared" ref="E5:E38" si="0">$C$21*D5</f>
        <v>0</v>
      </c>
      <c r="F5" s="76">
        <f>分析係数表!C8</f>
        <v>7.164700742682395E-2</v>
      </c>
      <c r="G5" s="77">
        <f t="shared" ref="G5:G38" si="1">E5*F5</f>
        <v>0</v>
      </c>
      <c r="H5" s="77">
        <f t="array" ref="H5:H43">MMULT(逆行列係数!C5:AO43,'17'!G5:G43)</f>
        <v>1.6168501647077075E-4</v>
      </c>
      <c r="I5" s="77">
        <f t="shared" ref="I5:I38" si="2">C5+H5</f>
        <v>1.6168501647077075E-4</v>
      </c>
      <c r="J5" s="76">
        <f>分析係数表!G8</f>
        <v>0.12209302325581395</v>
      </c>
      <c r="K5" s="78">
        <f t="shared" ref="K5:K38" si="3">I5*J5</f>
        <v>1.9740612476082473E-5</v>
      </c>
      <c r="L5" s="79" t="s">
        <v>183</v>
      </c>
      <c r="M5" s="80" t="s">
        <v>183</v>
      </c>
      <c r="N5" s="81">
        <f>分析係数表!H8</f>
        <v>1.0934237995824634E-2</v>
      </c>
      <c r="O5" s="82">
        <f t="shared" ref="O5:O43" si="4">$M$44*N5</f>
        <v>0.16711169436838152</v>
      </c>
      <c r="P5" s="76">
        <f>分析係数表!C8</f>
        <v>7.164700742682395E-2</v>
      </c>
      <c r="Q5" s="82">
        <f t="shared" ref="Q5:Q38" si="5">O5*P5</f>
        <v>1.1973052807520566E-2</v>
      </c>
      <c r="R5" s="83">
        <f t="array" ref="R5:R43">MMULT(逆行列係数!C5:AO43,'17'!Q5:Q43)</f>
        <v>1.4844560665758094E-2</v>
      </c>
      <c r="S5" s="84">
        <f t="shared" ref="S5:S38" si="6">I5+R5</f>
        <v>1.5006245682228865E-2</v>
      </c>
      <c r="T5" s="85">
        <f>分析係数表!F8</f>
        <v>0.45639534883720928</v>
      </c>
      <c r="U5" s="86">
        <f t="shared" ref="U5:U38" si="7">S5*T5</f>
        <v>6.8487807328777087E-3</v>
      </c>
      <c r="V5" s="87">
        <f>分析係数表!D8</f>
        <v>0.625</v>
      </c>
      <c r="W5" s="88">
        <f t="shared" ref="W5:W38" si="8">ROUND(S5*V5,0)</f>
        <v>0</v>
      </c>
      <c r="X5" s="76">
        <f>分析係数表!E8</f>
        <v>0</v>
      </c>
      <c r="Y5" s="89">
        <f t="shared" ref="Y5:Y38" si="9">ROUND(S5*X5,0)</f>
        <v>0</v>
      </c>
    </row>
    <row r="6" spans="1:25" x14ac:dyDescent="0.2">
      <c r="A6" s="6" t="s">
        <v>219</v>
      </c>
      <c r="B6" s="5" t="s">
        <v>265</v>
      </c>
      <c r="C6" s="90"/>
      <c r="D6" s="76">
        <f>投入係数表!S6</f>
        <v>0</v>
      </c>
      <c r="E6" s="77">
        <f t="shared" si="0"/>
        <v>0</v>
      </c>
      <c r="F6" s="76">
        <f>分析係数表!C9</f>
        <v>5.7142857142857162E-2</v>
      </c>
      <c r="G6" s="77">
        <f t="shared" si="1"/>
        <v>0</v>
      </c>
      <c r="H6" s="77">
        <v>1.7805376731997864E-4</v>
      </c>
      <c r="I6" s="77">
        <f t="shared" si="2"/>
        <v>1.7805376731997864E-4</v>
      </c>
      <c r="J6" s="76">
        <f>分析係数表!G9</f>
        <v>0.2857142857142857</v>
      </c>
      <c r="K6" s="78">
        <f t="shared" si="3"/>
        <v>5.0872504948565325E-5</v>
      </c>
      <c r="L6" s="79"/>
      <c r="M6" s="80"/>
      <c r="N6" s="81">
        <f>分析係数表!H9</f>
        <v>5.8716075156576197E-4</v>
      </c>
      <c r="O6" s="82">
        <f t="shared" si="4"/>
        <v>8.9737783372042593E-3</v>
      </c>
      <c r="P6" s="76">
        <f>分析係数表!C9</f>
        <v>5.7142857142857162E-2</v>
      </c>
      <c r="Q6" s="82">
        <f t="shared" si="5"/>
        <v>5.1278733355452927E-4</v>
      </c>
      <c r="R6" s="83">
        <v>5.9655271888156992E-4</v>
      </c>
      <c r="S6" s="84">
        <f t="shared" si="6"/>
        <v>7.7460648620154859E-4</v>
      </c>
      <c r="T6" s="85">
        <f>分析係数表!F9</f>
        <v>0.7142857142857143</v>
      </c>
      <c r="U6" s="86">
        <f t="shared" si="7"/>
        <v>5.5329034728682041E-4</v>
      </c>
      <c r="V6" s="87">
        <f>分析係数表!D9</f>
        <v>0</v>
      </c>
      <c r="W6" s="88">
        <f t="shared" si="8"/>
        <v>0</v>
      </c>
      <c r="X6" s="76">
        <f>分析係数表!E9</f>
        <v>0</v>
      </c>
      <c r="Y6" s="89">
        <f t="shared" si="9"/>
        <v>0</v>
      </c>
    </row>
    <row r="7" spans="1:25" x14ac:dyDescent="0.2">
      <c r="A7" s="6" t="s">
        <v>220</v>
      </c>
      <c r="B7" s="5" t="s">
        <v>266</v>
      </c>
      <c r="C7" s="90"/>
      <c r="D7" s="76">
        <f>投入係数表!S7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1.6950470192496934E-2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投入係数表!S8</f>
        <v>0</v>
      </c>
      <c r="E8" s="77">
        <f t="shared" si="0"/>
        <v>0</v>
      </c>
      <c r="F8" s="76">
        <f>分析係数表!C11</f>
        <v>4.3499275012083283E-3</v>
      </c>
      <c r="G8" s="77">
        <f t="shared" si="1"/>
        <v>0</v>
      </c>
      <c r="H8" s="77">
        <v>5.3707645614559053E-4</v>
      </c>
      <c r="I8" s="77">
        <f t="shared" si="2"/>
        <v>5.3707645614559053E-4</v>
      </c>
      <c r="J8" s="76">
        <f>分析係数表!G11</f>
        <v>0.47058823529411764</v>
      </c>
      <c r="K8" s="78">
        <f t="shared" si="3"/>
        <v>2.5274186171557201E-4</v>
      </c>
      <c r="L8" s="79"/>
      <c r="M8" s="80"/>
      <c r="N8" s="81">
        <f>分析係数表!H11</f>
        <v>-2.6096033402922757E-5</v>
      </c>
      <c r="O8" s="82">
        <f t="shared" si="4"/>
        <v>-3.9883459276463375E-4</v>
      </c>
      <c r="P8" s="76">
        <f>分析係数表!C11</f>
        <v>4.3499275012083283E-3</v>
      </c>
      <c r="Q8" s="82">
        <f t="shared" si="5"/>
        <v>-1.7349015635001045E-6</v>
      </c>
      <c r="R8" s="83">
        <v>2.5939516006977074E-4</v>
      </c>
      <c r="S8" s="84">
        <f t="shared" si="6"/>
        <v>7.9647161621536127E-4</v>
      </c>
      <c r="T8" s="85">
        <f>分析係数表!F11</f>
        <v>0.76470588235294112</v>
      </c>
      <c r="U8" s="86">
        <f t="shared" si="7"/>
        <v>6.0906653004704089E-4</v>
      </c>
      <c r="V8" s="87">
        <f>分析係数表!D11</f>
        <v>0</v>
      </c>
      <c r="W8" s="88">
        <f t="shared" si="8"/>
        <v>0</v>
      </c>
      <c r="X8" s="76">
        <f>分析係数表!E11</f>
        <v>0</v>
      </c>
      <c r="Y8" s="89">
        <f t="shared" si="9"/>
        <v>0</v>
      </c>
    </row>
    <row r="9" spans="1:25" x14ac:dyDescent="0.2">
      <c r="A9" s="6" t="s">
        <v>222</v>
      </c>
      <c r="B9" s="5" t="s">
        <v>190</v>
      </c>
      <c r="C9" s="90"/>
      <c r="D9" s="76">
        <f>投入係数表!S9</f>
        <v>0</v>
      </c>
      <c r="E9" s="77">
        <f t="shared" si="0"/>
        <v>0</v>
      </c>
      <c r="F9" s="76">
        <f>分析係数表!C12</f>
        <v>7.5078417484569449E-2</v>
      </c>
      <c r="G9" s="77">
        <f t="shared" si="1"/>
        <v>0</v>
      </c>
      <c r="H9" s="77">
        <v>3.2366383908363002E-4</v>
      </c>
      <c r="I9" s="77">
        <f t="shared" si="2"/>
        <v>3.2366383908363002E-4</v>
      </c>
      <c r="J9" s="76">
        <f>分析係数表!G12</f>
        <v>0.13750412677451304</v>
      </c>
      <c r="K9" s="78">
        <f t="shared" si="3"/>
        <v>4.450511356168105E-5</v>
      </c>
      <c r="L9" s="79"/>
      <c r="M9" s="80"/>
      <c r="N9" s="81">
        <f>分析係数表!H12</f>
        <v>8.9209290187891435E-2</v>
      </c>
      <c r="O9" s="82">
        <f t="shared" si="4"/>
        <v>1.3634160553659003</v>
      </c>
      <c r="P9" s="76">
        <f>分析係数表!C12</f>
        <v>7.5078417484569449E-2</v>
      </c>
      <c r="Q9" s="82">
        <f t="shared" si="5"/>
        <v>0.10236311980992592</v>
      </c>
      <c r="R9" s="83">
        <v>0.11306495660838525</v>
      </c>
      <c r="S9" s="84">
        <f t="shared" si="6"/>
        <v>0.11338862044746888</v>
      </c>
      <c r="T9" s="85">
        <f>分析係数表!F12</f>
        <v>0.33294816771211622</v>
      </c>
      <c r="U9" s="86">
        <f t="shared" si="7"/>
        <v>3.7752533417389357E-2</v>
      </c>
      <c r="V9" s="87">
        <f>分析係数表!D12</f>
        <v>3.6810828656322216E-2</v>
      </c>
      <c r="W9" s="88">
        <f t="shared" si="8"/>
        <v>0</v>
      </c>
      <c r="X9" s="76">
        <f>分析係数表!E12</f>
        <v>3.4664905909541105E-2</v>
      </c>
      <c r="Y9" s="89">
        <f t="shared" si="9"/>
        <v>0</v>
      </c>
    </row>
    <row r="10" spans="1:25" x14ac:dyDescent="0.2">
      <c r="A10" s="6" t="s">
        <v>223</v>
      </c>
      <c r="B10" s="5" t="s">
        <v>28</v>
      </c>
      <c r="C10" s="90"/>
      <c r="D10" s="76">
        <f>投入係数表!S10</f>
        <v>0</v>
      </c>
      <c r="E10" s="77">
        <f t="shared" si="0"/>
        <v>0</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0.21557009738928454</v>
      </c>
      <c r="P10" s="76">
        <f>分析係数表!C13</f>
        <v>0</v>
      </c>
      <c r="Q10" s="82">
        <f t="shared" si="5"/>
        <v>0</v>
      </c>
      <c r="R10" s="83">
        <v>0</v>
      </c>
      <c r="S10" s="84">
        <f t="shared" si="6"/>
        <v>0</v>
      </c>
      <c r="T10" s="85">
        <f>分析係数表!F13</f>
        <v>0.39097744360902253</v>
      </c>
      <c r="U10" s="86">
        <f t="shared" si="7"/>
        <v>0</v>
      </c>
      <c r="V10" s="87">
        <f>分析係数表!D13</f>
        <v>0.15037593984962405</v>
      </c>
      <c r="W10" s="88">
        <f t="shared" si="8"/>
        <v>0</v>
      </c>
      <c r="X10" s="76">
        <f>分析係数表!E13</f>
        <v>0.10526315789473684</v>
      </c>
      <c r="Y10" s="89">
        <f t="shared" si="9"/>
        <v>0</v>
      </c>
    </row>
    <row r="11" spans="1:25" x14ac:dyDescent="0.2">
      <c r="A11" s="6" t="s">
        <v>224</v>
      </c>
      <c r="B11" s="5" t="s">
        <v>267</v>
      </c>
      <c r="C11" s="90"/>
      <c r="D11" s="76">
        <f>投入係数表!S11</f>
        <v>3.472222222222222E-3</v>
      </c>
      <c r="E11" s="77">
        <f t="shared" si="0"/>
        <v>0.34722222222222221</v>
      </c>
      <c r="F11" s="76">
        <f>分析係数表!C14</f>
        <v>7.4826296098343126E-2</v>
      </c>
      <c r="G11" s="77">
        <f t="shared" si="1"/>
        <v>2.5981352811924697E-2</v>
      </c>
      <c r="H11" s="77">
        <v>3.3910243257321046E-2</v>
      </c>
      <c r="I11" s="77">
        <f t="shared" si="2"/>
        <v>3.3910243257321046E-2</v>
      </c>
      <c r="J11" s="76">
        <f>分析係数表!G14</f>
        <v>0.16814159292035399</v>
      </c>
      <c r="K11" s="78">
        <f t="shared" si="3"/>
        <v>5.7017223176026545E-3</v>
      </c>
      <c r="L11" s="79"/>
      <c r="M11" s="80"/>
      <c r="N11" s="81">
        <f>分析係数表!H14</f>
        <v>1.1873695198329854E-3</v>
      </c>
      <c r="O11" s="82">
        <f t="shared" si="4"/>
        <v>1.8146973970790837E-2</v>
      </c>
      <c r="P11" s="76">
        <f>分析係数表!C14</f>
        <v>7.4826296098343126E-2</v>
      </c>
      <c r="Q11" s="82">
        <f t="shared" si="5"/>
        <v>1.3578708476273207E-3</v>
      </c>
      <c r="R11" s="83">
        <v>4.623052446656342E-3</v>
      </c>
      <c r="S11" s="84">
        <f t="shared" si="6"/>
        <v>3.8533295703977385E-2</v>
      </c>
      <c r="T11" s="85">
        <f>分析係数表!F14</f>
        <v>0.3584070796460177</v>
      </c>
      <c r="U11" s="86">
        <f t="shared" si="7"/>
        <v>1.3810605982398975E-2</v>
      </c>
      <c r="V11" s="87">
        <f>分析係数表!D14</f>
        <v>0.16150442477876106</v>
      </c>
      <c r="W11" s="88">
        <f t="shared" si="8"/>
        <v>0</v>
      </c>
      <c r="X11" s="76">
        <f>分析係数表!E14</f>
        <v>0.16150442477876106</v>
      </c>
      <c r="Y11" s="89">
        <f t="shared" si="9"/>
        <v>0</v>
      </c>
    </row>
    <row r="12" spans="1:25" x14ac:dyDescent="0.2">
      <c r="A12" s="6" t="s">
        <v>225</v>
      </c>
      <c r="B12" s="5" t="s">
        <v>29</v>
      </c>
      <c r="C12" s="90"/>
      <c r="D12" s="76">
        <f>投入係数表!S12</f>
        <v>1.7361111111111112E-2</v>
      </c>
      <c r="E12" s="77">
        <f t="shared" si="0"/>
        <v>1.7361111111111112</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0.12483522753533037</v>
      </c>
      <c r="P12" s="76">
        <f>分析係数表!C15</f>
        <v>0</v>
      </c>
      <c r="Q12" s="82">
        <f t="shared" si="5"/>
        <v>0</v>
      </c>
      <c r="R12" s="83">
        <v>0</v>
      </c>
      <c r="S12" s="84">
        <f t="shared" si="6"/>
        <v>0</v>
      </c>
      <c r="T12" s="85">
        <f>分析係数表!F15</f>
        <v>0.30549450549450552</v>
      </c>
      <c r="U12" s="86">
        <f t="shared" si="7"/>
        <v>0</v>
      </c>
      <c r="V12" s="87">
        <f>分析係数表!D15</f>
        <v>0</v>
      </c>
      <c r="W12" s="88">
        <f t="shared" si="8"/>
        <v>0</v>
      </c>
      <c r="X12" s="76">
        <f>分析係数表!E15</f>
        <v>0</v>
      </c>
      <c r="Y12" s="89">
        <f t="shared" si="9"/>
        <v>0</v>
      </c>
    </row>
    <row r="13" spans="1:25" x14ac:dyDescent="0.2">
      <c r="A13" s="6" t="s">
        <v>226</v>
      </c>
      <c r="B13" s="5" t="s">
        <v>30</v>
      </c>
      <c r="C13" s="90"/>
      <c r="D13" s="76">
        <f>投入係数表!S13</f>
        <v>0</v>
      </c>
      <c r="E13" s="77">
        <f t="shared" si="0"/>
        <v>0</v>
      </c>
      <c r="F13" s="76">
        <f>分析係数表!C16</f>
        <v>0.33157038242473558</v>
      </c>
      <c r="G13" s="77">
        <f t="shared" si="1"/>
        <v>0</v>
      </c>
      <c r="H13" s="77">
        <v>1.8908399457633777E-2</v>
      </c>
      <c r="I13" s="77">
        <f t="shared" si="2"/>
        <v>1.8908399457633777E-2</v>
      </c>
      <c r="J13" s="76">
        <f>分析係数表!G16</f>
        <v>3.3388981636060099E-2</v>
      </c>
      <c r="K13" s="78">
        <f t="shared" si="3"/>
        <v>6.3133220225822294E-4</v>
      </c>
      <c r="L13" s="79"/>
      <c r="M13" s="80"/>
      <c r="N13" s="81">
        <f>分析係数表!H16</f>
        <v>1.6727557411273488E-2</v>
      </c>
      <c r="O13" s="82">
        <f t="shared" si="4"/>
        <v>0.25565297396213027</v>
      </c>
      <c r="P13" s="76">
        <f>分析係数表!C16</f>
        <v>0.33157038242473558</v>
      </c>
      <c r="Q13" s="82">
        <f t="shared" si="5"/>
        <v>8.4766954344644499E-2</v>
      </c>
      <c r="R13" s="83">
        <v>9.2890989644392644E-2</v>
      </c>
      <c r="S13" s="84">
        <f t="shared" si="6"/>
        <v>0.11179938910202641</v>
      </c>
      <c r="T13" s="85">
        <f>分析係数表!F16</f>
        <v>0.28881469115191988</v>
      </c>
      <c r="U13" s="86">
        <f t="shared" si="7"/>
        <v>3.2289306034475072E-2</v>
      </c>
      <c r="V13" s="87">
        <f>分析係数表!D16</f>
        <v>8.3472454090150246E-3</v>
      </c>
      <c r="W13" s="88">
        <f t="shared" si="8"/>
        <v>0</v>
      </c>
      <c r="X13" s="76">
        <f>分析係数表!E16</f>
        <v>8.3472454090150246E-3</v>
      </c>
      <c r="Y13" s="89">
        <f t="shared" si="9"/>
        <v>0</v>
      </c>
    </row>
    <row r="14" spans="1:25" x14ac:dyDescent="0.2">
      <c r="A14" s="6" t="s">
        <v>2</v>
      </c>
      <c r="B14" s="5" t="s">
        <v>364</v>
      </c>
      <c r="C14" s="90"/>
      <c r="D14" s="76">
        <f>投入係数表!S14</f>
        <v>4.1666666666666664E-2</v>
      </c>
      <c r="E14" s="77">
        <f t="shared" si="0"/>
        <v>4.1666666666666661</v>
      </c>
      <c r="F14" s="76">
        <f>分析係数表!C17</f>
        <v>0.10168393782383423</v>
      </c>
      <c r="G14" s="77">
        <f t="shared" si="1"/>
        <v>0.4236830742659759</v>
      </c>
      <c r="H14" s="77">
        <v>0.46007751851956552</v>
      </c>
      <c r="I14" s="77">
        <f t="shared" si="2"/>
        <v>0.46007751851956552</v>
      </c>
      <c r="J14" s="76">
        <f>分析係数表!G17</f>
        <v>0.21222040370976542</v>
      </c>
      <c r="K14" s="78">
        <f t="shared" si="3"/>
        <v>9.7637836718009269E-2</v>
      </c>
      <c r="L14" s="79"/>
      <c r="M14" s="80"/>
      <c r="N14" s="81">
        <f>分析係数表!H17</f>
        <v>3.040187891440501E-3</v>
      </c>
      <c r="O14" s="82">
        <f t="shared" si="4"/>
        <v>4.6464230057079829E-2</v>
      </c>
      <c r="P14" s="76">
        <f>分析係数表!C17</f>
        <v>0.10168393782383423</v>
      </c>
      <c r="Q14" s="82">
        <f t="shared" si="5"/>
        <v>4.724665880156435E-3</v>
      </c>
      <c r="R14" s="83">
        <v>8.3351245630450248E-3</v>
      </c>
      <c r="S14" s="84">
        <f t="shared" si="6"/>
        <v>0.46841264308261055</v>
      </c>
      <c r="T14" s="85">
        <f>分析係数表!F17</f>
        <v>0.32296781232951444</v>
      </c>
      <c r="U14" s="86">
        <f t="shared" si="7"/>
        <v>0.1512822066038764</v>
      </c>
      <c r="V14" s="87">
        <f>分析係数表!D17</f>
        <v>1.9094380796508457E-2</v>
      </c>
      <c r="W14" s="88">
        <f t="shared" si="8"/>
        <v>0</v>
      </c>
      <c r="X14" s="76">
        <f>分析係数表!E17</f>
        <v>1.5821058374249863E-2</v>
      </c>
      <c r="Y14" s="89">
        <f t="shared" si="9"/>
        <v>0</v>
      </c>
    </row>
    <row r="15" spans="1:25" x14ac:dyDescent="0.2">
      <c r="A15" s="6" t="s">
        <v>3</v>
      </c>
      <c r="B15" s="5" t="s">
        <v>31</v>
      </c>
      <c r="C15" s="90"/>
      <c r="D15" s="76">
        <f>投入係数表!S15</f>
        <v>2.0833333333333332E-2</v>
      </c>
      <c r="E15" s="77">
        <f t="shared" si="0"/>
        <v>2.083333333333333</v>
      </c>
      <c r="F15" s="76">
        <f>分析係数表!C18</f>
        <v>1.3647642679900707E-2</v>
      </c>
      <c r="G15" s="77">
        <f t="shared" si="1"/>
        <v>2.8432588916459802E-2</v>
      </c>
      <c r="H15" s="77">
        <v>3.1606123688928893E-2</v>
      </c>
      <c r="I15" s="77">
        <f t="shared" si="2"/>
        <v>3.1606123688928893E-2</v>
      </c>
      <c r="J15" s="76">
        <f>分析係数表!G18</f>
        <v>0.21285140562248997</v>
      </c>
      <c r="K15" s="78">
        <f t="shared" si="3"/>
        <v>6.7274078534667924E-3</v>
      </c>
      <c r="L15" s="79"/>
      <c r="M15" s="80"/>
      <c r="N15" s="81">
        <f>分析係数表!H18</f>
        <v>4.4363256784968683E-4</v>
      </c>
      <c r="O15" s="82">
        <f t="shared" si="4"/>
        <v>6.7801880769987732E-3</v>
      </c>
      <c r="P15" s="76">
        <f>分析係数表!C18</f>
        <v>1.3647642679900707E-2</v>
      </c>
      <c r="Q15" s="82">
        <f t="shared" si="5"/>
        <v>9.2533584177402351E-5</v>
      </c>
      <c r="R15" s="83">
        <v>2.0410066599703516E-4</v>
      </c>
      <c r="S15" s="84">
        <f t="shared" si="6"/>
        <v>3.1810224354925927E-2</v>
      </c>
      <c r="T15" s="85">
        <f>分析係数表!F18</f>
        <v>0.45783132530120479</v>
      </c>
      <c r="U15" s="86">
        <f t="shared" si="7"/>
        <v>1.45637171745444E-2</v>
      </c>
      <c r="V15" s="87">
        <f>分析係数表!D18</f>
        <v>2.0080321285140562E-2</v>
      </c>
      <c r="W15" s="88">
        <f t="shared" si="8"/>
        <v>0</v>
      </c>
      <c r="X15" s="76">
        <f>分析係数表!E18</f>
        <v>1.6064257028112448E-2</v>
      </c>
      <c r="Y15" s="89">
        <f t="shared" si="9"/>
        <v>0</v>
      </c>
    </row>
    <row r="16" spans="1:25" x14ac:dyDescent="0.2">
      <c r="A16" s="6" t="s">
        <v>4</v>
      </c>
      <c r="B16" s="5" t="s">
        <v>32</v>
      </c>
      <c r="C16" s="90"/>
      <c r="D16" s="76">
        <f>投入係数表!S16</f>
        <v>2.4305555555555556E-2</v>
      </c>
      <c r="E16" s="77">
        <f t="shared" si="0"/>
        <v>2.4305555555555558</v>
      </c>
      <c r="F16" s="76">
        <f>分析係数表!C19</f>
        <v>0.35369371629248714</v>
      </c>
      <c r="G16" s="77">
        <f t="shared" si="1"/>
        <v>0.85967222709979518</v>
      </c>
      <c r="H16" s="77">
        <v>1.1294826524439185</v>
      </c>
      <c r="I16" s="77">
        <f t="shared" si="2"/>
        <v>1.1294826524439185</v>
      </c>
      <c r="J16" s="76">
        <f>分析係数表!G19</f>
        <v>5.7706179370040876E-2</v>
      </c>
      <c r="K16" s="78">
        <f t="shared" si="3"/>
        <v>6.5178128537278307E-2</v>
      </c>
      <c r="L16" s="79"/>
      <c r="M16" s="80"/>
      <c r="N16" s="81">
        <f>分析係数表!H19</f>
        <v>-1.174321503131524E-4</v>
      </c>
      <c r="O16" s="82">
        <f t="shared" si="4"/>
        <v>-1.7947556674408518E-3</v>
      </c>
      <c r="P16" s="76">
        <f>分析係数表!C19</f>
        <v>0.35369371629248714</v>
      </c>
      <c r="Q16" s="82">
        <f t="shared" si="5"/>
        <v>-6.3479380185415808E-4</v>
      </c>
      <c r="R16" s="83">
        <v>1.2231448346695186E-3</v>
      </c>
      <c r="S16" s="84">
        <f t="shared" si="6"/>
        <v>1.1307057972785881</v>
      </c>
      <c r="T16" s="85">
        <f>分析係数表!F19</f>
        <v>0.2399615292137533</v>
      </c>
      <c r="U16" s="86">
        <f t="shared" si="7"/>
        <v>0.27132589220582615</v>
      </c>
      <c r="V16" s="87">
        <f>分析係数表!D19</f>
        <v>7.6140097779915043E-3</v>
      </c>
      <c r="W16" s="88">
        <f t="shared" si="8"/>
        <v>0</v>
      </c>
      <c r="X16" s="76">
        <f>分析係数表!E19</f>
        <v>8.0147471347278999E-3</v>
      </c>
      <c r="Y16" s="89">
        <f t="shared" si="9"/>
        <v>0</v>
      </c>
    </row>
    <row r="17" spans="1:25" x14ac:dyDescent="0.2">
      <c r="A17" s="6" t="s">
        <v>5</v>
      </c>
      <c r="B17" s="5" t="s">
        <v>33</v>
      </c>
      <c r="C17" s="90"/>
      <c r="D17" s="76">
        <f>投入係数表!S17</f>
        <v>3.8194444444444448E-2</v>
      </c>
      <c r="E17" s="77">
        <f t="shared" si="0"/>
        <v>3.8194444444444446</v>
      </c>
      <c r="F17" s="76">
        <f>分析係数表!C20</f>
        <v>6.1353860086031276E-2</v>
      </c>
      <c r="G17" s="77">
        <f t="shared" si="1"/>
        <v>0.23433766005081391</v>
      </c>
      <c r="H17" s="77">
        <v>0.26279297672435359</v>
      </c>
      <c r="I17" s="77">
        <f t="shared" si="2"/>
        <v>0.26279297672435359</v>
      </c>
      <c r="J17" s="76">
        <f>分析係数表!G20</f>
        <v>0.10067618332081142</v>
      </c>
      <c r="K17" s="78">
        <f t="shared" si="3"/>
        <v>2.6456993900122752E-2</v>
      </c>
      <c r="L17" s="79"/>
      <c r="M17" s="80"/>
      <c r="N17" s="81">
        <f>分析係数表!H20</f>
        <v>5.4801670146137783E-4</v>
      </c>
      <c r="O17" s="82">
        <f t="shared" si="4"/>
        <v>8.3755264480573077E-3</v>
      </c>
      <c r="P17" s="76">
        <f>分析係数表!C20</f>
        <v>6.1353860086031276E-2</v>
      </c>
      <c r="Q17" s="82">
        <f t="shared" si="5"/>
        <v>5.138708778409625E-4</v>
      </c>
      <c r="R17" s="83">
        <v>9.5898289752716971E-4</v>
      </c>
      <c r="S17" s="84">
        <f t="shared" si="6"/>
        <v>0.26375195962188075</v>
      </c>
      <c r="T17" s="85">
        <f>分析係数表!F20</f>
        <v>0.22389181066867017</v>
      </c>
      <c r="U17" s="86">
        <f t="shared" si="7"/>
        <v>5.9051903807152861E-2</v>
      </c>
      <c r="V17" s="87">
        <f>分析係数表!D20</f>
        <v>0</v>
      </c>
      <c r="W17" s="88">
        <f t="shared" si="8"/>
        <v>0</v>
      </c>
      <c r="X17" s="76">
        <f>分析係数表!E20</f>
        <v>0</v>
      </c>
      <c r="Y17" s="89">
        <f t="shared" si="9"/>
        <v>0</v>
      </c>
    </row>
    <row r="18" spans="1:25" x14ac:dyDescent="0.2">
      <c r="A18" s="6" t="s">
        <v>6</v>
      </c>
      <c r="B18" s="5" t="s">
        <v>34</v>
      </c>
      <c r="C18" s="90"/>
      <c r="D18" s="76">
        <f>投入係数表!S18</f>
        <v>3.8194444444444448E-2</v>
      </c>
      <c r="E18" s="77">
        <f t="shared" si="0"/>
        <v>3.8194444444444446</v>
      </c>
      <c r="F18" s="76">
        <f>分析係数表!C21</f>
        <v>6.7857142857142838E-2</v>
      </c>
      <c r="G18" s="77">
        <f t="shared" si="1"/>
        <v>0.25917658730158727</v>
      </c>
      <c r="H18" s="77">
        <v>0.27391313773741127</v>
      </c>
      <c r="I18" s="77">
        <f t="shared" si="2"/>
        <v>0.27391313773741127</v>
      </c>
      <c r="J18" s="76">
        <f>分析係数表!G21</f>
        <v>0.28506493506493508</v>
      </c>
      <c r="K18" s="78">
        <f t="shared" si="3"/>
        <v>7.8083030822547764E-2</v>
      </c>
      <c r="L18" s="79"/>
      <c r="M18" s="80"/>
      <c r="N18" s="81">
        <f>分析係数表!H21</f>
        <v>9.264091858037578E-4</v>
      </c>
      <c r="O18" s="82">
        <f t="shared" si="4"/>
        <v>1.4158628043144498E-2</v>
      </c>
      <c r="P18" s="76">
        <f>分析係数表!C21</f>
        <v>6.7857142857142838E-2</v>
      </c>
      <c r="Q18" s="82">
        <f t="shared" si="5"/>
        <v>9.6076404578480489E-4</v>
      </c>
      <c r="R18" s="83">
        <v>2.13259007489897E-3</v>
      </c>
      <c r="S18" s="84">
        <f t="shared" si="6"/>
        <v>0.27604572781231024</v>
      </c>
      <c r="T18" s="85">
        <f>分析係数表!F21</f>
        <v>0.42467532467532465</v>
      </c>
      <c r="U18" s="86">
        <f t="shared" si="7"/>
        <v>0.11722980908392915</v>
      </c>
      <c r="V18" s="87">
        <f>分析係数表!D21</f>
        <v>5.909090909090909E-2</v>
      </c>
      <c r="W18" s="88">
        <f t="shared" si="8"/>
        <v>0</v>
      </c>
      <c r="X18" s="76">
        <f>分析係数表!E21</f>
        <v>4.6753246753246755E-2</v>
      </c>
      <c r="Y18" s="89">
        <f t="shared" si="9"/>
        <v>0</v>
      </c>
    </row>
    <row r="19" spans="1:25" x14ac:dyDescent="0.2">
      <c r="A19" s="6" t="s">
        <v>7</v>
      </c>
      <c r="B19" s="5" t="s">
        <v>268</v>
      </c>
      <c r="C19" s="90"/>
      <c r="D19" s="76">
        <f>投入係数表!S19</f>
        <v>1.7361111111111112E-2</v>
      </c>
      <c r="E19" s="77">
        <f t="shared" si="0"/>
        <v>1.7361111111111112</v>
      </c>
      <c r="F19" s="76">
        <f>分析係数表!C22</f>
        <v>2.5594149908592323E-2</v>
      </c>
      <c r="G19" s="77">
        <f t="shared" si="1"/>
        <v>4.4434288035750565E-2</v>
      </c>
      <c r="H19" s="77">
        <v>4.6188466599138306E-2</v>
      </c>
      <c r="I19" s="77">
        <f t="shared" si="2"/>
        <v>4.6188466599138306E-2</v>
      </c>
      <c r="J19" s="76">
        <f>分析係数表!G22</f>
        <v>0.19492656875834447</v>
      </c>
      <c r="K19" s="78">
        <f t="shared" si="3"/>
        <v>9.0033593103794295E-3</v>
      </c>
      <c r="L19" s="79"/>
      <c r="M19" s="80"/>
      <c r="N19" s="81">
        <f>分析係数表!H22</f>
        <v>3.9144050104384132E-5</v>
      </c>
      <c r="O19" s="82">
        <f t="shared" si="4"/>
        <v>5.9825188914695057E-4</v>
      </c>
      <c r="P19" s="76">
        <f>分析係数表!C22</f>
        <v>2.5594149908592323E-2</v>
      </c>
      <c r="Q19" s="82">
        <f t="shared" si="5"/>
        <v>1.5311748533925608E-5</v>
      </c>
      <c r="R19" s="83">
        <v>1.5770041282446717E-4</v>
      </c>
      <c r="S19" s="84">
        <f t="shared" si="6"/>
        <v>4.6346167011962772E-2</v>
      </c>
      <c r="T19" s="85">
        <f>分析係数表!F22</f>
        <v>0.41388518024032045</v>
      </c>
      <c r="U19" s="86">
        <f t="shared" si="7"/>
        <v>1.9181991687194207E-2</v>
      </c>
      <c r="V19" s="87">
        <f>分析係数表!D22</f>
        <v>6.1415220293724967E-2</v>
      </c>
      <c r="W19" s="88">
        <f t="shared" si="8"/>
        <v>0</v>
      </c>
      <c r="X19" s="76">
        <f>分析係数表!E22</f>
        <v>6.008010680907877E-2</v>
      </c>
      <c r="Y19" s="89">
        <f t="shared" si="9"/>
        <v>0</v>
      </c>
    </row>
    <row r="20" spans="1:25" x14ac:dyDescent="0.2">
      <c r="A20" s="6" t="s">
        <v>8</v>
      </c>
      <c r="B20" s="5" t="s">
        <v>269</v>
      </c>
      <c r="C20" s="90"/>
      <c r="D20" s="76">
        <f>投入係数表!S20</f>
        <v>3.472222222222222E-3</v>
      </c>
      <c r="E20" s="77">
        <f t="shared" si="0"/>
        <v>0.34722222222222221</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3.9883459276463375E-4</v>
      </c>
      <c r="P20" s="76">
        <f>分析係数表!C23</f>
        <v>0</v>
      </c>
      <c r="Q20" s="82">
        <f t="shared" si="5"/>
        <v>0</v>
      </c>
      <c r="R20" s="83">
        <v>0</v>
      </c>
      <c r="S20" s="84">
        <f t="shared" si="6"/>
        <v>0</v>
      </c>
      <c r="T20" s="85">
        <f>分析係数表!F23</f>
        <v>0.44189383070301291</v>
      </c>
      <c r="U20" s="86">
        <f t="shared" si="7"/>
        <v>0</v>
      </c>
      <c r="V20" s="87">
        <f>分析係数表!D23</f>
        <v>2.5824964131994262E-2</v>
      </c>
      <c r="W20" s="88">
        <f t="shared" si="8"/>
        <v>0</v>
      </c>
      <c r="X20" s="76">
        <f>分析係数表!E23</f>
        <v>2.1520803443328552E-2</v>
      </c>
      <c r="Y20" s="89">
        <f t="shared" si="9"/>
        <v>0</v>
      </c>
    </row>
    <row r="21" spans="1:25" x14ac:dyDescent="0.2">
      <c r="A21" s="6" t="s">
        <v>9</v>
      </c>
      <c r="B21" s="5" t="s">
        <v>270</v>
      </c>
      <c r="C21" s="75">
        <f>最終需要_まとめ!C22</f>
        <v>100</v>
      </c>
      <c r="D21" s="76">
        <f>投入係数表!S21</f>
        <v>9.0277777777777776E-2</v>
      </c>
      <c r="E21" s="77">
        <f t="shared" si="0"/>
        <v>9.0277777777777768</v>
      </c>
      <c r="F21" s="76">
        <f>分析係数表!C24</f>
        <v>0.15741583257506819</v>
      </c>
      <c r="G21" s="77">
        <f t="shared" si="1"/>
        <v>1.4211151551915877</v>
      </c>
      <c r="H21" s="77">
        <v>1.4438986369016662</v>
      </c>
      <c r="I21" s="77">
        <f t="shared" si="2"/>
        <v>101.44389863690166</v>
      </c>
      <c r="J21" s="76">
        <f>分析係数表!G24</f>
        <v>0.20833333333333334</v>
      </c>
      <c r="K21" s="78">
        <f t="shared" si="3"/>
        <v>21.134145549354514</v>
      </c>
      <c r="L21" s="79"/>
      <c r="M21" s="80"/>
      <c r="N21" s="81">
        <f>分析係数表!H24</f>
        <v>3.2620041753653444E-4</v>
      </c>
      <c r="O21" s="82">
        <f t="shared" si="4"/>
        <v>4.985432409557922E-3</v>
      </c>
      <c r="P21" s="76">
        <f>分析係数表!C24</f>
        <v>0.15741583257506819</v>
      </c>
      <c r="Q21" s="82">
        <f t="shared" si="5"/>
        <v>7.8478599349728864E-4</v>
      </c>
      <c r="R21" s="83">
        <v>2.7062990213616999E-3</v>
      </c>
      <c r="S21" s="84">
        <f t="shared" si="6"/>
        <v>101.44660493592302</v>
      </c>
      <c r="T21" s="85">
        <f>分析係数表!F24</f>
        <v>0.39583333333333331</v>
      </c>
      <c r="U21" s="86">
        <f t="shared" si="7"/>
        <v>40.155947787136192</v>
      </c>
      <c r="V21" s="87">
        <f>分析係数表!D24</f>
        <v>0</v>
      </c>
      <c r="W21" s="88">
        <f t="shared" si="8"/>
        <v>0</v>
      </c>
      <c r="X21" s="76">
        <f>分析係数表!E24</f>
        <v>0</v>
      </c>
      <c r="Y21" s="89">
        <f t="shared" si="9"/>
        <v>0</v>
      </c>
    </row>
    <row r="22" spans="1:25" x14ac:dyDescent="0.2">
      <c r="A22" s="6" t="s">
        <v>10</v>
      </c>
      <c r="B22" s="5" t="s">
        <v>271</v>
      </c>
      <c r="C22" s="90"/>
      <c r="D22" s="76">
        <f>投入係数表!S22</f>
        <v>0.1423611111111111</v>
      </c>
      <c r="E22" s="77">
        <f t="shared" si="0"/>
        <v>14.236111111111111</v>
      </c>
      <c r="F22" s="76">
        <f>分析係数表!C25</f>
        <v>0.30845442536327605</v>
      </c>
      <c r="G22" s="77">
        <f t="shared" si="1"/>
        <v>4.3911914721855272</v>
      </c>
      <c r="H22" s="77">
        <v>4.9314567768464705</v>
      </c>
      <c r="I22" s="77">
        <f t="shared" si="2"/>
        <v>4.9314567768464705</v>
      </c>
      <c r="J22" s="76">
        <f>分析係数表!G25</f>
        <v>0.19694817948330565</v>
      </c>
      <c r="K22" s="78">
        <f t="shared" si="3"/>
        <v>0.97124143440052269</v>
      </c>
      <c r="L22" s="79"/>
      <c r="M22" s="80"/>
      <c r="N22" s="81">
        <f>分析係数表!H25</f>
        <v>5.0887265135699379E-4</v>
      </c>
      <c r="O22" s="82">
        <f t="shared" si="4"/>
        <v>7.7772745589103588E-3</v>
      </c>
      <c r="P22" s="76">
        <f>分析係数表!C25</f>
        <v>0.30845442536327605</v>
      </c>
      <c r="Q22" s="82">
        <f t="shared" si="5"/>
        <v>2.3989347549611211E-3</v>
      </c>
      <c r="R22" s="83">
        <v>1.432320346539806E-2</v>
      </c>
      <c r="S22" s="84">
        <f t="shared" si="6"/>
        <v>4.9457799803118689</v>
      </c>
      <c r="T22" s="85">
        <f>分析係数表!F25</f>
        <v>0.34916150475902702</v>
      </c>
      <c r="U22" s="86">
        <f t="shared" si="7"/>
        <v>1.7268759801327631</v>
      </c>
      <c r="V22" s="87">
        <f>分析係数表!D25</f>
        <v>2.3674271037921135E-2</v>
      </c>
      <c r="W22" s="88">
        <f t="shared" si="8"/>
        <v>0</v>
      </c>
      <c r="X22" s="76">
        <f>分析係数表!E25</f>
        <v>2.3583622903761897E-2</v>
      </c>
      <c r="Y22" s="89">
        <f t="shared" si="9"/>
        <v>0</v>
      </c>
    </row>
    <row r="23" spans="1:25" x14ac:dyDescent="0.2">
      <c r="A23" s="6" t="s">
        <v>11</v>
      </c>
      <c r="B23" s="5" t="s">
        <v>35</v>
      </c>
      <c r="C23" s="90"/>
      <c r="D23" s="76">
        <f>投入係数表!S23</f>
        <v>2.0833333333333332E-2</v>
      </c>
      <c r="E23" s="77">
        <f t="shared" si="0"/>
        <v>2.083333333333333</v>
      </c>
      <c r="F23" s="76">
        <f>分析係数表!C26</f>
        <v>0.16160220994475138</v>
      </c>
      <c r="G23" s="77">
        <f t="shared" si="1"/>
        <v>0.336671270718232</v>
      </c>
      <c r="H23" s="77">
        <v>0.36849996862839685</v>
      </c>
      <c r="I23" s="77">
        <f t="shared" si="2"/>
        <v>0.36849996862839685</v>
      </c>
      <c r="J23" s="76">
        <f>分析係数表!G26</f>
        <v>0.19685515573026913</v>
      </c>
      <c r="K23" s="78">
        <f t="shared" si="3"/>
        <v>7.2541118710942348E-2</v>
      </c>
      <c r="L23" s="79"/>
      <c r="M23" s="80"/>
      <c r="N23" s="81">
        <f>分析係数表!H26</f>
        <v>1.0360125260960334E-2</v>
      </c>
      <c r="O23" s="82">
        <f t="shared" si="4"/>
        <v>0.15833733332755962</v>
      </c>
      <c r="P23" s="76">
        <f>分析係数表!C26</f>
        <v>0.16160220994475138</v>
      </c>
      <c r="Q23" s="82">
        <f t="shared" si="5"/>
        <v>2.5587662982492369E-2</v>
      </c>
      <c r="R23" s="83">
        <v>2.7081024163825945E-2</v>
      </c>
      <c r="S23" s="84">
        <f t="shared" si="6"/>
        <v>0.39558099279222281</v>
      </c>
      <c r="T23" s="85">
        <f>分析係数表!F26</f>
        <v>0.33413970365890533</v>
      </c>
      <c r="U23" s="86">
        <f t="shared" si="7"/>
        <v>0.13217931570468888</v>
      </c>
      <c r="V23" s="87">
        <f>分析係数表!D26</f>
        <v>4.2334442092530997E-2</v>
      </c>
      <c r="W23" s="88">
        <f t="shared" si="8"/>
        <v>0</v>
      </c>
      <c r="X23" s="76">
        <f>分析係数表!E26</f>
        <v>4.4148775325068036E-2</v>
      </c>
      <c r="Y23" s="89">
        <f t="shared" si="9"/>
        <v>0</v>
      </c>
    </row>
    <row r="24" spans="1:25" x14ac:dyDescent="0.2">
      <c r="A24" s="6" t="s">
        <v>12</v>
      </c>
      <c r="B24" s="5" t="s">
        <v>365</v>
      </c>
      <c r="C24" s="90"/>
      <c r="D24" s="76">
        <f>投入係数表!S24</f>
        <v>0</v>
      </c>
      <c r="E24" s="77">
        <f t="shared" si="0"/>
        <v>0</v>
      </c>
      <c r="F24" s="76">
        <f>分析係数表!C27</f>
        <v>8.2295614510016213E-2</v>
      </c>
      <c r="G24" s="77">
        <f t="shared" si="1"/>
        <v>0</v>
      </c>
      <c r="H24" s="77">
        <v>3.1026709506837025E-4</v>
      </c>
      <c r="I24" s="77">
        <f t="shared" si="2"/>
        <v>3.1026709506837025E-4</v>
      </c>
      <c r="J24" s="76">
        <f>分析係数表!G27</f>
        <v>0.16879795396419436</v>
      </c>
      <c r="K24" s="78">
        <f t="shared" si="3"/>
        <v>5.2372450829955079E-5</v>
      </c>
      <c r="L24" s="79"/>
      <c r="M24" s="80"/>
      <c r="N24" s="81">
        <f>分析係数表!H27</f>
        <v>1.0829853862212944E-2</v>
      </c>
      <c r="O24" s="82">
        <f t="shared" si="4"/>
        <v>0.16551635599732301</v>
      </c>
      <c r="P24" s="76">
        <f>分析係数表!C27</f>
        <v>8.2295614510016213E-2</v>
      </c>
      <c r="Q24" s="82">
        <f t="shared" si="5"/>
        <v>1.3621270228258304E-2</v>
      </c>
      <c r="R24" s="83">
        <v>1.3765117318257209E-2</v>
      </c>
      <c r="S24" s="84">
        <f t="shared" si="6"/>
        <v>1.407538441332558E-2</v>
      </c>
      <c r="T24" s="85">
        <f>分析係数表!F27</f>
        <v>0.31969309462915602</v>
      </c>
      <c r="U24" s="86">
        <f t="shared" si="7"/>
        <v>4.4998032011910423E-3</v>
      </c>
      <c r="V24" s="87">
        <f>分析係数表!D27</f>
        <v>0</v>
      </c>
      <c r="W24" s="88">
        <f t="shared" si="8"/>
        <v>0</v>
      </c>
      <c r="X24" s="76">
        <f>分析係数表!E27</f>
        <v>0</v>
      </c>
      <c r="Y24" s="89">
        <f t="shared" si="9"/>
        <v>0</v>
      </c>
    </row>
    <row r="25" spans="1:25" x14ac:dyDescent="0.2">
      <c r="A25" s="6" t="s">
        <v>13</v>
      </c>
      <c r="B25" s="5" t="s">
        <v>191</v>
      </c>
      <c r="C25" s="90"/>
      <c r="D25" s="76">
        <f>投入係数表!S25</f>
        <v>0</v>
      </c>
      <c r="E25" s="77">
        <f t="shared" si="0"/>
        <v>0</v>
      </c>
      <c r="F25" s="76">
        <f>分析係数表!C28</f>
        <v>3.4090909090909061E-2</v>
      </c>
      <c r="G25" s="77">
        <f t="shared" si="1"/>
        <v>0</v>
      </c>
      <c r="H25" s="77">
        <v>3.3578896273572939E-3</v>
      </c>
      <c r="I25" s="77">
        <f t="shared" si="2"/>
        <v>3.3578896273572939E-3</v>
      </c>
      <c r="J25" s="76">
        <f>分析係数表!G28</f>
        <v>0.12609457092819615</v>
      </c>
      <c r="K25" s="78">
        <f t="shared" si="3"/>
        <v>4.2341165178585841E-4</v>
      </c>
      <c r="L25" s="79"/>
      <c r="M25" s="80"/>
      <c r="N25" s="81">
        <f>分析係数表!H28</f>
        <v>2.1424843423799581E-2</v>
      </c>
      <c r="O25" s="82">
        <f t="shared" si="4"/>
        <v>0.32744320065976429</v>
      </c>
      <c r="P25" s="76">
        <f>分析係数表!C28</f>
        <v>3.4090909090909061E-2</v>
      </c>
      <c r="Q25" s="82">
        <f t="shared" si="5"/>
        <v>1.1162836386128317E-2</v>
      </c>
      <c r="R25" s="83">
        <v>1.2386669202140972E-2</v>
      </c>
      <c r="S25" s="84">
        <f t="shared" si="6"/>
        <v>1.5744558829498267E-2</v>
      </c>
      <c r="T25" s="85">
        <f>分析係数表!F28</f>
        <v>0.21453590192644484</v>
      </c>
      <c r="U25" s="86">
        <f t="shared" si="7"/>
        <v>3.3777731289203815E-3</v>
      </c>
      <c r="V25" s="87">
        <f>分析係数表!D28</f>
        <v>1.6637478108581436E-2</v>
      </c>
      <c r="W25" s="88">
        <f t="shared" si="8"/>
        <v>0</v>
      </c>
      <c r="X25" s="76">
        <f>分析係数表!E28</f>
        <v>1.5761821366024518E-2</v>
      </c>
      <c r="Y25" s="89">
        <f t="shared" si="9"/>
        <v>0</v>
      </c>
    </row>
    <row r="26" spans="1:25" x14ac:dyDescent="0.2">
      <c r="A26" s="6" t="s">
        <v>14</v>
      </c>
      <c r="B26" s="5" t="s">
        <v>50</v>
      </c>
      <c r="C26" s="90"/>
      <c r="D26" s="76">
        <f>投入係数表!S26</f>
        <v>6.9444444444444441E-3</v>
      </c>
      <c r="E26" s="77">
        <f t="shared" si="0"/>
        <v>0.69444444444444442</v>
      </c>
      <c r="F26" s="76">
        <f>分析係数表!C29</f>
        <v>0.29231433506044902</v>
      </c>
      <c r="G26" s="77">
        <f t="shared" si="1"/>
        <v>0.2029960660142007</v>
      </c>
      <c r="H26" s="77">
        <v>0.23651572639954599</v>
      </c>
      <c r="I26" s="77">
        <f t="shared" si="2"/>
        <v>0.23651572639954599</v>
      </c>
      <c r="J26" s="76">
        <f>分析係数表!G29</f>
        <v>0.25456977262594738</v>
      </c>
      <c r="K26" s="78">
        <f t="shared" si="3"/>
        <v>6.0209754691993203E-2</v>
      </c>
      <c r="L26" s="79"/>
      <c r="M26" s="80"/>
      <c r="N26" s="81">
        <f>分析係数表!H29</f>
        <v>1.0151356993736952E-2</v>
      </c>
      <c r="O26" s="82">
        <f t="shared" si="4"/>
        <v>0.15514665658544252</v>
      </c>
      <c r="P26" s="76">
        <f>分析係数表!C29</f>
        <v>0.29231433506044902</v>
      </c>
      <c r="Q26" s="82">
        <f t="shared" si="5"/>
        <v>4.5351591756625467E-2</v>
      </c>
      <c r="R26" s="83">
        <v>5.7602026822560777E-2</v>
      </c>
      <c r="S26" s="84">
        <f t="shared" si="6"/>
        <v>0.29411775322210676</v>
      </c>
      <c r="T26" s="85">
        <f>分析係数表!F29</f>
        <v>0.38252340615247438</v>
      </c>
      <c r="U26" s="86">
        <f t="shared" si="7"/>
        <v>0.11250692477243317</v>
      </c>
      <c r="V26" s="87">
        <f>分析係数表!D29</f>
        <v>6.8212215782434235E-2</v>
      </c>
      <c r="W26" s="88">
        <f t="shared" si="8"/>
        <v>0</v>
      </c>
      <c r="X26" s="76">
        <f>分析係数表!E29</f>
        <v>4.7258136424431565E-2</v>
      </c>
      <c r="Y26" s="89">
        <f t="shared" si="9"/>
        <v>0</v>
      </c>
    </row>
    <row r="27" spans="1:25" x14ac:dyDescent="0.2">
      <c r="A27" s="6" t="s">
        <v>15</v>
      </c>
      <c r="B27" s="5" t="s">
        <v>36</v>
      </c>
      <c r="C27" s="90"/>
      <c r="D27" s="76">
        <f>投入係数表!S27</f>
        <v>0</v>
      </c>
      <c r="E27" s="77">
        <f t="shared" si="0"/>
        <v>0</v>
      </c>
      <c r="F27" s="76">
        <f>分析係数表!C30</f>
        <v>1</v>
      </c>
      <c r="G27" s="77">
        <f t="shared" si="1"/>
        <v>0</v>
      </c>
      <c r="H27" s="77">
        <v>4.9961465395579455E-2</v>
      </c>
      <c r="I27" s="77">
        <f t="shared" si="2"/>
        <v>4.9961465395579455E-2</v>
      </c>
      <c r="J27" s="76">
        <f>分析係数表!G30</f>
        <v>0.34476756092566047</v>
      </c>
      <c r="K27" s="78">
        <f t="shared" si="3"/>
        <v>1.7225092564705717E-2</v>
      </c>
      <c r="L27" s="79"/>
      <c r="M27" s="80"/>
      <c r="N27" s="81">
        <f>分析係数表!H30</f>
        <v>0</v>
      </c>
      <c r="O27" s="82">
        <f t="shared" si="4"/>
        <v>0</v>
      </c>
      <c r="P27" s="76">
        <f>分析係数表!C30</f>
        <v>1</v>
      </c>
      <c r="Q27" s="82">
        <f t="shared" si="5"/>
        <v>0</v>
      </c>
      <c r="R27" s="83">
        <v>4.6437367414154267E-2</v>
      </c>
      <c r="S27" s="84">
        <f t="shared" si="6"/>
        <v>9.6398832809733714E-2</v>
      </c>
      <c r="T27" s="85">
        <f>分析係数表!F30</f>
        <v>0.43968871595330739</v>
      </c>
      <c r="U27" s="86">
        <f t="shared" si="7"/>
        <v>4.2385479017509373E-2</v>
      </c>
      <c r="V27" s="87">
        <f>分析係数表!D30</f>
        <v>0.11560516076182674</v>
      </c>
      <c r="W27" s="88">
        <f t="shared" si="8"/>
        <v>0</v>
      </c>
      <c r="X27" s="76">
        <f>分析係数表!E30</f>
        <v>7.6694654925250877E-2</v>
      </c>
      <c r="Y27" s="89">
        <f t="shared" si="9"/>
        <v>0</v>
      </c>
    </row>
    <row r="28" spans="1:25" x14ac:dyDescent="0.2">
      <c r="A28" s="6" t="s">
        <v>16</v>
      </c>
      <c r="B28" s="5" t="s">
        <v>192</v>
      </c>
      <c r="C28" s="90"/>
      <c r="D28" s="76">
        <f>投入係数表!S28</f>
        <v>6.9444444444444441E-3</v>
      </c>
      <c r="E28" s="77">
        <f t="shared" si="0"/>
        <v>0.69444444444444442</v>
      </c>
      <c r="F28" s="76">
        <f>分析係数表!C31</f>
        <v>3.6682843277190957E-2</v>
      </c>
      <c r="G28" s="77">
        <f t="shared" si="1"/>
        <v>2.5474196720271496E-2</v>
      </c>
      <c r="H28" s="77">
        <v>3.8500951927157016E-2</v>
      </c>
      <c r="I28" s="77">
        <f t="shared" si="2"/>
        <v>3.8500951927157016E-2</v>
      </c>
      <c r="J28" s="76">
        <f>分析係数表!G31</f>
        <v>6.9767441860465115E-2</v>
      </c>
      <c r="K28" s="78">
        <f t="shared" si="3"/>
        <v>2.6861129251504897E-3</v>
      </c>
      <c r="L28" s="79"/>
      <c r="M28" s="80"/>
      <c r="N28" s="81">
        <f>分析係数表!H31</f>
        <v>2.1751043841336117E-2</v>
      </c>
      <c r="O28" s="82">
        <f t="shared" si="4"/>
        <v>0.33242863306932224</v>
      </c>
      <c r="P28" s="76">
        <f>分析係数表!C31</f>
        <v>3.6682843277190957E-2</v>
      </c>
      <c r="Q28" s="82">
        <f t="shared" si="5"/>
        <v>1.2194427447732767E-2</v>
      </c>
      <c r="R28" s="83">
        <v>1.6214924969487145E-2</v>
      </c>
      <c r="S28" s="84">
        <f t="shared" si="6"/>
        <v>5.4715876896644158E-2</v>
      </c>
      <c r="T28" s="85">
        <f>分析係数表!F31</f>
        <v>0.34496124031007752</v>
      </c>
      <c r="U28" s="86">
        <f t="shared" si="7"/>
        <v>1.8874856758919884E-2</v>
      </c>
      <c r="V28" s="87">
        <f>分析係数表!D31</f>
        <v>0</v>
      </c>
      <c r="W28" s="88">
        <f t="shared" si="8"/>
        <v>0</v>
      </c>
      <c r="X28" s="76">
        <f>分析係数表!E31</f>
        <v>0</v>
      </c>
      <c r="Y28" s="89">
        <f t="shared" si="9"/>
        <v>0</v>
      </c>
    </row>
    <row r="29" spans="1:25" x14ac:dyDescent="0.2">
      <c r="A29" s="6" t="s">
        <v>17</v>
      </c>
      <c r="B29" s="5" t="s">
        <v>272</v>
      </c>
      <c r="C29" s="90"/>
      <c r="D29" s="76">
        <f>投入係数表!S29</f>
        <v>0</v>
      </c>
      <c r="E29" s="77">
        <f t="shared" si="0"/>
        <v>0</v>
      </c>
      <c r="F29" s="76">
        <f>分析係数表!C32</f>
        <v>0.40520446096654272</v>
      </c>
      <c r="G29" s="77">
        <f t="shared" si="1"/>
        <v>0</v>
      </c>
      <c r="H29" s="77">
        <v>9.8516341287375239E-3</v>
      </c>
      <c r="I29" s="77">
        <f t="shared" si="2"/>
        <v>9.8516341287375239E-3</v>
      </c>
      <c r="J29" s="76">
        <f>分析係数表!G32</f>
        <v>0.14123006833712984</v>
      </c>
      <c r="K29" s="78">
        <f t="shared" si="3"/>
        <v>1.3913469612340012E-3</v>
      </c>
      <c r="L29" s="79"/>
      <c r="M29" s="80"/>
      <c r="N29" s="81">
        <f>分析係数表!H32</f>
        <v>6.3543841336116914E-3</v>
      </c>
      <c r="O29" s="82">
        <f t="shared" si="4"/>
        <v>9.7116223338188326E-2</v>
      </c>
      <c r="P29" s="76">
        <f>分析係数表!C32</f>
        <v>0.40520446096654272</v>
      </c>
      <c r="Q29" s="82">
        <f t="shared" si="5"/>
        <v>3.935192692885698E-2</v>
      </c>
      <c r="R29" s="83">
        <v>4.9000038366723765E-2</v>
      </c>
      <c r="S29" s="84">
        <f t="shared" si="6"/>
        <v>5.8851672495461291E-2</v>
      </c>
      <c r="T29" s="85">
        <f>分析係数表!F32</f>
        <v>0.48519362186788156</v>
      </c>
      <c r="U29" s="86">
        <f t="shared" si="7"/>
        <v>2.8554456131055252E-2</v>
      </c>
      <c r="V29" s="87">
        <f>分析係数表!D32</f>
        <v>9.1116173120728925E-3</v>
      </c>
      <c r="W29" s="88">
        <f t="shared" si="8"/>
        <v>0</v>
      </c>
      <c r="X29" s="76">
        <f>分析係数表!E32</f>
        <v>1.366742596810934E-2</v>
      </c>
      <c r="Y29" s="89">
        <f t="shared" si="9"/>
        <v>0</v>
      </c>
    </row>
    <row r="30" spans="1:25" x14ac:dyDescent="0.2">
      <c r="A30" s="6" t="s">
        <v>18</v>
      </c>
      <c r="B30" s="5" t="s">
        <v>273</v>
      </c>
      <c r="C30" s="90"/>
      <c r="D30" s="76">
        <f>投入係数表!S30</f>
        <v>0</v>
      </c>
      <c r="E30" s="77">
        <f t="shared" si="0"/>
        <v>0</v>
      </c>
      <c r="F30" s="76">
        <f>分析係数表!C33</f>
        <v>1</v>
      </c>
      <c r="G30" s="77">
        <f t="shared" si="1"/>
        <v>0</v>
      </c>
      <c r="H30" s="77">
        <v>2.5503524151965773E-2</v>
      </c>
      <c r="I30" s="77">
        <f t="shared" si="2"/>
        <v>2.5503524151965773E-2</v>
      </c>
      <c r="J30" s="76">
        <f>分析係数表!G33</f>
        <v>0.50773765659543113</v>
      </c>
      <c r="K30" s="78">
        <f t="shared" si="3"/>
        <v>1.2949099587844081E-2</v>
      </c>
      <c r="L30" s="79"/>
      <c r="M30" s="80"/>
      <c r="N30" s="81">
        <f>分析係数表!H33</f>
        <v>9.3945720250521918E-4</v>
      </c>
      <c r="O30" s="82">
        <f t="shared" si="4"/>
        <v>1.4358045339526814E-2</v>
      </c>
      <c r="P30" s="76">
        <f>分析係数表!C33</f>
        <v>1</v>
      </c>
      <c r="Q30" s="82">
        <f t="shared" si="5"/>
        <v>1.4358045339526814E-2</v>
      </c>
      <c r="R30" s="83">
        <v>4.3340666448996028E-2</v>
      </c>
      <c r="S30" s="84">
        <f t="shared" si="6"/>
        <v>6.8844190600961808E-2</v>
      </c>
      <c r="T30" s="85">
        <f>分析係数表!F33</f>
        <v>0.64112011790714807</v>
      </c>
      <c r="U30" s="86">
        <f t="shared" si="7"/>
        <v>4.413739559531081E-2</v>
      </c>
      <c r="V30" s="87">
        <f>分析係数表!D33</f>
        <v>2.5055268975681652E-2</v>
      </c>
      <c r="W30" s="88">
        <f t="shared" si="8"/>
        <v>0</v>
      </c>
      <c r="X30" s="76">
        <f>分析係数表!E33</f>
        <v>2.3581429624170966E-2</v>
      </c>
      <c r="Y30" s="89">
        <f t="shared" si="9"/>
        <v>0</v>
      </c>
    </row>
    <row r="31" spans="1:25" x14ac:dyDescent="0.2">
      <c r="A31" s="6" t="s">
        <v>19</v>
      </c>
      <c r="B31" s="5" t="s">
        <v>274</v>
      </c>
      <c r="C31" s="90"/>
      <c r="D31" s="76">
        <f>投入係数表!S31</f>
        <v>4.8611111111111112E-2</v>
      </c>
      <c r="E31" s="77">
        <f t="shared" si="0"/>
        <v>4.8611111111111116</v>
      </c>
      <c r="F31" s="76">
        <f>分析係数表!C34</f>
        <v>0.47684200348095152</v>
      </c>
      <c r="G31" s="77">
        <f t="shared" si="1"/>
        <v>2.3179819613657369</v>
      </c>
      <c r="H31" s="77">
        <v>2.5516897201647115</v>
      </c>
      <c r="I31" s="77">
        <f t="shared" si="2"/>
        <v>2.5516897201647115</v>
      </c>
      <c r="J31" s="76">
        <f>分析係数表!G34</f>
        <v>0.42481481481481481</v>
      </c>
      <c r="K31" s="78">
        <f t="shared" si="3"/>
        <v>1.0839955959366385</v>
      </c>
      <c r="L31" s="79"/>
      <c r="M31" s="80"/>
      <c r="N31" s="81">
        <f>分析係数表!H34</f>
        <v>0.15750260960334028</v>
      </c>
      <c r="O31" s="82">
        <f t="shared" si="4"/>
        <v>2.4071661846309467</v>
      </c>
      <c r="P31" s="76">
        <f>分析係数表!C34</f>
        <v>0.47684200348095152</v>
      </c>
      <c r="Q31" s="82">
        <f t="shared" si="5"/>
        <v>1.1478379461910186</v>
      </c>
      <c r="R31" s="83">
        <v>1.2264938072006308</v>
      </c>
      <c r="S31" s="84">
        <f t="shared" si="6"/>
        <v>3.7781835273653424</v>
      </c>
      <c r="T31" s="85">
        <f>分析係数表!F34</f>
        <v>0.69679012345679014</v>
      </c>
      <c r="U31" s="86">
        <f t="shared" si="7"/>
        <v>2.6326009664753078</v>
      </c>
      <c r="V31" s="87">
        <f>分析係数表!D34</f>
        <v>0.16024691358024692</v>
      </c>
      <c r="W31" s="88">
        <f t="shared" si="8"/>
        <v>1</v>
      </c>
      <c r="X31" s="76">
        <f>分析係数表!E34</f>
        <v>0.12271604938271605</v>
      </c>
      <c r="Y31" s="89">
        <f t="shared" si="9"/>
        <v>0</v>
      </c>
    </row>
    <row r="32" spans="1:25" x14ac:dyDescent="0.2">
      <c r="A32" s="6" t="s">
        <v>20</v>
      </c>
      <c r="B32" s="5" t="s">
        <v>37</v>
      </c>
      <c r="C32" s="90"/>
      <c r="D32" s="76">
        <f>投入係数表!S32</f>
        <v>1.0416666666666666E-2</v>
      </c>
      <c r="E32" s="77">
        <f t="shared" si="0"/>
        <v>1.0416666666666665</v>
      </c>
      <c r="F32" s="76">
        <f>分析係数表!C35</f>
        <v>0.24337550728097401</v>
      </c>
      <c r="G32" s="77">
        <f t="shared" si="1"/>
        <v>0.25351615341768124</v>
      </c>
      <c r="H32" s="77">
        <v>0.30238893522891713</v>
      </c>
      <c r="I32" s="77">
        <f t="shared" si="2"/>
        <v>0.30238893522891713</v>
      </c>
      <c r="J32" s="76">
        <f>分析係数表!G35</f>
        <v>0.31448275862068964</v>
      </c>
      <c r="K32" s="78">
        <f t="shared" si="3"/>
        <v>9.5096106527162896E-2</v>
      </c>
      <c r="L32" s="79"/>
      <c r="M32" s="80"/>
      <c r="N32" s="81">
        <f>分析係数表!H35</f>
        <v>5.9929540709812108E-2</v>
      </c>
      <c r="O32" s="82">
        <f t="shared" si="4"/>
        <v>0.91592364228398138</v>
      </c>
      <c r="P32" s="76">
        <f>分析係数表!C35</f>
        <v>0.24337550728097401</v>
      </c>
      <c r="Q32" s="82">
        <f t="shared" si="5"/>
        <v>0.22291338107150135</v>
      </c>
      <c r="R32" s="83">
        <v>0.29596737479685969</v>
      </c>
      <c r="S32" s="84">
        <f t="shared" si="6"/>
        <v>0.59835631002577683</v>
      </c>
      <c r="T32" s="85">
        <f>分析係数表!F35</f>
        <v>0.64091954022988507</v>
      </c>
      <c r="U32" s="86">
        <f t="shared" si="7"/>
        <v>0.38349825111537145</v>
      </c>
      <c r="V32" s="87">
        <f>分析係数表!D35</f>
        <v>7.0344827586206901E-2</v>
      </c>
      <c r="W32" s="88">
        <f t="shared" si="8"/>
        <v>0</v>
      </c>
      <c r="X32" s="76">
        <f>分析係数表!E35</f>
        <v>6.2068965517241378E-2</v>
      </c>
      <c r="Y32" s="89">
        <f t="shared" si="9"/>
        <v>0</v>
      </c>
    </row>
    <row r="33" spans="1:25" x14ac:dyDescent="0.2">
      <c r="A33" s="6" t="s">
        <v>21</v>
      </c>
      <c r="B33" s="5" t="s">
        <v>38</v>
      </c>
      <c r="C33" s="90"/>
      <c r="D33" s="76">
        <f>投入係数表!S33</f>
        <v>3.472222222222222E-3</v>
      </c>
      <c r="E33" s="77">
        <f t="shared" si="0"/>
        <v>0.34722222222222221</v>
      </c>
      <c r="F33" s="76">
        <f>分析係数表!C36</f>
        <v>0.96818154529627187</v>
      </c>
      <c r="G33" s="77">
        <f t="shared" si="1"/>
        <v>0.33617414767231663</v>
      </c>
      <c r="H33" s="77">
        <v>0.44349345616689995</v>
      </c>
      <c r="I33" s="77">
        <f t="shared" si="2"/>
        <v>0.44349345616689995</v>
      </c>
      <c r="J33" s="76">
        <f>分析係数表!G36</f>
        <v>4.9777985510633324E-2</v>
      </c>
      <c r="K33" s="78">
        <f t="shared" si="3"/>
        <v>2.2076210835136639E-2</v>
      </c>
      <c r="L33" s="79"/>
      <c r="M33" s="80"/>
      <c r="N33" s="81">
        <f>分析係数表!H36</f>
        <v>0.19376304801670147</v>
      </c>
      <c r="O33" s="82">
        <f t="shared" si="4"/>
        <v>2.9613468512774057</v>
      </c>
      <c r="P33" s="76">
        <f>分析係数表!C36</f>
        <v>0.96818154529627187</v>
      </c>
      <c r="Q33" s="82">
        <f t="shared" si="5"/>
        <v>2.8671213706280079</v>
      </c>
      <c r="R33" s="83">
        <v>3.0214392191507691</v>
      </c>
      <c r="S33" s="84">
        <f t="shared" si="6"/>
        <v>3.464932675317669</v>
      </c>
      <c r="T33" s="85">
        <f>分析係数表!F36</f>
        <v>0.84955597102126668</v>
      </c>
      <c r="U33" s="86">
        <f t="shared" si="7"/>
        <v>2.9436542435028175</v>
      </c>
      <c r="V33" s="87">
        <f>分析係数表!D36</f>
        <v>8.3547557840616959E-3</v>
      </c>
      <c r="W33" s="88">
        <f t="shared" si="8"/>
        <v>0</v>
      </c>
      <c r="X33" s="76">
        <f>分析係数表!E36</f>
        <v>3.0380930123860717E-3</v>
      </c>
      <c r="Y33" s="89">
        <f t="shared" si="9"/>
        <v>0</v>
      </c>
    </row>
    <row r="34" spans="1:25" x14ac:dyDescent="0.2">
      <c r="A34" s="6" t="s">
        <v>22</v>
      </c>
      <c r="B34" s="5" t="s">
        <v>377</v>
      </c>
      <c r="C34" s="90"/>
      <c r="D34" s="76">
        <f>投入係数表!S34</f>
        <v>1.3888888888888888E-2</v>
      </c>
      <c r="E34" s="77">
        <f t="shared" si="0"/>
        <v>1.3888888888888888</v>
      </c>
      <c r="F34" s="76">
        <f>分析係数表!C37</f>
        <v>0.40040699066315533</v>
      </c>
      <c r="G34" s="77">
        <f t="shared" si="1"/>
        <v>0.55612082036549348</v>
      </c>
      <c r="H34" s="77">
        <v>0.67572419215610913</v>
      </c>
      <c r="I34" s="77">
        <f t="shared" si="2"/>
        <v>0.67572419215610913</v>
      </c>
      <c r="J34" s="76">
        <f>分析係数表!G37</f>
        <v>0.27134717134717135</v>
      </c>
      <c r="K34" s="78">
        <f t="shared" si="3"/>
        <v>0.18335584815241268</v>
      </c>
      <c r="L34" s="79"/>
      <c r="M34" s="80"/>
      <c r="N34" s="81">
        <f>分析係数表!H37</f>
        <v>4.6907620041753653E-2</v>
      </c>
      <c r="O34" s="82">
        <f t="shared" si="4"/>
        <v>0.7169051804944292</v>
      </c>
      <c r="P34" s="76">
        <f>分析係数表!C37</f>
        <v>0.40040699066315533</v>
      </c>
      <c r="Q34" s="82">
        <f t="shared" si="5"/>
        <v>0.28705384591260058</v>
      </c>
      <c r="R34" s="83">
        <v>0.33097526114784642</v>
      </c>
      <c r="S34" s="84">
        <f t="shared" si="6"/>
        <v>1.0066994533039555</v>
      </c>
      <c r="T34" s="85">
        <f>分析係数表!F37</f>
        <v>0.66491656491656492</v>
      </c>
      <c r="U34" s="86">
        <f t="shared" si="7"/>
        <v>0.66937114239425</v>
      </c>
      <c r="V34" s="87">
        <f>分析係数表!D37</f>
        <v>3.0728530728530729E-2</v>
      </c>
      <c r="W34" s="88">
        <f t="shared" si="8"/>
        <v>0</v>
      </c>
      <c r="X34" s="76">
        <f>分析係数表!E37</f>
        <v>2.9100529100529099E-2</v>
      </c>
      <c r="Y34" s="89">
        <f t="shared" si="9"/>
        <v>0</v>
      </c>
    </row>
    <row r="35" spans="1:25" x14ac:dyDescent="0.2">
      <c r="A35" s="6" t="s">
        <v>23</v>
      </c>
      <c r="B35" s="5" t="s">
        <v>193</v>
      </c>
      <c r="C35" s="90"/>
      <c r="D35" s="76">
        <f>投入係数表!S35</f>
        <v>3.472222222222222E-3</v>
      </c>
      <c r="E35" s="77">
        <f t="shared" si="0"/>
        <v>0.34722222222222221</v>
      </c>
      <c r="F35" s="76">
        <f>分析係数表!C38</f>
        <v>3.4362826933778567E-2</v>
      </c>
      <c r="G35" s="77">
        <f t="shared" si="1"/>
        <v>1.1931537129784224E-2</v>
      </c>
      <c r="H35" s="77">
        <v>1.9799270420352538E-2</v>
      </c>
      <c r="I35" s="77">
        <f t="shared" si="2"/>
        <v>1.9799270420352538E-2</v>
      </c>
      <c r="J35" s="76">
        <f>分析係数表!G38</f>
        <v>0.25648414985590778</v>
      </c>
      <c r="K35" s="78">
        <f t="shared" si="3"/>
        <v>5.0781990415313429E-3</v>
      </c>
      <c r="L35" s="79"/>
      <c r="M35" s="80"/>
      <c r="N35" s="81">
        <f>分析係数表!H38</f>
        <v>4.2901878914405008E-2</v>
      </c>
      <c r="O35" s="82">
        <f t="shared" si="4"/>
        <v>0.65568407050505784</v>
      </c>
      <c r="P35" s="76">
        <f>分析係数表!C38</f>
        <v>3.4362826933778567E-2</v>
      </c>
      <c r="Q35" s="82">
        <f t="shared" si="5"/>
        <v>2.2531158238000767E-2</v>
      </c>
      <c r="R35" s="83">
        <v>2.7058137098570013E-2</v>
      </c>
      <c r="S35" s="84">
        <f t="shared" si="6"/>
        <v>4.6857407518922548E-2</v>
      </c>
      <c r="T35" s="85">
        <f>分析係数表!F38</f>
        <v>0.52449567723342938</v>
      </c>
      <c r="U35" s="86">
        <f t="shared" si="7"/>
        <v>2.4576507690040068E-2</v>
      </c>
      <c r="V35" s="87">
        <f>分析係数表!D38</f>
        <v>0.12968299711815562</v>
      </c>
      <c r="W35" s="88">
        <f t="shared" si="8"/>
        <v>0</v>
      </c>
      <c r="X35" s="76">
        <f>分析係数表!E38</f>
        <v>0.13832853025936601</v>
      </c>
      <c r="Y35" s="89">
        <f t="shared" si="9"/>
        <v>0</v>
      </c>
    </row>
    <row r="36" spans="1:25" x14ac:dyDescent="0.2">
      <c r="A36" s="6" t="s">
        <v>24</v>
      </c>
      <c r="B36" s="5" t="s">
        <v>39</v>
      </c>
      <c r="C36" s="90"/>
      <c r="D36" s="76">
        <f>投入係数表!S36</f>
        <v>0</v>
      </c>
      <c r="E36" s="77">
        <f t="shared" si="0"/>
        <v>0</v>
      </c>
      <c r="F36" s="76">
        <f>分析係数表!C39</f>
        <v>1</v>
      </c>
      <c r="G36" s="77">
        <f t="shared" si="1"/>
        <v>0</v>
      </c>
      <c r="H36" s="77">
        <v>1.7757680254708877E-2</v>
      </c>
      <c r="I36" s="77">
        <f t="shared" si="2"/>
        <v>1.7757680254708877E-2</v>
      </c>
      <c r="J36" s="76">
        <f>分析係数表!G39</f>
        <v>0.34864130434782609</v>
      </c>
      <c r="K36" s="78">
        <f t="shared" si="3"/>
        <v>6.1910608061933395E-3</v>
      </c>
      <c r="L36" s="79"/>
      <c r="M36" s="80"/>
      <c r="N36" s="81">
        <f>分析係数表!H39</f>
        <v>3.7578288100208767E-3</v>
      </c>
      <c r="O36" s="82">
        <f t="shared" si="4"/>
        <v>5.7432181358107258E-2</v>
      </c>
      <c r="P36" s="76">
        <f>分析係数表!C39</f>
        <v>1</v>
      </c>
      <c r="Q36" s="82">
        <f t="shared" si="5"/>
        <v>5.7432181358107258E-2</v>
      </c>
      <c r="R36" s="83">
        <v>7.3601190705122138E-2</v>
      </c>
      <c r="S36" s="84">
        <f t="shared" si="6"/>
        <v>9.1358870959831015E-2</v>
      </c>
      <c r="T36" s="85">
        <f>分析係数表!F39</f>
        <v>0.69918478260869565</v>
      </c>
      <c r="U36" s="86">
        <f t="shared" si="7"/>
        <v>6.3876732331425323E-2</v>
      </c>
      <c r="V36" s="87">
        <f>分析係数表!D39</f>
        <v>5.6793478260869563E-2</v>
      </c>
      <c r="W36" s="88">
        <f t="shared" si="8"/>
        <v>0</v>
      </c>
      <c r="X36" s="76">
        <f>分析係数表!E39</f>
        <v>7.2010869565217392E-2</v>
      </c>
      <c r="Y36" s="89">
        <f t="shared" si="9"/>
        <v>0</v>
      </c>
    </row>
    <row r="37" spans="1:25" x14ac:dyDescent="0.2">
      <c r="A37" s="6" t="s">
        <v>25</v>
      </c>
      <c r="B37" s="5" t="s">
        <v>40</v>
      </c>
      <c r="C37" s="90"/>
      <c r="D37" s="76">
        <f>投入係数表!S37</f>
        <v>0</v>
      </c>
      <c r="E37" s="77">
        <f t="shared" si="0"/>
        <v>0</v>
      </c>
      <c r="F37" s="76">
        <f>分析係数表!C40</f>
        <v>0.60127684271619275</v>
      </c>
      <c r="G37" s="77">
        <f t="shared" si="1"/>
        <v>0</v>
      </c>
      <c r="H37" s="77">
        <v>5.7358790510578178E-3</v>
      </c>
      <c r="I37" s="77">
        <f t="shared" si="2"/>
        <v>5.7358790510578178E-3</v>
      </c>
      <c r="J37" s="76">
        <f>分析係数表!G40</f>
        <v>0.54798481836255197</v>
      </c>
      <c r="K37" s="78">
        <f t="shared" si="3"/>
        <v>3.1431746399434852E-3</v>
      </c>
      <c r="L37" s="79"/>
      <c r="M37" s="80"/>
      <c r="N37" s="81">
        <f>分析係数表!H40</f>
        <v>3.4120563674321501E-2</v>
      </c>
      <c r="O37" s="82">
        <f t="shared" si="4"/>
        <v>0.52147623003975863</v>
      </c>
      <c r="P37" s="76">
        <f>分析係数表!C40</f>
        <v>0.60127684271619275</v>
      </c>
      <c r="Q37" s="82">
        <f t="shared" si="5"/>
        <v>0.3135515811498491</v>
      </c>
      <c r="R37" s="83">
        <v>0.31496189414032671</v>
      </c>
      <c r="S37" s="84">
        <f t="shared" si="6"/>
        <v>0.32069777319138454</v>
      </c>
      <c r="T37" s="85">
        <f>分析係数表!F40</f>
        <v>0.74046629315018975</v>
      </c>
      <c r="U37" s="86">
        <f t="shared" si="7"/>
        <v>0.2374658913365448</v>
      </c>
      <c r="V37" s="87">
        <f>分析係数表!D40</f>
        <v>0.1006687149828303</v>
      </c>
      <c r="W37" s="88">
        <f t="shared" si="8"/>
        <v>0</v>
      </c>
      <c r="X37" s="76">
        <f>分析係数表!E40</f>
        <v>5.8015543105006326E-2</v>
      </c>
      <c r="Y37" s="89">
        <f t="shared" si="9"/>
        <v>0</v>
      </c>
    </row>
    <row r="38" spans="1:25" x14ac:dyDescent="0.2">
      <c r="A38" s="6" t="s">
        <v>26</v>
      </c>
      <c r="B38" s="5" t="s">
        <v>276</v>
      </c>
      <c r="C38" s="90"/>
      <c r="D38" s="76">
        <f>投入係数表!S38</f>
        <v>0</v>
      </c>
      <c r="E38" s="77">
        <f t="shared" si="0"/>
        <v>0</v>
      </c>
      <c r="F38" s="76">
        <f>分析係数表!C41</f>
        <v>0.59395665886661919</v>
      </c>
      <c r="G38" s="77">
        <f t="shared" si="1"/>
        <v>0</v>
      </c>
      <c r="H38" s="77">
        <v>1.5588881554245577E-4</v>
      </c>
      <c r="I38" s="77">
        <f t="shared" si="2"/>
        <v>1.5588881554245577E-4</v>
      </c>
      <c r="J38" s="76">
        <f>分析係数表!G41</f>
        <v>0.45048742945100051</v>
      </c>
      <c r="K38" s="78">
        <f t="shared" si="3"/>
        <v>7.0225951793882071E-5</v>
      </c>
      <c r="L38" s="79"/>
      <c r="M38" s="80"/>
      <c r="N38" s="81">
        <f>分析係数表!H41</f>
        <v>5.5519311064718163E-2</v>
      </c>
      <c r="O38" s="82">
        <f t="shared" si="4"/>
        <v>0.84852059610675834</v>
      </c>
      <c r="P38" s="76">
        <f>分析係数表!C41</f>
        <v>0.59395665886661919</v>
      </c>
      <c r="Q38" s="82">
        <f t="shared" si="5"/>
        <v>0.50398445824308225</v>
      </c>
      <c r="R38" s="83">
        <v>0.510370414547341</v>
      </c>
      <c r="S38" s="84">
        <f t="shared" si="6"/>
        <v>0.5105263033628834</v>
      </c>
      <c r="T38" s="85">
        <f>分析係数表!F41</f>
        <v>0.55190696083461599</v>
      </c>
      <c r="U38" s="86">
        <f t="shared" si="7"/>
        <v>0.28176302051514018</v>
      </c>
      <c r="V38" s="87">
        <f>分析係数表!D41</f>
        <v>0.18539421925773902</v>
      </c>
      <c r="W38" s="88">
        <f t="shared" si="8"/>
        <v>0</v>
      </c>
      <c r="X38" s="76">
        <f>分析係数表!E41</f>
        <v>0.17017273815631948</v>
      </c>
      <c r="Y38" s="89">
        <f t="shared" si="9"/>
        <v>0</v>
      </c>
    </row>
    <row r="39" spans="1:25" x14ac:dyDescent="0.2">
      <c r="A39" s="6" t="s">
        <v>51</v>
      </c>
      <c r="B39" s="5" t="s">
        <v>367</v>
      </c>
      <c r="C39" s="90"/>
      <c r="D39" s="76">
        <f>投入係数表!S39</f>
        <v>0</v>
      </c>
      <c r="E39" s="77">
        <f>$C$21*D39</f>
        <v>0</v>
      </c>
      <c r="F39" s="76">
        <f>分析係数表!C42</f>
        <v>0.30827067669172936</v>
      </c>
      <c r="G39" s="77">
        <f>E39*F39</f>
        <v>0</v>
      </c>
      <c r="H39" s="77">
        <v>2.9216342157166427E-3</v>
      </c>
      <c r="I39" s="77">
        <f>C39+H39</f>
        <v>2.9216342157166427E-3</v>
      </c>
      <c r="J39" s="76">
        <f>分析係数表!G42</f>
        <v>0.47878787878787876</v>
      </c>
      <c r="K39" s="78">
        <f>I39*J39</f>
        <v>1.3988430487370592E-3</v>
      </c>
      <c r="L39" s="79"/>
      <c r="M39" s="80"/>
      <c r="N39" s="81">
        <f>分析係数表!H42</f>
        <v>1.163883089770355E-2</v>
      </c>
      <c r="O39" s="82">
        <f t="shared" si="4"/>
        <v>0.17788022837302667</v>
      </c>
      <c r="P39" s="76">
        <f>分析係数表!C42</f>
        <v>0.30827067669172936</v>
      </c>
      <c r="Q39" s="82">
        <f>O39*P39</f>
        <v>5.4835258370632287E-2</v>
      </c>
      <c r="R39" s="83">
        <v>5.7061878733709083E-2</v>
      </c>
      <c r="S39" s="84">
        <f>I39+R39</f>
        <v>5.9983512949425728E-2</v>
      </c>
      <c r="T39" s="85">
        <f>分析係数表!F42</f>
        <v>0.54545454545454541</v>
      </c>
      <c r="U39" s="86">
        <f>S39*T39</f>
        <v>3.2718279790595849E-2</v>
      </c>
      <c r="V39" s="87">
        <f>分析係数表!D42</f>
        <v>0.24545454545454545</v>
      </c>
      <c r="W39" s="88">
        <f>ROUND(S39*V39,0)</f>
        <v>0</v>
      </c>
      <c r="X39" s="76">
        <f>分析係数表!E42</f>
        <v>0.17575757575757575</v>
      </c>
      <c r="Y39" s="89">
        <f>ROUND(S39*X39,0)</f>
        <v>0</v>
      </c>
    </row>
    <row r="40" spans="1:25" x14ac:dyDescent="0.2">
      <c r="A40" s="6" t="s">
        <v>194</v>
      </c>
      <c r="B40" s="5" t="s">
        <v>41</v>
      </c>
      <c r="C40" s="90"/>
      <c r="D40" s="76">
        <f>投入係数表!S40</f>
        <v>3.125E-2</v>
      </c>
      <c r="E40" s="77">
        <f>$C$21*D40</f>
        <v>3.125</v>
      </c>
      <c r="F40" s="76">
        <f>分析係数表!C43</f>
        <v>0.33317448971487573</v>
      </c>
      <c r="G40" s="77">
        <f>E40*F40</f>
        <v>1.0411702803589866</v>
      </c>
      <c r="H40" s="77">
        <v>1.3084715214663467</v>
      </c>
      <c r="I40" s="77">
        <f>C40+H40</f>
        <v>1.3084715214663467</v>
      </c>
      <c r="J40" s="76">
        <f>分析係数表!G43</f>
        <v>0.31447963800904977</v>
      </c>
      <c r="K40" s="78">
        <f>I40*J40</f>
        <v>0.41148765041588731</v>
      </c>
      <c r="L40" s="79"/>
      <c r="M40" s="80"/>
      <c r="N40" s="81">
        <f>分析係数表!H43</f>
        <v>3.2711377870563677E-2</v>
      </c>
      <c r="O40" s="82">
        <f t="shared" si="4"/>
        <v>0.49993916203046845</v>
      </c>
      <c r="P40" s="76">
        <f>分析係数表!C43</f>
        <v>0.33317448971487573</v>
      </c>
      <c r="Q40" s="82">
        <f>O40*P40</f>
        <v>0.16656697519798391</v>
      </c>
      <c r="R40" s="83">
        <v>0.28739741799925256</v>
      </c>
      <c r="S40" s="84">
        <f>I40+R40</f>
        <v>1.5958689394655994</v>
      </c>
      <c r="T40" s="85">
        <f>分析係数表!F43</f>
        <v>0.5802139037433155</v>
      </c>
      <c r="U40" s="86">
        <f>S40*T40</f>
        <v>0.92594534723004029</v>
      </c>
      <c r="V40" s="87">
        <f>分析係数表!D43</f>
        <v>0.11641299876593994</v>
      </c>
      <c r="W40" s="88">
        <f>ROUND(S40*V40,0)</f>
        <v>0</v>
      </c>
      <c r="X40" s="76">
        <f>分析係数表!E43</f>
        <v>9.2348827642945289E-2</v>
      </c>
      <c r="Y40" s="89">
        <f>ROUND(S40*X40,0)</f>
        <v>0</v>
      </c>
    </row>
    <row r="41" spans="1:25" x14ac:dyDescent="0.2">
      <c r="A41" s="6" t="s">
        <v>340</v>
      </c>
      <c r="B41" s="5" t="s">
        <v>42</v>
      </c>
      <c r="C41" s="90"/>
      <c r="D41" s="76">
        <f>投入係数表!S41</f>
        <v>0</v>
      </c>
      <c r="E41" s="77">
        <f>$C$21*D41</f>
        <v>0</v>
      </c>
      <c r="F41" s="76">
        <f>分析係数表!C44</f>
        <v>0.44668045890539776</v>
      </c>
      <c r="G41" s="77">
        <f>E41*F41</f>
        <v>0</v>
      </c>
      <c r="H41" s="77">
        <v>2.9926357899633035E-3</v>
      </c>
      <c r="I41" s="77">
        <f>C41+H41</f>
        <v>2.9926357899633035E-3</v>
      </c>
      <c r="J41" s="76">
        <f>分析係数表!G44</f>
        <v>0.26717776712985147</v>
      </c>
      <c r="K41" s="78">
        <f>I41*J41</f>
        <v>7.9956574819527464E-4</v>
      </c>
      <c r="L41" s="79"/>
      <c r="M41" s="80"/>
      <c r="N41" s="81">
        <f>分析係数表!H44</f>
        <v>0.10956419624217119</v>
      </c>
      <c r="O41" s="82">
        <f t="shared" si="4"/>
        <v>1.6745070377223148</v>
      </c>
      <c r="P41" s="76">
        <f>分析係数表!C44</f>
        <v>0.44668045890539776</v>
      </c>
      <c r="Q41" s="82">
        <f>O41*P41</f>
        <v>0.74796957205012182</v>
      </c>
      <c r="R41" s="83">
        <v>0.75837224335762743</v>
      </c>
      <c r="S41" s="84">
        <f>I41+R41</f>
        <v>0.76136487914759077</v>
      </c>
      <c r="T41" s="85">
        <f>分析係数表!F44</f>
        <v>0.50742692860565408</v>
      </c>
      <c r="U41" s="86">
        <f>S41*T41</f>
        <v>0.38633704217407699</v>
      </c>
      <c r="V41" s="87">
        <f>分析係数表!D44</f>
        <v>0.12563488260661237</v>
      </c>
      <c r="W41" s="88">
        <f>ROUND(S41*V41,0)</f>
        <v>0</v>
      </c>
      <c r="X41" s="76">
        <f>分析係数表!E44</f>
        <v>9.5448011499760427E-2</v>
      </c>
      <c r="Y41" s="89">
        <f>ROUND(S41*X41,0)</f>
        <v>0</v>
      </c>
    </row>
    <row r="42" spans="1:25" x14ac:dyDescent="0.2">
      <c r="A42" s="6" t="s">
        <v>341</v>
      </c>
      <c r="B42" s="5" t="s">
        <v>278</v>
      </c>
      <c r="C42" s="90"/>
      <c r="D42" s="76">
        <f>投入係数表!S42</f>
        <v>0</v>
      </c>
      <c r="E42" s="77">
        <f>$C$21*D42</f>
        <v>0</v>
      </c>
      <c r="F42" s="76">
        <f>分析係数表!C45</f>
        <v>1</v>
      </c>
      <c r="G42" s="77">
        <f>E42*F42</f>
        <v>0</v>
      </c>
      <c r="H42" s="77">
        <v>3.8069438087834452E-2</v>
      </c>
      <c r="I42" s="77">
        <f>C42+H42</f>
        <v>3.8069438087834452E-2</v>
      </c>
      <c r="J42" s="76">
        <f>分析係数表!G45</f>
        <v>0</v>
      </c>
      <c r="K42" s="78">
        <f>I42*J42</f>
        <v>0</v>
      </c>
      <c r="L42" s="79"/>
      <c r="M42" s="80"/>
      <c r="N42" s="81">
        <f>分析係数表!H45</f>
        <v>0</v>
      </c>
      <c r="O42" s="82">
        <f t="shared" si="4"/>
        <v>0</v>
      </c>
      <c r="P42" s="76">
        <f>分析係数表!C45</f>
        <v>1</v>
      </c>
      <c r="Q42" s="82">
        <f>O42*P42</f>
        <v>0</v>
      </c>
      <c r="R42" s="83">
        <v>2.242345002913277E-2</v>
      </c>
      <c r="S42" s="84">
        <f>I42+R42</f>
        <v>6.0492888116967222E-2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投入係数表!S43</f>
        <v>3.472222222222222E-3</v>
      </c>
      <c r="E43" s="77">
        <f>$C$21*D43</f>
        <v>0.34722222222222221</v>
      </c>
      <c r="F43" s="76">
        <f>分析係数表!C46</f>
        <v>0.15546676353069377</v>
      </c>
      <c r="G43" s="77">
        <f>E43*F43</f>
        <v>5.3981515114824227E-2</v>
      </c>
      <c r="H43" s="77">
        <v>6.4017183439244604E-2</v>
      </c>
      <c r="I43" s="77">
        <f>C43+H43</f>
        <v>6.4017183439244604E-2</v>
      </c>
      <c r="J43" s="76">
        <f>分析係数表!G46</f>
        <v>0</v>
      </c>
      <c r="K43" s="78">
        <f>I43*J43</f>
        <v>0</v>
      </c>
      <c r="L43" s="79"/>
      <c r="M43" s="80"/>
      <c r="N43" s="81">
        <f>分析係数表!H46</f>
        <v>2.2129436325678497E-2</v>
      </c>
      <c r="O43" s="82">
        <f t="shared" si="4"/>
        <v>0.3382117346644094</v>
      </c>
      <c r="P43" s="76">
        <f>分析係数表!C46</f>
        <v>0.15546676353069377</v>
      </c>
      <c r="Q43" s="82">
        <f>O43*P43</f>
        <v>5.2580683776377486E-2</v>
      </c>
      <c r="R43" s="83">
        <v>5.8289958066129327E-2</v>
      </c>
      <c r="S43" s="84">
        <f>I43+R43</f>
        <v>0.12230714150537393</v>
      </c>
      <c r="T43" s="85">
        <f>分析係数表!F46</f>
        <v>0</v>
      </c>
      <c r="U43" s="86">
        <f>S43*T43</f>
        <v>0</v>
      </c>
      <c r="V43" s="87">
        <f>分析係数表!D46</f>
        <v>4.662004662004662E-3</v>
      </c>
      <c r="W43" s="88">
        <f>ROUND(S43*V43,0)</f>
        <v>0</v>
      </c>
      <c r="X43" s="76">
        <f>分析係数表!E46</f>
        <v>9.324009324009324E-3</v>
      </c>
      <c r="Y43" s="89">
        <f>ROUND(S43*X43,0)</f>
        <v>0</v>
      </c>
    </row>
    <row r="44" spans="1:25" x14ac:dyDescent="0.2">
      <c r="A44" s="192">
        <v>40</v>
      </c>
      <c r="B44" s="14" t="s">
        <v>150</v>
      </c>
      <c r="C44" s="197">
        <f>SUM(C5:C43)</f>
        <v>100</v>
      </c>
      <c r="D44" s="92">
        <f>投入係数表!S44</f>
        <v>0.58680555555555558</v>
      </c>
      <c r="E44" s="91">
        <f>SUM(E5:E43)</f>
        <v>58.68055555555555</v>
      </c>
      <c r="F44" s="92">
        <f>分析係数表!C47</f>
        <v>0.3856972016264052</v>
      </c>
      <c r="G44" s="91">
        <f>SUM(G5:G43)</f>
        <v>12.824042354736951</v>
      </c>
      <c r="H44" s="91">
        <f>SUM(H5:H43)</f>
        <v>14.799154273866639</v>
      </c>
      <c r="I44" s="91">
        <f>SUM(I5:I43)</f>
        <v>114.79915427386666</v>
      </c>
      <c r="J44" s="92">
        <f>分析係数表!G47</f>
        <v>0.23532043395593333</v>
      </c>
      <c r="K44" s="93">
        <f>SUM(K5:K43)</f>
        <v>24.375345446157521</v>
      </c>
      <c r="L44" s="94">
        <f>最終需要_まとめ!$L$33</f>
        <v>0.627</v>
      </c>
      <c r="M44" s="91">
        <f>K44*L44</f>
        <v>15.283341594740765</v>
      </c>
      <c r="N44" s="95">
        <f>分析係数表!H47</f>
        <v>1</v>
      </c>
      <c r="O44" s="96">
        <f>SUM(O5:O43)</f>
        <v>15.283341594740769</v>
      </c>
      <c r="P44" s="92">
        <f>分析係数表!C47</f>
        <v>0.3856972016264052</v>
      </c>
      <c r="Q44" s="96">
        <f>SUM(Q5:Q43)</f>
        <v>6.8158342965817118</v>
      </c>
      <c r="R44" s="91">
        <f>SUM(R5:R43)</f>
        <v>7.5065607348593275</v>
      </c>
      <c r="S44" s="97">
        <f>SUM(S5:S43)</f>
        <v>122.305715008726</v>
      </c>
      <c r="T44" s="98">
        <f>分析係数表!F47</f>
        <v>0.49256721600054465</v>
      </c>
      <c r="U44" s="99">
        <f>SUM(U5:U43)</f>
        <v>51.575646299741592</v>
      </c>
      <c r="V44" s="100">
        <f>分析係数表!D47</f>
        <v>5.5358071998560611E-2</v>
      </c>
      <c r="W44" s="101">
        <f>SUM(W5:W43)</f>
        <v>1</v>
      </c>
      <c r="X44" s="92">
        <f>分析係数表!E47</f>
        <v>4.4839843806985892E-2</v>
      </c>
      <c r="Y44" s="102">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280</v>
      </c>
      <c r="S2" s="3" t="s">
        <v>152</v>
      </c>
      <c r="U2" s="64" t="s">
        <v>209</v>
      </c>
      <c r="W2" s="3" t="s">
        <v>130</v>
      </c>
      <c r="Y2" s="3" t="s">
        <v>153</v>
      </c>
    </row>
    <row r="3" spans="1:25" ht="44" x14ac:dyDescent="0.2">
      <c r="B3" s="65"/>
      <c r="C3" s="66" t="s">
        <v>227</v>
      </c>
      <c r="D3" s="66" t="s">
        <v>237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投入係数表!T5</f>
        <v>0</v>
      </c>
      <c r="E5" s="77">
        <f t="shared" ref="E5:E38" si="0">$C$22*D5</f>
        <v>0</v>
      </c>
      <c r="F5" s="76">
        <f>分析係数表!C8</f>
        <v>7.164700742682395E-2</v>
      </c>
      <c r="G5" s="77">
        <f t="shared" ref="G5:G38" si="1">E5*F5</f>
        <v>0</v>
      </c>
      <c r="H5" s="77">
        <f t="array" ref="H5:H43">MMULT(逆行列係数!C5:AO43,'18'!G5:G43)</f>
        <v>1.8575286242070383E-4</v>
      </c>
      <c r="I5" s="77">
        <f t="shared" ref="I5:I38" si="2">C5+H5</f>
        <v>1.8575286242070383E-4</v>
      </c>
      <c r="J5" s="76">
        <f>分析係数表!G8</f>
        <v>0.12209302325581395</v>
      </c>
      <c r="K5" s="78">
        <f t="shared" ref="K5:K38" si="3">I5*J5</f>
        <v>2.2679128551365002E-5</v>
      </c>
      <c r="L5" s="79" t="s">
        <v>183</v>
      </c>
      <c r="M5" s="80" t="s">
        <v>183</v>
      </c>
      <c r="N5" s="81">
        <f>分析係数表!H8</f>
        <v>1.0934237995824634E-2</v>
      </c>
      <c r="O5" s="82">
        <f t="shared" ref="O5:O43" si="4">$M$44*N5</f>
        <v>0.16515897991178161</v>
      </c>
      <c r="P5" s="76">
        <f>分析係数表!C8</f>
        <v>7.164700742682395E-2</v>
      </c>
      <c r="Q5" s="82">
        <f t="shared" ref="Q5:Q38" si="5">O5*P5</f>
        <v>1.1833146660346084E-2</v>
      </c>
      <c r="R5" s="83">
        <f t="array" ref="R5:R43">MMULT(逆行列係数!C5:AO43,'18'!Q5:Q43)</f>
        <v>1.4671100703405004E-2</v>
      </c>
      <c r="S5" s="84">
        <f t="shared" ref="S5:S38" si="6">I5+R5</f>
        <v>1.4856853565825707E-2</v>
      </c>
      <c r="T5" s="85">
        <f>分析係数表!F8</f>
        <v>0.45639534883720928</v>
      </c>
      <c r="U5" s="86">
        <f t="shared" ref="U5:U38" si="7">S5*T5</f>
        <v>6.7805988657983606E-3</v>
      </c>
      <c r="V5" s="87">
        <f>分析係数表!D8</f>
        <v>0.625</v>
      </c>
      <c r="W5" s="167">
        <f t="shared" ref="W5:W38" si="8">ROUND(S5*V5,0)</f>
        <v>0</v>
      </c>
      <c r="X5" s="76">
        <f>分析係数表!E8</f>
        <v>0</v>
      </c>
      <c r="Y5" s="166">
        <f t="shared" ref="Y5:Y38" si="9">ROUND(S5*X5,0)</f>
        <v>0</v>
      </c>
    </row>
    <row r="6" spans="1:25" x14ac:dyDescent="0.2">
      <c r="A6" s="6" t="s">
        <v>219</v>
      </c>
      <c r="B6" s="5" t="s">
        <v>265</v>
      </c>
      <c r="C6" s="90"/>
      <c r="D6" s="76">
        <f>投入係数表!T6</f>
        <v>0</v>
      </c>
      <c r="E6" s="77">
        <f t="shared" si="0"/>
        <v>0</v>
      </c>
      <c r="F6" s="76">
        <f>分析係数表!C9</f>
        <v>5.7142857142857162E-2</v>
      </c>
      <c r="G6" s="77">
        <f t="shared" si="1"/>
        <v>0</v>
      </c>
      <c r="H6" s="77">
        <v>2.9615467249065466E-4</v>
      </c>
      <c r="I6" s="77">
        <f t="shared" si="2"/>
        <v>2.9615467249065466E-4</v>
      </c>
      <c r="J6" s="76">
        <f>分析係数表!G9</f>
        <v>0.2857142857142857</v>
      </c>
      <c r="K6" s="78">
        <f t="shared" si="3"/>
        <v>8.4615620711615613E-5</v>
      </c>
      <c r="L6" s="79"/>
      <c r="M6" s="80"/>
      <c r="N6" s="81">
        <f>分析係数表!H9</f>
        <v>5.8716075156576197E-4</v>
      </c>
      <c r="O6" s="82">
        <f t="shared" si="4"/>
        <v>8.8689189690097526E-3</v>
      </c>
      <c r="P6" s="76">
        <f>分析係数表!C9</f>
        <v>5.7142857142857162E-2</v>
      </c>
      <c r="Q6" s="82">
        <f t="shared" si="5"/>
        <v>5.0679536965770027E-4</v>
      </c>
      <c r="R6" s="83">
        <v>5.8958194928530145E-4</v>
      </c>
      <c r="S6" s="84">
        <f t="shared" si="6"/>
        <v>8.8573662177595606E-4</v>
      </c>
      <c r="T6" s="85">
        <f>分析係数表!F9</f>
        <v>0.7142857142857143</v>
      </c>
      <c r="U6" s="86">
        <f t="shared" si="7"/>
        <v>6.3266901555425437E-4</v>
      </c>
      <c r="V6" s="87">
        <f>分析係数表!D9</f>
        <v>0</v>
      </c>
      <c r="W6" s="167">
        <f t="shared" si="8"/>
        <v>0</v>
      </c>
      <c r="X6" s="76">
        <f>分析係数表!E9</f>
        <v>0</v>
      </c>
      <c r="Y6" s="166">
        <f t="shared" si="9"/>
        <v>0</v>
      </c>
    </row>
    <row r="7" spans="1:25" x14ac:dyDescent="0.2">
      <c r="A7" s="6" t="s">
        <v>220</v>
      </c>
      <c r="B7" s="5" t="s">
        <v>266</v>
      </c>
      <c r="C7" s="90"/>
      <c r="D7" s="76">
        <f>投入係数表!T7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1.6752402497018423E-2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投入係数表!T8</f>
        <v>1.8129626831847712E-4</v>
      </c>
      <c r="E8" s="77">
        <f t="shared" si="0"/>
        <v>1.8129626831847712E-2</v>
      </c>
      <c r="F8" s="76">
        <f>分析係数表!C11</f>
        <v>4.3499275012083283E-3</v>
      </c>
      <c r="G8" s="77">
        <f t="shared" si="1"/>
        <v>7.8862562342498771E-5</v>
      </c>
      <c r="H8" s="77">
        <v>7.3129806871315183E-4</v>
      </c>
      <c r="I8" s="77">
        <f t="shared" si="2"/>
        <v>7.3129806871315183E-4</v>
      </c>
      <c r="J8" s="76">
        <f>分析係数表!G11</f>
        <v>0.47058823529411764</v>
      </c>
      <c r="K8" s="78">
        <f t="shared" si="3"/>
        <v>3.4414026762971851E-4</v>
      </c>
      <c r="L8" s="79"/>
      <c r="M8" s="80"/>
      <c r="N8" s="81">
        <f>分析係数表!H11</f>
        <v>-2.6096033402922757E-5</v>
      </c>
      <c r="O8" s="82">
        <f t="shared" si="4"/>
        <v>-3.941741764004335E-4</v>
      </c>
      <c r="P8" s="76">
        <f>分析係数表!C11</f>
        <v>4.3499275012083283E-3</v>
      </c>
      <c r="Q8" s="82">
        <f t="shared" si="5"/>
        <v>-1.7146290901903886E-6</v>
      </c>
      <c r="R8" s="83">
        <v>2.5636410541524893E-4</v>
      </c>
      <c r="S8" s="84">
        <f t="shared" si="6"/>
        <v>9.8766217412840076E-4</v>
      </c>
      <c r="T8" s="85">
        <f>分析係数表!F11</f>
        <v>0.76470588235294112</v>
      </c>
      <c r="U8" s="86">
        <f t="shared" si="7"/>
        <v>7.552710743334829E-4</v>
      </c>
      <c r="V8" s="87">
        <f>分析係数表!D11</f>
        <v>0</v>
      </c>
      <c r="W8" s="167">
        <f t="shared" si="8"/>
        <v>0</v>
      </c>
      <c r="X8" s="76">
        <f>分析係数表!E11</f>
        <v>0</v>
      </c>
      <c r="Y8" s="166">
        <f t="shared" si="9"/>
        <v>0</v>
      </c>
    </row>
    <row r="9" spans="1:25" x14ac:dyDescent="0.2">
      <c r="A9" s="6" t="s">
        <v>222</v>
      </c>
      <c r="B9" s="5" t="s">
        <v>190</v>
      </c>
      <c r="C9" s="90"/>
      <c r="D9" s="76">
        <f>投入係数表!T9</f>
        <v>0</v>
      </c>
      <c r="E9" s="77">
        <f t="shared" si="0"/>
        <v>0</v>
      </c>
      <c r="F9" s="76">
        <f>分析係数表!C12</f>
        <v>7.5078417484569449E-2</v>
      </c>
      <c r="G9" s="77">
        <f t="shared" si="1"/>
        <v>0</v>
      </c>
      <c r="H9" s="77">
        <v>4.0027835006925874E-4</v>
      </c>
      <c r="I9" s="77">
        <f t="shared" si="2"/>
        <v>4.0027835006925874E-4</v>
      </c>
      <c r="J9" s="76">
        <f>分析係数表!G12</f>
        <v>0.13750412677451304</v>
      </c>
      <c r="K9" s="78">
        <f t="shared" si="3"/>
        <v>5.5039924993016264E-5</v>
      </c>
      <c r="L9" s="79"/>
      <c r="M9" s="80"/>
      <c r="N9" s="81">
        <f>分析係数表!H12</f>
        <v>8.9209290187891435E-2</v>
      </c>
      <c r="O9" s="82">
        <f t="shared" si="4"/>
        <v>1.3474844220248816</v>
      </c>
      <c r="P9" s="76">
        <f>分析係数表!C12</f>
        <v>7.5078417484569449E-2</v>
      </c>
      <c r="Q9" s="82">
        <f t="shared" si="5"/>
        <v>0.10116699799073783</v>
      </c>
      <c r="R9" s="83">
        <v>0.11174378290992855</v>
      </c>
      <c r="S9" s="84">
        <f t="shared" si="6"/>
        <v>0.1121440612599978</v>
      </c>
      <c r="T9" s="85">
        <f>分析係数表!F12</f>
        <v>0.33294816771211622</v>
      </c>
      <c r="U9" s="86">
        <f t="shared" si="7"/>
        <v>3.7338159716311582E-2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投入係数表!T10</f>
        <v>3.777005589968273E-3</v>
      </c>
      <c r="E10" s="77">
        <f t="shared" si="0"/>
        <v>0.37770055899682731</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0.21305114234443429</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投入係数表!T11</f>
        <v>6.2396132346275871E-3</v>
      </c>
      <c r="E11" s="77">
        <f t="shared" si="0"/>
        <v>0.62396132346275868</v>
      </c>
      <c r="F11" s="76">
        <f>分析係数表!C14</f>
        <v>7.4826296098343126E-2</v>
      </c>
      <c r="G11" s="77">
        <f t="shared" si="1"/>
        <v>4.6688714743338432E-2</v>
      </c>
      <c r="H11" s="77">
        <v>5.8407474295998948E-2</v>
      </c>
      <c r="I11" s="77">
        <f t="shared" si="2"/>
        <v>5.8407474295998948E-2</v>
      </c>
      <c r="J11" s="76">
        <f>分析係数表!G14</f>
        <v>0.16814159292035399</v>
      </c>
      <c r="K11" s="78">
        <f t="shared" si="3"/>
        <v>9.8207257665838942E-3</v>
      </c>
      <c r="L11" s="79"/>
      <c r="M11" s="80"/>
      <c r="N11" s="81">
        <f>分析係数表!H14</f>
        <v>1.1873695198329854E-3</v>
      </c>
      <c r="O11" s="82">
        <f t="shared" si="4"/>
        <v>1.7934925026219722E-2</v>
      </c>
      <c r="P11" s="76">
        <f>分析係数表!C14</f>
        <v>7.4826296098343126E-2</v>
      </c>
      <c r="Q11" s="82">
        <f t="shared" si="5"/>
        <v>1.3420040105135013E-3</v>
      </c>
      <c r="R11" s="83">
        <v>4.5690316829968877E-3</v>
      </c>
      <c r="S11" s="84">
        <f t="shared" si="6"/>
        <v>6.2976505978995831E-2</v>
      </c>
      <c r="T11" s="85">
        <f>分析係数表!F14</f>
        <v>0.3584070796460177</v>
      </c>
      <c r="U11" s="86">
        <f t="shared" si="7"/>
        <v>2.2571225594241868E-2</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投入係数表!T12</f>
        <v>1.797854660824898E-2</v>
      </c>
      <c r="E12" s="77">
        <f t="shared" si="0"/>
        <v>1.797854660824898</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0.12337651721333569</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投入係数表!T13</f>
        <v>1.3899380571083244E-3</v>
      </c>
      <c r="E13" s="77">
        <f t="shared" si="0"/>
        <v>0.13899380571083245</v>
      </c>
      <c r="F13" s="76">
        <f>分析係数表!C16</f>
        <v>0.33157038242473558</v>
      </c>
      <c r="G13" s="77">
        <f t="shared" si="1"/>
        <v>4.6086229314210109E-2</v>
      </c>
      <c r="H13" s="77">
        <v>6.6477013870415325E-2</v>
      </c>
      <c r="I13" s="77">
        <f t="shared" si="2"/>
        <v>6.6477013870415325E-2</v>
      </c>
      <c r="J13" s="76">
        <f>分析係数表!G16</f>
        <v>3.3388981636060099E-2</v>
      </c>
      <c r="K13" s="78">
        <f t="shared" si="3"/>
        <v>2.2195997953394098E-3</v>
      </c>
      <c r="L13" s="79"/>
      <c r="M13" s="80"/>
      <c r="N13" s="81">
        <f>分析係数表!H16</f>
        <v>1.6727557411273488E-2</v>
      </c>
      <c r="O13" s="82">
        <f t="shared" si="4"/>
        <v>0.25266564707267786</v>
      </c>
      <c r="P13" s="76">
        <f>分析係数表!C16</f>
        <v>0.33157038242473558</v>
      </c>
      <c r="Q13" s="82">
        <f t="shared" si="5"/>
        <v>8.3776445225481069E-2</v>
      </c>
      <c r="R13" s="83">
        <v>9.1805550477181419E-2</v>
      </c>
      <c r="S13" s="84">
        <f t="shared" si="6"/>
        <v>0.15828256434759674</v>
      </c>
      <c r="T13" s="85">
        <f>分析係数表!F16</f>
        <v>0.28881469115191988</v>
      </c>
      <c r="U13" s="86">
        <f t="shared" si="7"/>
        <v>4.5714329936785036E-2</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投入係数表!T14</f>
        <v>2.041093820818855E-2</v>
      </c>
      <c r="E14" s="77">
        <f t="shared" si="0"/>
        <v>2.0410938208188552</v>
      </c>
      <c r="F14" s="76">
        <f>分析係数表!C17</f>
        <v>0.10168393782383423</v>
      </c>
      <c r="G14" s="77">
        <f t="shared" si="1"/>
        <v>0.20754645716875669</v>
      </c>
      <c r="H14" s="77">
        <v>0.2441688994594256</v>
      </c>
      <c r="I14" s="77">
        <f t="shared" si="2"/>
        <v>0.2441688994594256</v>
      </c>
      <c r="J14" s="76">
        <f>分析係数表!G17</f>
        <v>0.21222040370976542</v>
      </c>
      <c r="K14" s="78">
        <f t="shared" si="3"/>
        <v>5.1817622416648425E-2</v>
      </c>
      <c r="L14" s="79"/>
      <c r="M14" s="80"/>
      <c r="N14" s="81">
        <f>分析係数表!H17</f>
        <v>3.040187891440501E-3</v>
      </c>
      <c r="O14" s="82">
        <f t="shared" si="4"/>
        <v>4.59212915506505E-2</v>
      </c>
      <c r="P14" s="76">
        <f>分析係数表!C17</f>
        <v>0.10168393782383423</v>
      </c>
      <c r="Q14" s="82">
        <f t="shared" si="5"/>
        <v>4.6694577548265096E-3</v>
      </c>
      <c r="R14" s="83">
        <v>8.2377279188823489E-3</v>
      </c>
      <c r="S14" s="84">
        <f t="shared" si="6"/>
        <v>0.25240662737830794</v>
      </c>
      <c r="T14" s="85">
        <f>分析係数表!F17</f>
        <v>0.32296781232951444</v>
      </c>
      <c r="U14" s="86">
        <f t="shared" si="7"/>
        <v>8.1519216261843039E-2</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投入係数表!T15</f>
        <v>3.606284937301707E-2</v>
      </c>
      <c r="E15" s="77">
        <f t="shared" si="0"/>
        <v>3.606284937301707</v>
      </c>
      <c r="F15" s="76">
        <f>分析係数表!C18</f>
        <v>1.3647642679900707E-2</v>
      </c>
      <c r="G15" s="77">
        <f t="shared" si="1"/>
        <v>4.9217288226201819E-2</v>
      </c>
      <c r="H15" s="77">
        <v>5.4680628498647035E-2</v>
      </c>
      <c r="I15" s="77">
        <f t="shared" si="2"/>
        <v>5.4680628498647035E-2</v>
      </c>
      <c r="J15" s="76">
        <f>分析係数表!G18</f>
        <v>0.21285140562248997</v>
      </c>
      <c r="K15" s="78">
        <f t="shared" si="3"/>
        <v>1.1638848636258204E-2</v>
      </c>
      <c r="L15" s="79"/>
      <c r="M15" s="80"/>
      <c r="N15" s="81">
        <f>分析係数表!H18</f>
        <v>4.4363256784968683E-4</v>
      </c>
      <c r="O15" s="82">
        <f t="shared" si="4"/>
        <v>6.7009609988073681E-3</v>
      </c>
      <c r="P15" s="76">
        <f>分析係数表!C18</f>
        <v>1.3647642679900707E-2</v>
      </c>
      <c r="Q15" s="82">
        <f t="shared" si="5"/>
        <v>9.1452321323673511E-5</v>
      </c>
      <c r="R15" s="83">
        <v>2.0171573224000245E-4</v>
      </c>
      <c r="S15" s="84">
        <f t="shared" si="6"/>
        <v>5.4882344230887038E-2</v>
      </c>
      <c r="T15" s="85">
        <f>分析係数表!F18</f>
        <v>0.45783132530120479</v>
      </c>
      <c r="U15" s="86">
        <f t="shared" si="7"/>
        <v>2.5126856394863943E-2</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投入係数表!T16</f>
        <v>5.8921287203505058E-3</v>
      </c>
      <c r="E16" s="77">
        <f t="shared" si="0"/>
        <v>0.58921287203505057</v>
      </c>
      <c r="F16" s="76">
        <f>分析係数表!C19</f>
        <v>0.35369371629248714</v>
      </c>
      <c r="G16" s="77">
        <f t="shared" si="1"/>
        <v>0.20840089039744669</v>
      </c>
      <c r="H16" s="77">
        <v>0.31398781525968966</v>
      </c>
      <c r="I16" s="77">
        <f t="shared" si="2"/>
        <v>0.31398781525968966</v>
      </c>
      <c r="J16" s="76">
        <f>分析係数表!G19</f>
        <v>5.7706179370040876E-2</v>
      </c>
      <c r="K16" s="78">
        <f t="shared" si="3"/>
        <v>1.8119037187382909E-2</v>
      </c>
      <c r="L16" s="79"/>
      <c r="M16" s="80"/>
      <c r="N16" s="81">
        <f>分析係数表!H19</f>
        <v>-1.174321503131524E-4</v>
      </c>
      <c r="O16" s="82">
        <f t="shared" si="4"/>
        <v>-1.7737837938019505E-3</v>
      </c>
      <c r="P16" s="76">
        <f>分析係数表!C19</f>
        <v>0.35369371629248714</v>
      </c>
      <c r="Q16" s="82">
        <f t="shared" si="5"/>
        <v>-6.2737618192919861E-4</v>
      </c>
      <c r="R16" s="83">
        <v>1.2088522825521926E-3</v>
      </c>
      <c r="S16" s="84">
        <f t="shared" si="6"/>
        <v>0.31519666754224185</v>
      </c>
      <c r="T16" s="85">
        <f>分析係数表!F19</f>
        <v>0.2399615292137533</v>
      </c>
      <c r="U16" s="86">
        <f t="shared" si="7"/>
        <v>7.5635074346515355E-2</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投入係数表!T17</f>
        <v>4.7696026590119352E-2</v>
      </c>
      <c r="E17" s="77">
        <f t="shared" si="0"/>
        <v>4.7696026590119356</v>
      </c>
      <c r="F17" s="76">
        <f>分析係数表!C20</f>
        <v>6.1353860086031276E-2</v>
      </c>
      <c r="G17" s="77">
        <f t="shared" si="1"/>
        <v>0.29263353420698102</v>
      </c>
      <c r="H17" s="77">
        <v>0.33340514727376463</v>
      </c>
      <c r="I17" s="77">
        <f t="shared" si="2"/>
        <v>0.33340514727376463</v>
      </c>
      <c r="J17" s="76">
        <f>分析係数表!G20</f>
        <v>0.10067618332081142</v>
      </c>
      <c r="K17" s="78">
        <f t="shared" si="3"/>
        <v>3.3565957727035661E-2</v>
      </c>
      <c r="L17" s="79"/>
      <c r="M17" s="80"/>
      <c r="N17" s="81">
        <f>分析係数表!H20</f>
        <v>5.4801670146137783E-4</v>
      </c>
      <c r="O17" s="82">
        <f t="shared" si="4"/>
        <v>8.2776577044091013E-3</v>
      </c>
      <c r="P17" s="76">
        <f>分析係数表!C20</f>
        <v>6.1353860086031276E-2</v>
      </c>
      <c r="Q17" s="82">
        <f t="shared" si="5"/>
        <v>5.0786625263637487E-4</v>
      </c>
      <c r="R17" s="83">
        <v>9.477771002625846E-4</v>
      </c>
      <c r="S17" s="84">
        <f t="shared" si="6"/>
        <v>0.33435292437402719</v>
      </c>
      <c r="T17" s="85">
        <f>分析係数表!F20</f>
        <v>0.22389181066867017</v>
      </c>
      <c r="U17" s="86">
        <f t="shared" si="7"/>
        <v>7.4858881640465891E-2</v>
      </c>
      <c r="V17" s="87">
        <f>分析係数表!D20</f>
        <v>0</v>
      </c>
      <c r="W17" s="167">
        <f t="shared" si="8"/>
        <v>0</v>
      </c>
      <c r="X17" s="76">
        <f>分析係数表!E20</f>
        <v>0</v>
      </c>
      <c r="Y17" s="166">
        <f t="shared" si="9"/>
        <v>0</v>
      </c>
    </row>
    <row r="18" spans="1:25" x14ac:dyDescent="0.2">
      <c r="A18" s="6" t="s">
        <v>6</v>
      </c>
      <c r="B18" s="5" t="s">
        <v>34</v>
      </c>
      <c r="C18" s="90"/>
      <c r="D18" s="76">
        <f>投入係数表!T18</f>
        <v>2.1377851639220426E-2</v>
      </c>
      <c r="E18" s="77">
        <f t="shared" si="0"/>
        <v>2.1377851639220427</v>
      </c>
      <c r="F18" s="76">
        <f>分析係数表!C21</f>
        <v>6.7857142857142838E-2</v>
      </c>
      <c r="G18" s="77">
        <f t="shared" si="1"/>
        <v>0.14506399326613856</v>
      </c>
      <c r="H18" s="77">
        <v>0.16503907178207367</v>
      </c>
      <c r="I18" s="77">
        <f t="shared" si="2"/>
        <v>0.16503907178207367</v>
      </c>
      <c r="J18" s="76">
        <f>分析係数表!G21</f>
        <v>0.28506493506493508</v>
      </c>
      <c r="K18" s="78">
        <f t="shared" si="3"/>
        <v>4.7046852280733992E-2</v>
      </c>
      <c r="L18" s="79"/>
      <c r="M18" s="80"/>
      <c r="N18" s="81">
        <f>分析係数表!H21</f>
        <v>9.264091858037578E-4</v>
      </c>
      <c r="O18" s="82">
        <f t="shared" si="4"/>
        <v>1.3993183262215388E-2</v>
      </c>
      <c r="P18" s="76">
        <f>分析係数表!C21</f>
        <v>6.7857142857142838E-2</v>
      </c>
      <c r="Q18" s="82">
        <f t="shared" si="5"/>
        <v>9.4953743565032959E-4</v>
      </c>
      <c r="R18" s="83">
        <v>2.1076705772839384E-3</v>
      </c>
      <c r="S18" s="84">
        <f t="shared" si="6"/>
        <v>0.16714674235935761</v>
      </c>
      <c r="T18" s="85">
        <f>分析係数表!F21</f>
        <v>0.42467532467532465</v>
      </c>
      <c r="U18" s="86">
        <f t="shared" si="7"/>
        <v>7.098309707988304E-2</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投入係数表!T19</f>
        <v>2.2964193987007101E-3</v>
      </c>
      <c r="E19" s="77">
        <f t="shared" si="0"/>
        <v>0.229641939870071</v>
      </c>
      <c r="F19" s="76">
        <f>分析係数表!C22</f>
        <v>2.5594149908592323E-2</v>
      </c>
      <c r="G19" s="77">
        <f t="shared" si="1"/>
        <v>5.8774902343345413E-3</v>
      </c>
      <c r="H19" s="77">
        <v>7.3753627590679811E-3</v>
      </c>
      <c r="I19" s="77">
        <f t="shared" si="2"/>
        <v>7.3753627590679811E-3</v>
      </c>
      <c r="J19" s="76">
        <f>分析係数表!G22</f>
        <v>0.19492656875834447</v>
      </c>
      <c r="K19" s="78">
        <f t="shared" si="3"/>
        <v>1.4376541559731979E-3</v>
      </c>
      <c r="L19" s="79"/>
      <c r="M19" s="80"/>
      <c r="N19" s="81">
        <f>分析係数表!H22</f>
        <v>3.9144050104384132E-5</v>
      </c>
      <c r="O19" s="82">
        <f t="shared" si="4"/>
        <v>5.9126126460065014E-4</v>
      </c>
      <c r="P19" s="76">
        <f>分析係数表!C22</f>
        <v>2.5594149908592323E-2</v>
      </c>
      <c r="Q19" s="82">
        <f t="shared" si="5"/>
        <v>1.5132829441332912E-5</v>
      </c>
      <c r="R19" s="83">
        <v>1.5585766999849068E-4</v>
      </c>
      <c r="S19" s="84">
        <f t="shared" si="6"/>
        <v>7.5312204290664715E-3</v>
      </c>
      <c r="T19" s="85">
        <f>分析係数表!F22</f>
        <v>0.41388518024032045</v>
      </c>
      <c r="U19" s="86">
        <f t="shared" si="7"/>
        <v>3.1170605247137599E-3</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投入係数表!T20</f>
        <v>3.1273606284937302E-3</v>
      </c>
      <c r="E20" s="77">
        <f t="shared" si="0"/>
        <v>0.312736062849373</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3.941741764004335E-4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投入係数表!T21</f>
        <v>1.2086417887898474E-4</v>
      </c>
      <c r="E21" s="77">
        <f t="shared" si="0"/>
        <v>1.2086417887898474E-2</v>
      </c>
      <c r="F21" s="76">
        <f>分析係数表!C24</f>
        <v>0.15741583257506819</v>
      </c>
      <c r="G21" s="77">
        <f t="shared" si="1"/>
        <v>1.9025935346737356E-3</v>
      </c>
      <c r="H21" s="77">
        <v>4.9684051508990428E-3</v>
      </c>
      <c r="I21" s="77">
        <f t="shared" si="2"/>
        <v>4.9684051508990428E-3</v>
      </c>
      <c r="J21" s="76">
        <f>分析係数表!G24</f>
        <v>0.20833333333333334</v>
      </c>
      <c r="K21" s="78">
        <f t="shared" si="3"/>
        <v>1.0350844064373006E-3</v>
      </c>
      <c r="L21" s="79"/>
      <c r="M21" s="80"/>
      <c r="N21" s="81">
        <f>分析係数表!H24</f>
        <v>3.2620041753653444E-4</v>
      </c>
      <c r="O21" s="82">
        <f t="shared" si="4"/>
        <v>4.9271772050054185E-3</v>
      </c>
      <c r="P21" s="76">
        <f>分析係数表!C24</f>
        <v>0.15741583257506819</v>
      </c>
      <c r="Q21" s="82">
        <f t="shared" si="5"/>
        <v>7.7561570197082544E-4</v>
      </c>
      <c r="R21" s="83">
        <v>2.6746756855869718E-3</v>
      </c>
      <c r="S21" s="84">
        <f t="shared" si="6"/>
        <v>7.6430808364860141E-3</v>
      </c>
      <c r="T21" s="85">
        <f>分析係数表!F24</f>
        <v>0.39583333333333331</v>
      </c>
      <c r="U21" s="86">
        <f t="shared" si="7"/>
        <v>3.0253861644423804E-3</v>
      </c>
      <c r="V21" s="87">
        <f>分析係数表!D24</f>
        <v>0</v>
      </c>
      <c r="W21" s="167">
        <f t="shared" si="8"/>
        <v>0</v>
      </c>
      <c r="X21" s="76">
        <f>分析係数表!E24</f>
        <v>0</v>
      </c>
      <c r="Y21" s="166">
        <f t="shared" si="9"/>
        <v>0</v>
      </c>
    </row>
    <row r="22" spans="1:25" x14ac:dyDescent="0.2">
      <c r="A22" s="6" t="s">
        <v>10</v>
      </c>
      <c r="B22" s="5" t="s">
        <v>271</v>
      </c>
      <c r="C22" s="75">
        <f>最終需要_まとめ!C23</f>
        <v>100</v>
      </c>
      <c r="D22" s="76">
        <f>投入係数表!T22</f>
        <v>0.28969632875056656</v>
      </c>
      <c r="E22" s="77">
        <f t="shared" si="0"/>
        <v>28.969632875056657</v>
      </c>
      <c r="F22" s="76">
        <f>分析係数表!C25</f>
        <v>0.30845442536327605</v>
      </c>
      <c r="G22" s="77">
        <f t="shared" si="1"/>
        <v>8.9358114614606716</v>
      </c>
      <c r="H22" s="77">
        <v>9.9282053221446844</v>
      </c>
      <c r="I22" s="77">
        <f t="shared" si="2"/>
        <v>109.92820532214469</v>
      </c>
      <c r="J22" s="76">
        <f>分析係数表!G25</f>
        <v>0.19694817948330565</v>
      </c>
      <c r="K22" s="78">
        <f t="shared" si="3"/>
        <v>21.650159912063426</v>
      </c>
      <c r="L22" s="79"/>
      <c r="M22" s="80"/>
      <c r="N22" s="81">
        <f>分析係数表!H25</f>
        <v>5.0887265135699379E-4</v>
      </c>
      <c r="O22" s="82">
        <f t="shared" si="4"/>
        <v>7.6863964398084534E-3</v>
      </c>
      <c r="P22" s="76">
        <f>分析係数表!C25</f>
        <v>0.30845442536327605</v>
      </c>
      <c r="Q22" s="82">
        <f t="shared" si="5"/>
        <v>2.3709029969554473E-3</v>
      </c>
      <c r="R22" s="83">
        <v>1.4155835606569165E-2</v>
      </c>
      <c r="S22" s="84">
        <f t="shared" si="6"/>
        <v>109.94236115775126</v>
      </c>
      <c r="T22" s="85">
        <f>分析係数表!F25</f>
        <v>0.34916150475902702</v>
      </c>
      <c r="U22" s="86">
        <f t="shared" si="7"/>
        <v>38.387640258600833</v>
      </c>
      <c r="V22" s="87">
        <f>分析係数表!D25</f>
        <v>2.3674271037921135E-2</v>
      </c>
      <c r="W22" s="167">
        <f t="shared" si="8"/>
        <v>3</v>
      </c>
      <c r="X22" s="76">
        <f>分析係数表!E25</f>
        <v>2.3583622903761897E-2</v>
      </c>
      <c r="Y22" s="166">
        <f t="shared" si="9"/>
        <v>3</v>
      </c>
    </row>
    <row r="23" spans="1:25" x14ac:dyDescent="0.2">
      <c r="A23" s="6" t="s">
        <v>11</v>
      </c>
      <c r="B23" s="5" t="s">
        <v>35</v>
      </c>
      <c r="C23" s="90"/>
      <c r="D23" s="76">
        <f>投入係数表!T23</f>
        <v>2.1181447348542076E-2</v>
      </c>
      <c r="E23" s="77">
        <f t="shared" si="0"/>
        <v>2.1181447348542077</v>
      </c>
      <c r="F23" s="76">
        <f>分析係数表!C26</f>
        <v>0.16160220994475138</v>
      </c>
      <c r="G23" s="77">
        <f t="shared" si="1"/>
        <v>0.34229687013527943</v>
      </c>
      <c r="H23" s="77">
        <v>0.38798112609789143</v>
      </c>
      <c r="I23" s="77">
        <f t="shared" si="2"/>
        <v>0.38798112609789143</v>
      </c>
      <c r="J23" s="76">
        <f>分析係数表!G26</f>
        <v>0.19685515573026913</v>
      </c>
      <c r="K23" s="78">
        <f t="shared" si="3"/>
        <v>7.6376084998405605E-2</v>
      </c>
      <c r="L23" s="79"/>
      <c r="M23" s="80"/>
      <c r="N23" s="81">
        <f>分析係数表!H26</f>
        <v>1.0360125260960334E-2</v>
      </c>
      <c r="O23" s="82">
        <f t="shared" si="4"/>
        <v>0.15648714803097208</v>
      </c>
      <c r="P23" s="76">
        <f>分析係数表!C26</f>
        <v>0.16160220994475138</v>
      </c>
      <c r="Q23" s="82">
        <f t="shared" si="5"/>
        <v>2.5288668949756538E-2</v>
      </c>
      <c r="R23" s="83">
        <v>2.6764580077826419E-2</v>
      </c>
      <c r="S23" s="84">
        <f t="shared" si="6"/>
        <v>0.41474570617571782</v>
      </c>
      <c r="T23" s="85">
        <f>分析係数表!F26</f>
        <v>0.33413970365890533</v>
      </c>
      <c r="U23" s="86">
        <f t="shared" si="7"/>
        <v>0.13858300735535778</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投入係数表!T24</f>
        <v>6.0432089439492372E-5</v>
      </c>
      <c r="E24" s="77">
        <f t="shared" si="0"/>
        <v>6.0432089439492369E-3</v>
      </c>
      <c r="F24" s="76">
        <f>分析係数表!C27</f>
        <v>8.2295614510016213E-2</v>
      </c>
      <c r="G24" s="77">
        <f t="shared" si="1"/>
        <v>4.9732959365472859E-4</v>
      </c>
      <c r="H24" s="77">
        <v>9.4922085742057548E-4</v>
      </c>
      <c r="I24" s="77">
        <f t="shared" si="2"/>
        <v>9.4922085742057548E-4</v>
      </c>
      <c r="J24" s="76">
        <f>分析係数表!G27</f>
        <v>0.16879795396419436</v>
      </c>
      <c r="K24" s="78">
        <f t="shared" si="3"/>
        <v>1.6022653859273139E-4</v>
      </c>
      <c r="L24" s="79"/>
      <c r="M24" s="80"/>
      <c r="N24" s="81">
        <f>分析係数表!H27</f>
        <v>1.0829853862212944E-2</v>
      </c>
      <c r="O24" s="82">
        <f t="shared" si="4"/>
        <v>0.1635822832061799</v>
      </c>
      <c r="P24" s="76">
        <f>分析係数表!C27</f>
        <v>8.2295614510016213E-2</v>
      </c>
      <c r="Q24" s="82">
        <f t="shared" si="5"/>
        <v>1.346210451940408E-2</v>
      </c>
      <c r="R24" s="83">
        <v>1.3604270743840333E-2</v>
      </c>
      <c r="S24" s="84">
        <f t="shared" si="6"/>
        <v>1.4553491601260909E-2</v>
      </c>
      <c r="T24" s="85">
        <f>分析係数表!F27</f>
        <v>0.31969309462915602</v>
      </c>
      <c r="U24" s="86">
        <f t="shared" si="7"/>
        <v>4.6526507676665314E-3</v>
      </c>
      <c r="V24" s="87">
        <f>分析係数表!D27</f>
        <v>0</v>
      </c>
      <c r="W24" s="167">
        <f t="shared" si="8"/>
        <v>0</v>
      </c>
      <c r="X24" s="76">
        <f>分析係数表!E27</f>
        <v>0</v>
      </c>
      <c r="Y24" s="166">
        <f t="shared" si="9"/>
        <v>0</v>
      </c>
    </row>
    <row r="25" spans="1:25" x14ac:dyDescent="0.2">
      <c r="A25" s="6" t="s">
        <v>13</v>
      </c>
      <c r="B25" s="5" t="s">
        <v>191</v>
      </c>
      <c r="C25" s="90"/>
      <c r="D25" s="76">
        <f>投入係数表!T25</f>
        <v>0</v>
      </c>
      <c r="E25" s="77">
        <f t="shared" si="0"/>
        <v>0</v>
      </c>
      <c r="F25" s="76">
        <f>分析係数表!C28</f>
        <v>3.4090909090909061E-2</v>
      </c>
      <c r="G25" s="77">
        <f t="shared" si="1"/>
        <v>0</v>
      </c>
      <c r="H25" s="77">
        <v>4.4543119030950561E-3</v>
      </c>
      <c r="I25" s="77">
        <f t="shared" si="2"/>
        <v>4.4543119030950561E-3</v>
      </c>
      <c r="J25" s="76">
        <f>分析係数表!G28</f>
        <v>0.12609457092819615</v>
      </c>
      <c r="K25" s="78">
        <f t="shared" si="3"/>
        <v>5.6166454820112796E-4</v>
      </c>
      <c r="L25" s="79"/>
      <c r="M25" s="80"/>
      <c r="N25" s="81">
        <f>分析係数表!H28</f>
        <v>2.1424843423799581E-2</v>
      </c>
      <c r="O25" s="82">
        <f t="shared" si="4"/>
        <v>0.32361699882475586</v>
      </c>
      <c r="P25" s="76">
        <f>分析係数表!C28</f>
        <v>3.4090909090909061E-2</v>
      </c>
      <c r="Q25" s="82">
        <f t="shared" si="5"/>
        <v>1.1032397687207577E-2</v>
      </c>
      <c r="R25" s="83">
        <v>1.2241929911982004E-2</v>
      </c>
      <c r="S25" s="84">
        <f t="shared" si="6"/>
        <v>1.6696241815077062E-2</v>
      </c>
      <c r="T25" s="85">
        <f>分析係数表!F28</f>
        <v>0.21453590192644484</v>
      </c>
      <c r="U25" s="86">
        <f t="shared" si="7"/>
        <v>3.5819432965795801E-3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投入係数表!T26</f>
        <v>5.3935639824746941E-3</v>
      </c>
      <c r="E26" s="77">
        <f t="shared" si="0"/>
        <v>0.53935639824746939</v>
      </c>
      <c r="F26" s="76">
        <f>分析係数表!C29</f>
        <v>0.29231433506044902</v>
      </c>
      <c r="G26" s="77">
        <f t="shared" si="1"/>
        <v>0.15766160691430775</v>
      </c>
      <c r="H26" s="77">
        <v>0.19707316454123053</v>
      </c>
      <c r="I26" s="77">
        <f t="shared" si="2"/>
        <v>0.19707316454123053</v>
      </c>
      <c r="J26" s="76">
        <f>分析係数表!G29</f>
        <v>0.25456977262594738</v>
      </c>
      <c r="K26" s="78">
        <f t="shared" si="3"/>
        <v>5.0168870687936969E-2</v>
      </c>
      <c r="L26" s="79"/>
      <c r="M26" s="80"/>
      <c r="N26" s="81">
        <f>分析係数表!H29</f>
        <v>1.0151356993736952E-2</v>
      </c>
      <c r="O26" s="82">
        <f t="shared" si="4"/>
        <v>0.15333375461976861</v>
      </c>
      <c r="P26" s="76">
        <f>分析係数表!C29</f>
        <v>0.29231433506044902</v>
      </c>
      <c r="Q26" s="82">
        <f t="shared" si="5"/>
        <v>4.4821654523999714E-2</v>
      </c>
      <c r="R26" s="83">
        <v>5.6928942207321837E-2</v>
      </c>
      <c r="S26" s="84">
        <f t="shared" si="6"/>
        <v>0.25400210674855239</v>
      </c>
      <c r="T26" s="85">
        <f>分析係数表!F29</f>
        <v>0.38252340615247438</v>
      </c>
      <c r="U26" s="86">
        <f t="shared" si="7"/>
        <v>9.7161751043360653E-2</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投入係数表!T27</f>
        <v>3.3086568968122075E-3</v>
      </c>
      <c r="E27" s="77">
        <f t="shared" si="0"/>
        <v>0.33086568968122076</v>
      </c>
      <c r="F27" s="76">
        <f>分析係数表!C30</f>
        <v>1</v>
      </c>
      <c r="G27" s="77">
        <f t="shared" si="1"/>
        <v>0.33086568968122076</v>
      </c>
      <c r="H27" s="77">
        <v>0.39616756334745462</v>
      </c>
      <c r="I27" s="77">
        <f t="shared" si="2"/>
        <v>0.39616756334745462</v>
      </c>
      <c r="J27" s="76">
        <f>分析係数表!G30</f>
        <v>0.34476756092566047</v>
      </c>
      <c r="K27" s="78">
        <f t="shared" si="3"/>
        <v>0.136585724533164</v>
      </c>
      <c r="L27" s="79"/>
      <c r="M27" s="80"/>
      <c r="N27" s="81">
        <f>分析係数表!H30</f>
        <v>0</v>
      </c>
      <c r="O27" s="82">
        <f t="shared" si="4"/>
        <v>0</v>
      </c>
      <c r="P27" s="76">
        <f>分析係数表!C30</f>
        <v>1</v>
      </c>
      <c r="Q27" s="82">
        <f t="shared" si="5"/>
        <v>0</v>
      </c>
      <c r="R27" s="83">
        <v>4.5894742800007472E-2</v>
      </c>
      <c r="S27" s="84">
        <f t="shared" si="6"/>
        <v>0.44206230614746211</v>
      </c>
      <c r="T27" s="85">
        <f>分析係数表!F30</f>
        <v>0.43968871595330739</v>
      </c>
      <c r="U27" s="86">
        <f t="shared" si="7"/>
        <v>0.19436980776133547</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投入係数表!T28</f>
        <v>2.8841214684997733E-2</v>
      </c>
      <c r="E28" s="77">
        <f t="shared" si="0"/>
        <v>2.8841214684997731</v>
      </c>
      <c r="F28" s="76">
        <f>分析係数表!C31</f>
        <v>3.6682843277190957E-2</v>
      </c>
      <c r="G28" s="77">
        <f t="shared" si="1"/>
        <v>0.10579777582135902</v>
      </c>
      <c r="H28" s="77">
        <v>0.12315909650944941</v>
      </c>
      <c r="I28" s="77">
        <f t="shared" si="2"/>
        <v>0.12315909650944941</v>
      </c>
      <c r="J28" s="76">
        <f>分析係数表!G31</f>
        <v>6.9767441860465115E-2</v>
      </c>
      <c r="K28" s="78">
        <f t="shared" si="3"/>
        <v>8.5924951053104239E-3</v>
      </c>
      <c r="L28" s="79"/>
      <c r="M28" s="80"/>
      <c r="N28" s="81">
        <f>分析係数表!H31</f>
        <v>2.1751043841336117E-2</v>
      </c>
      <c r="O28" s="82">
        <f t="shared" si="4"/>
        <v>0.32854417602976127</v>
      </c>
      <c r="P28" s="76">
        <f>分析係数表!C31</f>
        <v>3.6682843277190957E-2</v>
      </c>
      <c r="Q28" s="82">
        <f t="shared" si="5"/>
        <v>1.205193451893357E-2</v>
      </c>
      <c r="R28" s="83">
        <v>1.6025452182916015E-2</v>
      </c>
      <c r="S28" s="84">
        <f t="shared" si="6"/>
        <v>0.13918454869236543</v>
      </c>
      <c r="T28" s="85">
        <f>分析係数表!F31</f>
        <v>0.34496124031007752</v>
      </c>
      <c r="U28" s="86">
        <f t="shared" si="7"/>
        <v>4.8013274548916761E-2</v>
      </c>
      <c r="V28" s="87">
        <f>分析係数表!D31</f>
        <v>0</v>
      </c>
      <c r="W28" s="167">
        <f t="shared" si="8"/>
        <v>0</v>
      </c>
      <c r="X28" s="76">
        <f>分析係数表!E31</f>
        <v>0</v>
      </c>
      <c r="Y28" s="166">
        <f t="shared" si="9"/>
        <v>0</v>
      </c>
    </row>
    <row r="29" spans="1:25" x14ac:dyDescent="0.2">
      <c r="A29" s="6" t="s">
        <v>17</v>
      </c>
      <c r="B29" s="5" t="s">
        <v>272</v>
      </c>
      <c r="C29" s="90"/>
      <c r="D29" s="76">
        <f>投入係数表!T29</f>
        <v>1.7676386161051519E-3</v>
      </c>
      <c r="E29" s="77">
        <f t="shared" si="0"/>
        <v>0.17676386161051519</v>
      </c>
      <c r="F29" s="76">
        <f>分析係数表!C32</f>
        <v>0.40520446096654272</v>
      </c>
      <c r="G29" s="77">
        <f t="shared" si="1"/>
        <v>7.1625505262253364E-2</v>
      </c>
      <c r="H29" s="77">
        <v>8.8593835994759146E-2</v>
      </c>
      <c r="I29" s="77">
        <f t="shared" si="2"/>
        <v>8.8593835994759146E-2</v>
      </c>
      <c r="J29" s="76">
        <f>分析係数表!G32</f>
        <v>0.14123006833712984</v>
      </c>
      <c r="K29" s="78">
        <f t="shared" si="3"/>
        <v>1.2512113511788308E-2</v>
      </c>
      <c r="L29" s="79"/>
      <c r="M29" s="80"/>
      <c r="N29" s="81">
        <f>分析係数表!H32</f>
        <v>6.3543841336116914E-3</v>
      </c>
      <c r="O29" s="82">
        <f t="shared" si="4"/>
        <v>9.5981411953505555E-2</v>
      </c>
      <c r="P29" s="76">
        <f>分析係数表!C32</f>
        <v>0.40520446096654272</v>
      </c>
      <c r="Q29" s="82">
        <f t="shared" si="5"/>
        <v>3.8892096293427901E-2</v>
      </c>
      <c r="R29" s="83">
        <v>4.8427468723083338E-2</v>
      </c>
      <c r="S29" s="84">
        <f t="shared" si="6"/>
        <v>0.13702130471784249</v>
      </c>
      <c r="T29" s="85">
        <f>分析係数表!F32</f>
        <v>0.48519362186788156</v>
      </c>
      <c r="U29" s="86">
        <f t="shared" si="7"/>
        <v>6.6481863109112652E-2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投入係数表!T30</f>
        <v>7.7050914035352769E-4</v>
      </c>
      <c r="E30" s="77">
        <f t="shared" si="0"/>
        <v>7.7050914035352774E-2</v>
      </c>
      <c r="F30" s="76">
        <f>分析係数表!C33</f>
        <v>1</v>
      </c>
      <c r="G30" s="77">
        <f t="shared" si="1"/>
        <v>7.7050914035352774E-2</v>
      </c>
      <c r="H30" s="77">
        <v>0.11081278948036452</v>
      </c>
      <c r="I30" s="77">
        <f t="shared" si="2"/>
        <v>0.11081278948036452</v>
      </c>
      <c r="J30" s="76">
        <f>分析係数表!G33</f>
        <v>0.50773765659543113</v>
      </c>
      <c r="K30" s="78">
        <f t="shared" si="3"/>
        <v>5.6263826051563125E-2</v>
      </c>
      <c r="L30" s="79"/>
      <c r="M30" s="80"/>
      <c r="N30" s="81">
        <f>分析係数表!H33</f>
        <v>9.3945720250521918E-4</v>
      </c>
      <c r="O30" s="82">
        <f t="shared" si="4"/>
        <v>1.4190270350415604E-2</v>
      </c>
      <c r="P30" s="76">
        <f>分析係数表!C33</f>
        <v>1</v>
      </c>
      <c r="Q30" s="82">
        <f t="shared" si="5"/>
        <v>1.4190270350415604E-2</v>
      </c>
      <c r="R30" s="83">
        <v>4.2834227050762973E-2</v>
      </c>
      <c r="S30" s="84">
        <f t="shared" si="6"/>
        <v>0.1536470165311275</v>
      </c>
      <c r="T30" s="85">
        <f>分析係数表!F33</f>
        <v>0.64112011790714807</v>
      </c>
      <c r="U30" s="86">
        <f t="shared" si="7"/>
        <v>9.850619335451799E-2</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投入係数表!T31</f>
        <v>4.3012539658558696E-2</v>
      </c>
      <c r="E31" s="77">
        <f t="shared" si="0"/>
        <v>4.3012539658558699</v>
      </c>
      <c r="F31" s="76">
        <f>分析係数表!C34</f>
        <v>0.47684200348095152</v>
      </c>
      <c r="G31" s="77">
        <f t="shared" si="1"/>
        <v>2.0510185585591012</v>
      </c>
      <c r="H31" s="77">
        <v>2.3687397961525773</v>
      </c>
      <c r="I31" s="77">
        <f t="shared" si="2"/>
        <v>2.3687397961525773</v>
      </c>
      <c r="J31" s="76">
        <f>分析係数表!G34</f>
        <v>0.42481481481481481</v>
      </c>
      <c r="K31" s="78">
        <f t="shared" si="3"/>
        <v>1.0062757578470394</v>
      </c>
      <c r="L31" s="79"/>
      <c r="M31" s="80"/>
      <c r="N31" s="81">
        <f>分析係数表!H34</f>
        <v>0.15750260960334028</v>
      </c>
      <c r="O31" s="82">
        <f t="shared" si="4"/>
        <v>2.3790382416648161</v>
      </c>
      <c r="P31" s="76">
        <f>分析係数表!C34</f>
        <v>0.47684200348095152</v>
      </c>
      <c r="Q31" s="82">
        <f t="shared" si="5"/>
        <v>1.1344253615132511</v>
      </c>
      <c r="R31" s="83">
        <v>1.2121621220525443</v>
      </c>
      <c r="S31" s="84">
        <f t="shared" si="6"/>
        <v>3.5809019182051216</v>
      </c>
      <c r="T31" s="85">
        <f>分析係数表!F34</f>
        <v>0.69679012345679014</v>
      </c>
      <c r="U31" s="86">
        <f t="shared" si="7"/>
        <v>2.4951370896728031</v>
      </c>
      <c r="V31" s="87">
        <f>分析係数表!D34</f>
        <v>0.16024691358024692</v>
      </c>
      <c r="W31" s="167">
        <f t="shared" si="8"/>
        <v>1</v>
      </c>
      <c r="X31" s="76">
        <f>分析係数表!E34</f>
        <v>0.12271604938271605</v>
      </c>
      <c r="Y31" s="166">
        <f t="shared" si="9"/>
        <v>0</v>
      </c>
    </row>
    <row r="32" spans="1:25" x14ac:dyDescent="0.2">
      <c r="A32" s="6" t="s">
        <v>20</v>
      </c>
      <c r="B32" s="5" t="s">
        <v>37</v>
      </c>
      <c r="C32" s="90"/>
      <c r="D32" s="76">
        <f>投入係数表!T32</f>
        <v>5.7108324520320289E-3</v>
      </c>
      <c r="E32" s="77">
        <f t="shared" si="0"/>
        <v>0.57108324520320286</v>
      </c>
      <c r="F32" s="76">
        <f>分析係数表!C35</f>
        <v>0.24337550728097401</v>
      </c>
      <c r="G32" s="77">
        <f t="shared" si="1"/>
        <v>0.13898767450099436</v>
      </c>
      <c r="H32" s="77">
        <v>0.18782614506424297</v>
      </c>
      <c r="I32" s="77">
        <f t="shared" si="2"/>
        <v>0.18782614506424297</v>
      </c>
      <c r="J32" s="76">
        <f>分析係数表!G35</f>
        <v>0.31448275862068964</v>
      </c>
      <c r="K32" s="78">
        <f t="shared" si="3"/>
        <v>5.9068084240892958E-2</v>
      </c>
      <c r="L32" s="79"/>
      <c r="M32" s="80"/>
      <c r="N32" s="81">
        <f>分析係数表!H35</f>
        <v>5.9929540709812108E-2</v>
      </c>
      <c r="O32" s="82">
        <f t="shared" si="4"/>
        <v>0.90522099610359541</v>
      </c>
      <c r="P32" s="76">
        <f>分析係数表!C35</f>
        <v>0.24337550728097401</v>
      </c>
      <c r="Q32" s="82">
        <f t="shared" si="5"/>
        <v>0.22030861912810112</v>
      </c>
      <c r="R32" s="83">
        <v>0.29250897068198223</v>
      </c>
      <c r="S32" s="84">
        <f t="shared" si="6"/>
        <v>0.48033511574622523</v>
      </c>
      <c r="T32" s="85">
        <f>分析係数表!F35</f>
        <v>0.64091954022988507</v>
      </c>
      <c r="U32" s="86">
        <f t="shared" si="7"/>
        <v>0.30785616154033929</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投入係数表!T33</f>
        <v>3.7770055899682731E-4</v>
      </c>
      <c r="E33" s="77">
        <f t="shared" si="0"/>
        <v>3.7770055899682728E-2</v>
      </c>
      <c r="F33" s="76">
        <f>分析係数表!C36</f>
        <v>0.96818154529627187</v>
      </c>
      <c r="G33" s="77">
        <f t="shared" si="1"/>
        <v>3.656827108688139E-2</v>
      </c>
      <c r="H33" s="77">
        <v>0.12797575801035402</v>
      </c>
      <c r="I33" s="77">
        <f t="shared" si="2"/>
        <v>0.12797575801035402</v>
      </c>
      <c r="J33" s="76">
        <f>分析係数表!G36</f>
        <v>4.9777985510633324E-2</v>
      </c>
      <c r="K33" s="78">
        <f t="shared" si="3"/>
        <v>6.3703754279517185E-3</v>
      </c>
      <c r="L33" s="79"/>
      <c r="M33" s="80"/>
      <c r="N33" s="81">
        <f>分析係数表!H36</f>
        <v>0.19376304801670147</v>
      </c>
      <c r="O33" s="82">
        <f t="shared" si="4"/>
        <v>2.9267432597732186</v>
      </c>
      <c r="P33" s="76">
        <f>分析係数表!C36</f>
        <v>0.96818154529627187</v>
      </c>
      <c r="Q33" s="82">
        <f t="shared" si="5"/>
        <v>2.8336188119326828</v>
      </c>
      <c r="R33" s="83">
        <v>2.9861334431829452</v>
      </c>
      <c r="S33" s="84">
        <f t="shared" si="6"/>
        <v>3.1141092011932994</v>
      </c>
      <c r="T33" s="85">
        <f>分析係数表!F36</f>
        <v>0.84955597102126668</v>
      </c>
      <c r="U33" s="86">
        <f t="shared" si="7"/>
        <v>2.6456100662860345</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投入係数表!T34</f>
        <v>1.7117389333736212E-2</v>
      </c>
      <c r="E34" s="77">
        <f t="shared" si="0"/>
        <v>1.7117389333736213</v>
      </c>
      <c r="F34" s="76">
        <f>分析係数表!C37</f>
        <v>0.40040699066315533</v>
      </c>
      <c r="G34" s="77">
        <f t="shared" si="1"/>
        <v>0.685392235113091</v>
      </c>
      <c r="H34" s="77">
        <v>0.83466254939646811</v>
      </c>
      <c r="I34" s="77">
        <f t="shared" si="2"/>
        <v>0.83466254939646811</v>
      </c>
      <c r="J34" s="76">
        <f>分析係数表!G37</f>
        <v>0.27134717134717135</v>
      </c>
      <c r="K34" s="78">
        <f t="shared" si="3"/>
        <v>0.22648332180815031</v>
      </c>
      <c r="L34" s="79"/>
      <c r="M34" s="80"/>
      <c r="N34" s="81">
        <f>分析係数表!H37</f>
        <v>4.6907620041753653E-2</v>
      </c>
      <c r="O34" s="82">
        <f t="shared" si="4"/>
        <v>0.70852808207977913</v>
      </c>
      <c r="P34" s="76">
        <f>分析係数表!C37</f>
        <v>0.40040699066315533</v>
      </c>
      <c r="Q34" s="82">
        <f t="shared" si="5"/>
        <v>0.28369959714590148</v>
      </c>
      <c r="R34" s="83">
        <v>0.32710778688362402</v>
      </c>
      <c r="S34" s="84">
        <f t="shared" si="6"/>
        <v>1.1617703362800922</v>
      </c>
      <c r="T34" s="85">
        <f>分析係数表!F37</f>
        <v>0.66491656491656492</v>
      </c>
      <c r="U34" s="86">
        <f t="shared" si="7"/>
        <v>0.77248034122132136</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投入係数表!T35</f>
        <v>6.5417736818250494E-3</v>
      </c>
      <c r="E35" s="77">
        <f t="shared" si="0"/>
        <v>0.65417736818250494</v>
      </c>
      <c r="F35" s="76">
        <f>分析係数表!C38</f>
        <v>3.4362826933778567E-2</v>
      </c>
      <c r="G35" s="77">
        <f t="shared" si="1"/>
        <v>2.2479383686850159E-2</v>
      </c>
      <c r="H35" s="77">
        <v>3.1675444057793982E-2</v>
      </c>
      <c r="I35" s="77">
        <f t="shared" si="2"/>
        <v>3.1675444057793982E-2</v>
      </c>
      <c r="J35" s="76">
        <f>分析係数表!G38</f>
        <v>0.25648414985590778</v>
      </c>
      <c r="K35" s="78">
        <f t="shared" si="3"/>
        <v>8.1242493404716561E-3</v>
      </c>
      <c r="L35" s="79"/>
      <c r="M35" s="80"/>
      <c r="N35" s="81">
        <f>分析係数表!H38</f>
        <v>4.2901878914405008E-2</v>
      </c>
      <c r="O35" s="82">
        <f t="shared" si="4"/>
        <v>0.64802234600231257</v>
      </c>
      <c r="P35" s="76">
        <f>分析係数表!C38</f>
        <v>3.4362826933778567E-2</v>
      </c>
      <c r="Q35" s="82">
        <f t="shared" si="5"/>
        <v>2.2267879724898642E-2</v>
      </c>
      <c r="R35" s="83">
        <v>2.6741960449887567E-2</v>
      </c>
      <c r="S35" s="84">
        <f t="shared" si="6"/>
        <v>5.8417404507681549E-2</v>
      </c>
      <c r="T35" s="85">
        <f>分析係数表!F38</f>
        <v>0.52449567723342938</v>
      </c>
      <c r="U35" s="86">
        <f t="shared" si="7"/>
        <v>3.0639676139475623E-2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投入係数表!T36</f>
        <v>0</v>
      </c>
      <c r="E36" s="77">
        <f t="shared" si="0"/>
        <v>0</v>
      </c>
      <c r="F36" s="76">
        <f>分析係数表!C39</f>
        <v>1</v>
      </c>
      <c r="G36" s="77">
        <f t="shared" si="1"/>
        <v>0</v>
      </c>
      <c r="H36" s="77">
        <v>9.6514666708903477E-3</v>
      </c>
      <c r="I36" s="77">
        <f t="shared" si="2"/>
        <v>9.6514666708903477E-3</v>
      </c>
      <c r="J36" s="76">
        <f>分析係数表!G39</f>
        <v>0.34864130434782609</v>
      </c>
      <c r="K36" s="78">
        <f t="shared" si="3"/>
        <v>3.3648999290087815E-3</v>
      </c>
      <c r="L36" s="79"/>
      <c r="M36" s="80"/>
      <c r="N36" s="81">
        <f>分析係数表!H39</f>
        <v>3.7578288100208767E-3</v>
      </c>
      <c r="O36" s="82">
        <f t="shared" si="4"/>
        <v>5.6761081401662417E-2</v>
      </c>
      <c r="P36" s="76">
        <f>分析係数表!C39</f>
        <v>1</v>
      </c>
      <c r="Q36" s="82">
        <f t="shared" si="5"/>
        <v>5.6761081401662417E-2</v>
      </c>
      <c r="R36" s="83">
        <v>7.2741154490086002E-2</v>
      </c>
      <c r="S36" s="84">
        <f t="shared" si="6"/>
        <v>8.2392621160976343E-2</v>
      </c>
      <c r="T36" s="85">
        <f>分析係数表!F39</f>
        <v>0.69918478260869565</v>
      </c>
      <c r="U36" s="86">
        <f t="shared" si="7"/>
        <v>5.7607666914997864E-2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投入係数表!T37</f>
        <v>9.0648134159238556E-4</v>
      </c>
      <c r="E37" s="77">
        <f t="shared" si="0"/>
        <v>9.0648134159238558E-2</v>
      </c>
      <c r="F37" s="76">
        <f>分析係数表!C40</f>
        <v>0.60127684271619275</v>
      </c>
      <c r="G37" s="77">
        <f t="shared" si="1"/>
        <v>5.4504623905380821E-2</v>
      </c>
      <c r="H37" s="77">
        <v>6.3603620107405209E-2</v>
      </c>
      <c r="I37" s="77">
        <f t="shared" si="2"/>
        <v>6.3603620107405209E-2</v>
      </c>
      <c r="J37" s="76">
        <f>分析係数表!G40</f>
        <v>0.54798481836255197</v>
      </c>
      <c r="K37" s="78">
        <f t="shared" si="3"/>
        <v>3.4853818211757204E-2</v>
      </c>
      <c r="L37" s="79"/>
      <c r="M37" s="80"/>
      <c r="N37" s="81">
        <f>分析係数表!H40</f>
        <v>3.4120563674321501E-2</v>
      </c>
      <c r="O37" s="82">
        <f t="shared" si="4"/>
        <v>0.51538273564356674</v>
      </c>
      <c r="P37" s="76">
        <f>分析係数表!C40</f>
        <v>0.60127684271619275</v>
      </c>
      <c r="Q37" s="82">
        <f t="shared" si="5"/>
        <v>0.30988770407819805</v>
      </c>
      <c r="R37" s="83">
        <v>0.31128153744063247</v>
      </c>
      <c r="S37" s="84">
        <f t="shared" si="6"/>
        <v>0.3748851575480377</v>
      </c>
      <c r="T37" s="85">
        <f>分析係数表!F40</f>
        <v>0.74046629315018975</v>
      </c>
      <c r="U37" s="86">
        <f t="shared" si="7"/>
        <v>0.27758982296662033</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投入係数表!T38</f>
        <v>0</v>
      </c>
      <c r="E38" s="77">
        <f t="shared" si="0"/>
        <v>0</v>
      </c>
      <c r="F38" s="76">
        <f>分析係数表!C41</f>
        <v>0.59395665886661919</v>
      </c>
      <c r="G38" s="77">
        <f t="shared" si="1"/>
        <v>0</v>
      </c>
      <c r="H38" s="77">
        <v>1.3048531239444642E-4</v>
      </c>
      <c r="I38" s="77">
        <f t="shared" si="2"/>
        <v>1.3048531239444642E-4</v>
      </c>
      <c r="J38" s="76">
        <f>分析係数表!G41</f>
        <v>0.45048742945100051</v>
      </c>
      <c r="K38" s="78">
        <f t="shared" si="3"/>
        <v>5.8781992961684947E-5</v>
      </c>
      <c r="L38" s="79"/>
      <c r="M38" s="80"/>
      <c r="N38" s="81">
        <f>分析係数表!H41</f>
        <v>5.5519311064718163E-2</v>
      </c>
      <c r="O38" s="82">
        <f t="shared" si="4"/>
        <v>0.83860556029192224</v>
      </c>
      <c r="P38" s="76">
        <f>分析係数表!C41</f>
        <v>0.59395665886661919</v>
      </c>
      <c r="Q38" s="82">
        <f t="shared" si="5"/>
        <v>0.49809535669795929</v>
      </c>
      <c r="R38" s="83">
        <v>0.50440669255604464</v>
      </c>
      <c r="S38" s="84">
        <f t="shared" si="6"/>
        <v>0.5045371778684391</v>
      </c>
      <c r="T38" s="85">
        <f>分析係数表!F41</f>
        <v>0.55190696083461599</v>
      </c>
      <c r="U38" s="86">
        <f t="shared" si="7"/>
        <v>0.27845758046544428</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投入係数表!T39</f>
        <v>5.5899682731530445E-4</v>
      </c>
      <c r="E39" s="77">
        <f>$C$22*D39</f>
        <v>5.5899682731530446E-2</v>
      </c>
      <c r="F39" s="76">
        <f>分析係数表!C42</f>
        <v>0.30827067669172936</v>
      </c>
      <c r="G39" s="77">
        <f>E39*F39</f>
        <v>1.7232233022501868E-2</v>
      </c>
      <c r="H39" s="77">
        <v>2.1276942718221063E-2</v>
      </c>
      <c r="I39" s="77">
        <f>C39+H39</f>
        <v>2.1276942718221063E-2</v>
      </c>
      <c r="J39" s="76">
        <f>分析係数表!G42</f>
        <v>0.47878787878787876</v>
      </c>
      <c r="K39" s="78">
        <f>I39*J39</f>
        <v>1.0187142271148265E-2</v>
      </c>
      <c r="L39" s="79"/>
      <c r="M39" s="80"/>
      <c r="N39" s="81">
        <f>分析係数表!H42</f>
        <v>1.163883089770355E-2</v>
      </c>
      <c r="O39" s="82">
        <f t="shared" si="4"/>
        <v>0.17580168267459334</v>
      </c>
      <c r="P39" s="76">
        <f>分析係数表!C42</f>
        <v>0.30827067669172936</v>
      </c>
      <c r="Q39" s="82">
        <f>O39*P39</f>
        <v>5.4194503681641561E-2</v>
      </c>
      <c r="R39" s="83">
        <v>5.6395105795135209E-2</v>
      </c>
      <c r="S39" s="84">
        <f>I39+R39</f>
        <v>7.7672048513356268E-2</v>
      </c>
      <c r="T39" s="85">
        <f>分析係数表!F42</f>
        <v>0.54545454545454541</v>
      </c>
      <c r="U39" s="86">
        <f>S39*T39</f>
        <v>4.236657191637614E-2</v>
      </c>
      <c r="V39" s="87">
        <f>分析係数表!D42</f>
        <v>0.24545454545454545</v>
      </c>
      <c r="W39" s="167">
        <f>ROUND(S39*V39,0)</f>
        <v>0</v>
      </c>
      <c r="X39" s="76">
        <f>分析係数表!E42</f>
        <v>0.17575757575757575</v>
      </c>
      <c r="Y39" s="166">
        <f>ROUND(S39*X39,0)</f>
        <v>0</v>
      </c>
    </row>
    <row r="40" spans="1:25" x14ac:dyDescent="0.2">
      <c r="A40" s="6" t="s">
        <v>194</v>
      </c>
      <c r="B40" s="5" t="s">
        <v>41</v>
      </c>
      <c r="C40" s="90"/>
      <c r="D40" s="76">
        <f>投入係数表!T40</f>
        <v>4.3329808128116029E-2</v>
      </c>
      <c r="E40" s="77">
        <f>$C$22*D40</f>
        <v>4.332980812811603</v>
      </c>
      <c r="F40" s="76">
        <f>分析係数表!C43</f>
        <v>0.33317448971487573</v>
      </c>
      <c r="G40" s="77">
        <f>E40*F40</f>
        <v>1.4436386712528533</v>
      </c>
      <c r="H40" s="77">
        <v>1.7939147213404434</v>
      </c>
      <c r="I40" s="77">
        <f>C40+H40</f>
        <v>1.7939147213404434</v>
      </c>
      <c r="J40" s="76">
        <f>分析係数表!G43</f>
        <v>0.31447963800904977</v>
      </c>
      <c r="K40" s="78">
        <f>I40*J40</f>
        <v>0.56414965218624802</v>
      </c>
      <c r="L40" s="79"/>
      <c r="M40" s="80"/>
      <c r="N40" s="81">
        <f>分析係数表!H43</f>
        <v>3.2711377870563677E-2</v>
      </c>
      <c r="O40" s="82">
        <f t="shared" si="4"/>
        <v>0.49409733011794338</v>
      </c>
      <c r="P40" s="76">
        <f>分析係数表!C43</f>
        <v>0.33317448971487573</v>
      </c>
      <c r="Q40" s="82">
        <f>O40*P40</f>
        <v>0.16462062583152828</v>
      </c>
      <c r="R40" s="83">
        <v>0.2840391545633047</v>
      </c>
      <c r="S40" s="84">
        <f>I40+R40</f>
        <v>2.0779538759037481</v>
      </c>
      <c r="T40" s="85">
        <f>分析係数表!F43</f>
        <v>0.5802139037433155</v>
      </c>
      <c r="U40" s="86">
        <f>S40*T40</f>
        <v>1.2056577301366667</v>
      </c>
      <c r="V40" s="87">
        <f>分析係数表!D43</f>
        <v>0.11641299876593994</v>
      </c>
      <c r="W40" s="167">
        <f>ROUND(S40*V40,0)</f>
        <v>0</v>
      </c>
      <c r="X40" s="76">
        <f>分析係数表!E43</f>
        <v>9.2348827642945289E-2</v>
      </c>
      <c r="Y40" s="166">
        <f>ROUND(S40*X40,0)</f>
        <v>0</v>
      </c>
    </row>
    <row r="41" spans="1:25" x14ac:dyDescent="0.2">
      <c r="A41" s="6" t="s">
        <v>340</v>
      </c>
      <c r="B41" s="5" t="s">
        <v>42</v>
      </c>
      <c r="C41" s="90"/>
      <c r="D41" s="76">
        <f>投入係数表!T41</f>
        <v>1.6618824595860402E-4</v>
      </c>
      <c r="E41" s="77">
        <f>$C$22*D41</f>
        <v>1.66188245958604E-2</v>
      </c>
      <c r="F41" s="76">
        <f>分析係数表!C44</f>
        <v>0.44668045890539776</v>
      </c>
      <c r="G41" s="77">
        <f>E41*F41</f>
        <v>7.4233041969472349E-3</v>
      </c>
      <c r="H41" s="77">
        <v>1.1200741194931694E-2</v>
      </c>
      <c r="I41" s="77">
        <f>C41+H41</f>
        <v>1.1200741194931694E-2</v>
      </c>
      <c r="J41" s="76">
        <f>分析係数表!G44</f>
        <v>0.26717776712985147</v>
      </c>
      <c r="K41" s="78">
        <f>I41*J41</f>
        <v>2.9925890226611945E-3</v>
      </c>
      <c r="L41" s="79"/>
      <c r="M41" s="80"/>
      <c r="N41" s="81">
        <f>分析係数表!H44</f>
        <v>0.10956419624217119</v>
      </c>
      <c r="O41" s="82">
        <f t="shared" si="4"/>
        <v>1.6549402796172199</v>
      </c>
      <c r="P41" s="76">
        <f>分析係数表!C44</f>
        <v>0.44668045890539776</v>
      </c>
      <c r="Q41" s="82">
        <f>O41*P41</f>
        <v>0.73922948356044704</v>
      </c>
      <c r="R41" s="83">
        <v>0.74951059876306003</v>
      </c>
      <c r="S41" s="84">
        <f>I41+R41</f>
        <v>0.76071133995799167</v>
      </c>
      <c r="T41" s="85">
        <f>分析係数表!F44</f>
        <v>0.50742692860565408</v>
      </c>
      <c r="U41" s="86">
        <f>S41*T41</f>
        <v>0.38600541879037531</v>
      </c>
      <c r="V41" s="87">
        <f>分析係数表!D44</f>
        <v>0.12563488260661237</v>
      </c>
      <c r="W41" s="167">
        <f>ROUND(S41*V41,0)</f>
        <v>0</v>
      </c>
      <c r="X41" s="76">
        <f>分析係数表!E44</f>
        <v>9.5448011499760427E-2</v>
      </c>
      <c r="Y41" s="166">
        <f>ROUND(S41*X41,0)</f>
        <v>0</v>
      </c>
    </row>
    <row r="42" spans="1:25" x14ac:dyDescent="0.2">
      <c r="A42" s="6" t="s">
        <v>341</v>
      </c>
      <c r="B42" s="5" t="s">
        <v>278</v>
      </c>
      <c r="C42" s="90"/>
      <c r="D42" s="76">
        <f>投入係数表!T42</f>
        <v>2.5532557788185526E-3</v>
      </c>
      <c r="E42" s="77">
        <f>$C$22*D42</f>
        <v>0.25532557788185528</v>
      </c>
      <c r="F42" s="76">
        <f>分析係数表!C45</f>
        <v>1</v>
      </c>
      <c r="G42" s="77">
        <f>E42*F42</f>
        <v>0.25532557788185528</v>
      </c>
      <c r="H42" s="77">
        <v>0.30771024483924875</v>
      </c>
      <c r="I42" s="77">
        <f>C42+H42</f>
        <v>0.30771024483924875</v>
      </c>
      <c r="J42" s="76">
        <f>分析係数表!G45</f>
        <v>0</v>
      </c>
      <c r="K42" s="78">
        <f>I42*J42</f>
        <v>0</v>
      </c>
      <c r="L42" s="79"/>
      <c r="M42" s="80"/>
      <c r="N42" s="81">
        <f>分析係数表!H45</f>
        <v>0</v>
      </c>
      <c r="O42" s="82">
        <f t="shared" si="4"/>
        <v>0</v>
      </c>
      <c r="P42" s="76">
        <f>分析係数表!C45</f>
        <v>1</v>
      </c>
      <c r="Q42" s="82">
        <f>O42*P42</f>
        <v>0</v>
      </c>
      <c r="R42" s="83">
        <v>2.2161430095673115E-2</v>
      </c>
      <c r="S42" s="84">
        <f>I42+R42</f>
        <v>0.32987167493492187</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投入係数表!T43</f>
        <v>1.4956942136274362E-3</v>
      </c>
      <c r="E43" s="77">
        <f>$C$22*D43</f>
        <v>0.14956942136274362</v>
      </c>
      <c r="F43" s="76">
        <f>分析係数表!C46</f>
        <v>0.15546676353069377</v>
      </c>
      <c r="G43" s="77">
        <f>E43*F43</f>
        <v>2.325307386242436E-2</v>
      </c>
      <c r="H43" s="77">
        <v>3.4793942872369407E-2</v>
      </c>
      <c r="I43" s="77">
        <f>C43+H43</f>
        <v>3.4793942872369407E-2</v>
      </c>
      <c r="J43" s="76">
        <f>分析係数表!G46</f>
        <v>0</v>
      </c>
      <c r="K43" s="78">
        <f>I43*J43</f>
        <v>0</v>
      </c>
      <c r="L43" s="79"/>
      <c r="M43" s="80"/>
      <c r="N43" s="81">
        <f>分析係数表!H46</f>
        <v>2.2129436325678497E-2</v>
      </c>
      <c r="O43" s="82">
        <f t="shared" si="4"/>
        <v>0.33425970158756757</v>
      </c>
      <c r="P43" s="76">
        <f>分析係数表!C46</f>
        <v>0.15546676353069377</v>
      </c>
      <c r="Q43" s="82">
        <f>O43*P43</f>
        <v>5.1966273984554633E-2</v>
      </c>
      <c r="R43" s="83">
        <v>5.760883491540942E-2</v>
      </c>
      <c r="S43" s="84">
        <f>I43+R43</f>
        <v>9.2402777787778834E-2</v>
      </c>
      <c r="T43" s="85">
        <f>分析係数表!F46</f>
        <v>0</v>
      </c>
      <c r="U43" s="86">
        <f>S43*T43</f>
        <v>0</v>
      </c>
      <c r="V43" s="87">
        <f>分析係数表!D46</f>
        <v>4.662004662004662E-3</v>
      </c>
      <c r="W43" s="167">
        <f>ROUND(S43*V43,0)</f>
        <v>0</v>
      </c>
      <c r="X43" s="76">
        <f>分析係数表!E46</f>
        <v>9.324009324009324E-3</v>
      </c>
      <c r="Y43" s="166">
        <f>ROUND(S43*X43,0)</f>
        <v>0</v>
      </c>
    </row>
    <row r="44" spans="1:25" x14ac:dyDescent="0.2">
      <c r="A44" s="192">
        <v>40</v>
      </c>
      <c r="B44" s="14" t="s">
        <v>150</v>
      </c>
      <c r="C44" s="197">
        <f>SUM(C5:C43)</f>
        <v>100</v>
      </c>
      <c r="D44" s="92">
        <f>投入係数表!T44</f>
        <v>0.63934129022510955</v>
      </c>
      <c r="E44" s="91">
        <f>SUM(E5:E43)</f>
        <v>63.934129022510952</v>
      </c>
      <c r="F44" s="92">
        <f>分析係数表!C47</f>
        <v>0.3856972016264052</v>
      </c>
      <c r="G44" s="91">
        <f>SUM(G5:G43)</f>
        <v>15.760926813627403</v>
      </c>
      <c r="H44" s="91">
        <f>SUM(H5:H43)</f>
        <v>18.280681590917361</v>
      </c>
      <c r="I44" s="91">
        <f>SUM(I5:I43)</f>
        <v>118.28068159091738</v>
      </c>
      <c r="J44" s="92">
        <f>分析係数表!G47</f>
        <v>0.23532043395593333</v>
      </c>
      <c r="K44" s="93">
        <f>SUM(K5:K43)</f>
        <v>24.090517447630958</v>
      </c>
      <c r="L44" s="94">
        <f>最終需要_まとめ!$L$33</f>
        <v>0.627</v>
      </c>
      <c r="M44" s="91">
        <f>K44*L44</f>
        <v>15.10475443966461</v>
      </c>
      <c r="N44" s="95">
        <f>分析係数表!H47</f>
        <v>1</v>
      </c>
      <c r="O44" s="96">
        <f>SUM(O5:O43)</f>
        <v>15.10475443966461</v>
      </c>
      <c r="P44" s="92">
        <f>分析係数表!C47</f>
        <v>0.3856972016264052</v>
      </c>
      <c r="Q44" s="96">
        <f>SUM(Q5:Q43)</f>
        <v>6.7361906892624912</v>
      </c>
      <c r="R44" s="91">
        <f>SUM(R5:R43)</f>
        <v>7.4188459299696596</v>
      </c>
      <c r="S44" s="97">
        <f>SUM(S5:S43)</f>
        <v>125.69952752088705</v>
      </c>
      <c r="T44" s="98">
        <f>分析係数表!F47</f>
        <v>0.49256721600054465</v>
      </c>
      <c r="U44" s="99">
        <f>SUM(U5:U43)</f>
        <v>47.986456702503865</v>
      </c>
      <c r="V44" s="100">
        <f>分析係数表!D47</f>
        <v>5.5358071998560611E-2</v>
      </c>
      <c r="W44" s="164">
        <f>SUM(W5:W43)</f>
        <v>4</v>
      </c>
      <c r="X44" s="92">
        <f>分析係数表!E47</f>
        <v>4.4839843806985892E-2</v>
      </c>
      <c r="Y44" s="165">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295</v>
      </c>
      <c r="S2" s="3" t="s">
        <v>152</v>
      </c>
      <c r="U2" s="64" t="s">
        <v>209</v>
      </c>
      <c r="W2" s="3" t="s">
        <v>130</v>
      </c>
      <c r="Y2" s="3" t="s">
        <v>153</v>
      </c>
    </row>
    <row r="3" spans="1:25" ht="44" x14ac:dyDescent="0.2">
      <c r="B3" s="65"/>
      <c r="C3" s="66" t="s">
        <v>227</v>
      </c>
      <c r="D3" s="66" t="s">
        <v>313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投入係数表!U5</f>
        <v>0</v>
      </c>
      <c r="E5" s="77">
        <f t="shared" ref="E5:E38" si="0">$C$23*D5</f>
        <v>0</v>
      </c>
      <c r="F5" s="76">
        <f>分析係数表!C8</f>
        <v>7.164700742682395E-2</v>
      </c>
      <c r="G5" s="77">
        <f t="shared" ref="G5:G38" si="1">E5*F5</f>
        <v>0</v>
      </c>
      <c r="H5" s="77">
        <f t="array" ref="H5:H43">MMULT(逆行列係数!C5:AO43,'19'!G5:G43)</f>
        <v>1.5166060176821983E-4</v>
      </c>
      <c r="I5" s="77">
        <f t="shared" ref="I5:I38" si="2">C5+H5</f>
        <v>1.5166060176821983E-4</v>
      </c>
      <c r="J5" s="76">
        <f>分析係数表!G8</f>
        <v>0.12209302325581395</v>
      </c>
      <c r="K5" s="78">
        <f t="shared" ref="K5:K38" si="3">I5*J5</f>
        <v>1.8516701378678003E-5</v>
      </c>
      <c r="L5" s="79" t="s">
        <v>183</v>
      </c>
      <c r="M5" s="80" t="s">
        <v>183</v>
      </c>
      <c r="N5" s="81">
        <f>分析係数表!H8</f>
        <v>1.0934237995824634E-2</v>
      </c>
      <c r="O5" s="82">
        <f t="shared" ref="O5:O43" si="4">$M$44*N5</f>
        <v>0.16206358175120961</v>
      </c>
      <c r="P5" s="76">
        <f>分析係数表!C8</f>
        <v>7.164700742682395E-2</v>
      </c>
      <c r="Q5" s="82">
        <f t="shared" ref="Q5:Q38" si="5">O5*P5</f>
        <v>1.1611370645346605E-2</v>
      </c>
      <c r="R5" s="83">
        <f t="array" ref="R5:R43">MMULT(逆行列係数!C5:AO43,'19'!Q5:Q43)</f>
        <v>1.439613595032198E-2</v>
      </c>
      <c r="S5" s="84">
        <f t="shared" ref="S5:S38" si="6">I5+R5</f>
        <v>1.45477965520902E-2</v>
      </c>
      <c r="T5" s="85">
        <f>分析係数表!F8</f>
        <v>0.45639534883720928</v>
      </c>
      <c r="U5" s="86">
        <f t="shared" ref="U5:U38" si="7">S5*T5</f>
        <v>6.639546682203957E-3</v>
      </c>
      <c r="V5" s="87">
        <f>分析係数表!D8</f>
        <v>0.625</v>
      </c>
      <c r="W5" s="167">
        <f t="shared" ref="W5:W38" si="8">ROUND(S5*V5,0)</f>
        <v>0</v>
      </c>
      <c r="X5" s="76">
        <f>分析係数表!E8</f>
        <v>0</v>
      </c>
      <c r="Y5" s="166">
        <f t="shared" ref="Y5:Y38" si="9">ROUND(S5*X5,0)</f>
        <v>0</v>
      </c>
    </row>
    <row r="6" spans="1:25" x14ac:dyDescent="0.2">
      <c r="A6" s="6" t="s">
        <v>219</v>
      </c>
      <c r="B6" s="5" t="s">
        <v>265</v>
      </c>
      <c r="C6" s="90"/>
      <c r="D6" s="76">
        <f>投入係数表!U6</f>
        <v>0</v>
      </c>
      <c r="E6" s="77">
        <f t="shared" si="0"/>
        <v>0</v>
      </c>
      <c r="F6" s="76">
        <f>分析係数表!C9</f>
        <v>5.7142857142857162E-2</v>
      </c>
      <c r="G6" s="77">
        <f t="shared" si="1"/>
        <v>0</v>
      </c>
      <c r="H6" s="77">
        <v>3.3480683656603199E-4</v>
      </c>
      <c r="I6" s="77">
        <f t="shared" si="2"/>
        <v>3.3480683656603199E-4</v>
      </c>
      <c r="J6" s="76">
        <f>分析係数表!G9</f>
        <v>0.2857142857142857</v>
      </c>
      <c r="K6" s="78">
        <f t="shared" si="3"/>
        <v>9.5659096161723414E-5</v>
      </c>
      <c r="L6" s="79"/>
      <c r="M6" s="80"/>
      <c r="N6" s="81">
        <f>分析係数表!H9</f>
        <v>5.8716075156576197E-4</v>
      </c>
      <c r="O6" s="82">
        <f t="shared" si="4"/>
        <v>8.7026983040625686E-3</v>
      </c>
      <c r="P6" s="76">
        <f>分析係数表!C9</f>
        <v>5.7142857142857162E-2</v>
      </c>
      <c r="Q6" s="82">
        <f t="shared" si="5"/>
        <v>4.972970459464327E-4</v>
      </c>
      <c r="R6" s="83">
        <v>5.7853204523346648E-4</v>
      </c>
      <c r="S6" s="84">
        <f t="shared" si="6"/>
        <v>9.1333888179949852E-4</v>
      </c>
      <c r="T6" s="85">
        <f>分析係数表!F9</f>
        <v>0.7142857142857143</v>
      </c>
      <c r="U6" s="86">
        <f t="shared" si="7"/>
        <v>6.5238491557107034E-4</v>
      </c>
      <c r="V6" s="87">
        <f>分析係数表!D9</f>
        <v>0</v>
      </c>
      <c r="W6" s="167">
        <f t="shared" si="8"/>
        <v>0</v>
      </c>
      <c r="X6" s="76">
        <f>分析係数表!E9</f>
        <v>0</v>
      </c>
      <c r="Y6" s="166">
        <f t="shared" si="9"/>
        <v>0</v>
      </c>
    </row>
    <row r="7" spans="1:25" x14ac:dyDescent="0.2">
      <c r="A7" s="6" t="s">
        <v>220</v>
      </c>
      <c r="B7" s="5" t="s">
        <v>266</v>
      </c>
      <c r="C7" s="90"/>
      <c r="D7" s="76">
        <f>投入係数表!U7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1.6438430129895966E-2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投入係数表!U8</f>
        <v>0</v>
      </c>
      <c r="E8" s="77">
        <f t="shared" si="0"/>
        <v>0</v>
      </c>
      <c r="F8" s="76">
        <f>分析係数表!C11</f>
        <v>4.3499275012083283E-3</v>
      </c>
      <c r="G8" s="77">
        <f t="shared" si="1"/>
        <v>0</v>
      </c>
      <c r="H8" s="77">
        <v>9.9040216918370528E-4</v>
      </c>
      <c r="I8" s="77">
        <f t="shared" si="2"/>
        <v>9.9040216918370528E-4</v>
      </c>
      <c r="J8" s="76">
        <f>分析係数表!G11</f>
        <v>0.47058823529411764</v>
      </c>
      <c r="K8" s="78">
        <f t="shared" si="3"/>
        <v>4.66071609027626E-4</v>
      </c>
      <c r="L8" s="79"/>
      <c r="M8" s="80"/>
      <c r="N8" s="81">
        <f>分析係数表!H11</f>
        <v>-2.6096033402922757E-5</v>
      </c>
      <c r="O8" s="82">
        <f t="shared" si="4"/>
        <v>-3.8678659129166978E-4</v>
      </c>
      <c r="P8" s="76">
        <f>分析係数表!C11</f>
        <v>4.3499275012083283E-3</v>
      </c>
      <c r="Q8" s="82">
        <f t="shared" si="5"/>
        <v>-1.6824936305582601E-6</v>
      </c>
      <c r="R8" s="83">
        <v>2.5155934711047556E-4</v>
      </c>
      <c r="S8" s="84">
        <f t="shared" si="6"/>
        <v>1.2419615162941808E-3</v>
      </c>
      <c r="T8" s="85">
        <f>分析係数表!F11</f>
        <v>0.76470588235294112</v>
      </c>
      <c r="U8" s="86">
        <f t="shared" si="7"/>
        <v>9.4973527716613818E-4</v>
      </c>
      <c r="V8" s="87">
        <f>分析係数表!D11</f>
        <v>0</v>
      </c>
      <c r="W8" s="167">
        <f t="shared" si="8"/>
        <v>0</v>
      </c>
      <c r="X8" s="76">
        <f>分析係数表!E11</f>
        <v>0</v>
      </c>
      <c r="Y8" s="166">
        <f t="shared" si="9"/>
        <v>0</v>
      </c>
    </row>
    <row r="9" spans="1:25" x14ac:dyDescent="0.2">
      <c r="A9" s="6" t="s">
        <v>222</v>
      </c>
      <c r="B9" s="5" t="s">
        <v>190</v>
      </c>
      <c r="C9" s="90"/>
      <c r="D9" s="76">
        <f>投入係数表!U9</f>
        <v>0</v>
      </c>
      <c r="E9" s="77">
        <f t="shared" si="0"/>
        <v>0</v>
      </c>
      <c r="F9" s="76">
        <f>分析係数表!C12</f>
        <v>7.5078417484569449E-2</v>
      </c>
      <c r="G9" s="77">
        <f t="shared" si="1"/>
        <v>0</v>
      </c>
      <c r="H9" s="77">
        <v>2.7718581592409673E-4</v>
      </c>
      <c r="I9" s="77">
        <f t="shared" si="2"/>
        <v>2.7718581592409673E-4</v>
      </c>
      <c r="J9" s="76">
        <f>分析係数表!G12</f>
        <v>0.13750412677451304</v>
      </c>
      <c r="K9" s="78">
        <f t="shared" si="3"/>
        <v>3.8114193572923832E-5</v>
      </c>
      <c r="L9" s="79"/>
      <c r="M9" s="80"/>
      <c r="N9" s="81">
        <f>分析係数表!H12</f>
        <v>8.9209290187891435E-2</v>
      </c>
      <c r="O9" s="82">
        <f t="shared" si="4"/>
        <v>1.3222299623305731</v>
      </c>
      <c r="P9" s="76">
        <f>分析係数表!C12</f>
        <v>7.5078417484569449E-2</v>
      </c>
      <c r="Q9" s="82">
        <f t="shared" si="5"/>
        <v>9.9270933122461297E-2</v>
      </c>
      <c r="R9" s="83">
        <v>0.10964948867137424</v>
      </c>
      <c r="S9" s="84">
        <f t="shared" si="6"/>
        <v>0.10992667448729833</v>
      </c>
      <c r="T9" s="85">
        <f>分析係数表!F12</f>
        <v>0.33294816771211622</v>
      </c>
      <c r="U9" s="86">
        <f t="shared" si="7"/>
        <v>3.6599884853232213E-2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投入係数表!U10</f>
        <v>2.7214998488055641E-3</v>
      </c>
      <c r="E10" s="77">
        <f t="shared" si="0"/>
        <v>0.27214998488055642</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0.2090581525931475</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投入係数表!U11</f>
        <v>7.5597218022376775E-3</v>
      </c>
      <c r="E11" s="77">
        <f t="shared" si="0"/>
        <v>0.75597218022376778</v>
      </c>
      <c r="F11" s="76">
        <f>分析係数表!C14</f>
        <v>7.4826296098343126E-2</v>
      </c>
      <c r="G11" s="77">
        <f t="shared" si="1"/>
        <v>5.6566598199533663E-2</v>
      </c>
      <c r="H11" s="77">
        <v>6.6881586574172147E-2</v>
      </c>
      <c r="I11" s="77">
        <f t="shared" si="2"/>
        <v>6.6881586574172147E-2</v>
      </c>
      <c r="J11" s="76">
        <f>分析係数表!G14</f>
        <v>0.16814159292035399</v>
      </c>
      <c r="K11" s="78">
        <f t="shared" si="3"/>
        <v>1.1245576503621867E-2</v>
      </c>
      <c r="L11" s="79"/>
      <c r="M11" s="80"/>
      <c r="N11" s="81">
        <f>分析係数表!H14</f>
        <v>1.1873695198329854E-3</v>
      </c>
      <c r="O11" s="82">
        <f t="shared" si="4"/>
        <v>1.7598789903770975E-2</v>
      </c>
      <c r="P11" s="76">
        <f>分析係数表!C14</f>
        <v>7.4826296098343126E-2</v>
      </c>
      <c r="Q11" s="82">
        <f t="shared" si="5"/>
        <v>1.3168522643120985E-3</v>
      </c>
      <c r="R11" s="83">
        <v>4.4833992077012779E-3</v>
      </c>
      <c r="S11" s="84">
        <f t="shared" si="6"/>
        <v>7.1364985781873419E-2</v>
      </c>
      <c r="T11" s="85">
        <f>分析係数表!F14</f>
        <v>0.3584070796460177</v>
      </c>
      <c r="U11" s="86">
        <f t="shared" si="7"/>
        <v>2.5577716143060827E-2</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投入係数表!U12</f>
        <v>1.3909888116117326E-2</v>
      </c>
      <c r="E12" s="77">
        <f t="shared" si="0"/>
        <v>1.3909888116117326</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0.12106420307429265</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投入係数表!U13</f>
        <v>9.0716661626852129E-4</v>
      </c>
      <c r="E13" s="77">
        <f t="shared" si="0"/>
        <v>9.071666162685213E-2</v>
      </c>
      <c r="F13" s="76">
        <f>分析係数表!C16</f>
        <v>0.33157038242473558</v>
      </c>
      <c r="G13" s="77">
        <f t="shared" si="1"/>
        <v>3.0078958187910697E-2</v>
      </c>
      <c r="H13" s="77">
        <v>5.9754356624696629E-2</v>
      </c>
      <c r="I13" s="77">
        <f t="shared" si="2"/>
        <v>5.9754356624696629E-2</v>
      </c>
      <c r="J13" s="76">
        <f>分析係数表!G16</f>
        <v>3.3388981636060099E-2</v>
      </c>
      <c r="K13" s="78">
        <f t="shared" si="3"/>
        <v>1.9951371160165819E-3</v>
      </c>
      <c r="L13" s="79"/>
      <c r="M13" s="80"/>
      <c r="N13" s="81">
        <f>分析係数表!H16</f>
        <v>1.6727557411273488E-2</v>
      </c>
      <c r="O13" s="82">
        <f t="shared" si="4"/>
        <v>0.24793020501796034</v>
      </c>
      <c r="P13" s="76">
        <f>分析係数表!C16</f>
        <v>0.33157038242473558</v>
      </c>
      <c r="Q13" s="82">
        <f t="shared" si="5"/>
        <v>8.2206312892448202E-2</v>
      </c>
      <c r="R13" s="83">
        <v>9.0084937209715388E-2</v>
      </c>
      <c r="S13" s="84">
        <f t="shared" si="6"/>
        <v>0.14983929383441202</v>
      </c>
      <c r="T13" s="85">
        <f>分析係数表!F16</f>
        <v>0.28881469115191988</v>
      </c>
      <c r="U13" s="86">
        <f t="shared" si="7"/>
        <v>4.3275789371207483E-2</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投入係数表!U14</f>
        <v>4.052010885999395E-2</v>
      </c>
      <c r="E14" s="77">
        <f t="shared" si="0"/>
        <v>4.0520108859993949</v>
      </c>
      <c r="F14" s="76">
        <f>分析係数表!C17</f>
        <v>0.10168393782383423</v>
      </c>
      <c r="G14" s="77">
        <f t="shared" si="1"/>
        <v>0.41202442299346187</v>
      </c>
      <c r="H14" s="77">
        <v>0.45024892977708292</v>
      </c>
      <c r="I14" s="77">
        <f t="shared" si="2"/>
        <v>0.45024892977708292</v>
      </c>
      <c r="J14" s="76">
        <f>分析係数表!G17</f>
        <v>0.21222040370976542</v>
      </c>
      <c r="K14" s="78">
        <f t="shared" si="3"/>
        <v>9.5552009647182357E-2</v>
      </c>
      <c r="L14" s="79"/>
      <c r="M14" s="80"/>
      <c r="N14" s="81">
        <f>分析係数表!H17</f>
        <v>3.040187891440501E-3</v>
      </c>
      <c r="O14" s="82">
        <f t="shared" si="4"/>
        <v>4.5060637885479524E-2</v>
      </c>
      <c r="P14" s="76">
        <f>分析係数表!C17</f>
        <v>0.10168393782383423</v>
      </c>
      <c r="Q14" s="82">
        <f t="shared" si="5"/>
        <v>4.5819431010494091E-3</v>
      </c>
      <c r="R14" s="83">
        <v>8.0833369928726261E-3</v>
      </c>
      <c r="S14" s="84">
        <f t="shared" si="6"/>
        <v>0.45833226676995553</v>
      </c>
      <c r="T14" s="85">
        <f>分析係数表!F17</f>
        <v>0.32296781232951444</v>
      </c>
      <c r="U14" s="86">
        <f t="shared" si="7"/>
        <v>0.14802656951871995</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投入係数表!U15</f>
        <v>9.0716661626852133E-3</v>
      </c>
      <c r="E15" s="77">
        <f t="shared" si="0"/>
        <v>0.90716661626852135</v>
      </c>
      <c r="F15" s="76">
        <f>分析係数表!C18</f>
        <v>1.3647642679900707E-2</v>
      </c>
      <c r="G15" s="77">
        <f t="shared" si="1"/>
        <v>1.2380685829967378E-2</v>
      </c>
      <c r="H15" s="77">
        <v>1.5713836461422315E-2</v>
      </c>
      <c r="I15" s="77">
        <f t="shared" si="2"/>
        <v>1.5713836461422315E-2</v>
      </c>
      <c r="J15" s="76">
        <f>分析係数表!G18</f>
        <v>0.21285140562248997</v>
      </c>
      <c r="K15" s="78">
        <f t="shared" si="3"/>
        <v>3.3447121785356738E-3</v>
      </c>
      <c r="L15" s="79"/>
      <c r="M15" s="80"/>
      <c r="N15" s="81">
        <f>分析係数表!H18</f>
        <v>4.4363256784968683E-4</v>
      </c>
      <c r="O15" s="82">
        <f t="shared" si="4"/>
        <v>6.5753720519583858E-3</v>
      </c>
      <c r="P15" s="76">
        <f>分析係数表!C18</f>
        <v>1.3647642679900707E-2</v>
      </c>
      <c r="Q15" s="82">
        <f t="shared" si="5"/>
        <v>8.9738328252533553E-5</v>
      </c>
      <c r="R15" s="83">
        <v>1.9793518995966358E-4</v>
      </c>
      <c r="S15" s="84">
        <f t="shared" si="6"/>
        <v>1.5911771651381978E-2</v>
      </c>
      <c r="T15" s="85">
        <f>分析係数表!F18</f>
        <v>0.45783132530120479</v>
      </c>
      <c r="U15" s="86">
        <f t="shared" si="7"/>
        <v>7.284907503042351E-3</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投入係数表!U16</f>
        <v>4.5963108557605083E-2</v>
      </c>
      <c r="E16" s="77">
        <f t="shared" si="0"/>
        <v>4.5963108557605086</v>
      </c>
      <c r="F16" s="76">
        <f>分析係数表!C19</f>
        <v>0.35369371629248714</v>
      </c>
      <c r="G16" s="77">
        <f t="shared" si="1"/>
        <v>1.6256862678094361</v>
      </c>
      <c r="H16" s="77">
        <v>2.0876663106119504</v>
      </c>
      <c r="I16" s="77">
        <f t="shared" si="2"/>
        <v>2.0876663106119504</v>
      </c>
      <c r="J16" s="76">
        <f>分析係数表!G19</f>
        <v>5.7706179370040876E-2</v>
      </c>
      <c r="K16" s="78">
        <f t="shared" si="3"/>
        <v>0.12047124658496468</v>
      </c>
      <c r="L16" s="79"/>
      <c r="M16" s="80"/>
      <c r="N16" s="81">
        <f>分析係数表!H19</f>
        <v>-1.174321503131524E-4</v>
      </c>
      <c r="O16" s="82">
        <f t="shared" si="4"/>
        <v>-1.7405396608125138E-3</v>
      </c>
      <c r="P16" s="76">
        <f>分析係数表!C19</f>
        <v>0.35369371629248714</v>
      </c>
      <c r="Q16" s="82">
        <f t="shared" si="5"/>
        <v>-6.1561794098724304E-4</v>
      </c>
      <c r="R16" s="83">
        <v>1.1861960568125202E-3</v>
      </c>
      <c r="S16" s="84">
        <f t="shared" si="6"/>
        <v>2.0888525066687631</v>
      </c>
      <c r="T16" s="85">
        <f>分析係数表!F19</f>
        <v>0.2399615292137533</v>
      </c>
      <c r="U16" s="86">
        <f t="shared" si="7"/>
        <v>0.50124424180221816</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投入係数表!U17</f>
        <v>6.6827940731781069E-2</v>
      </c>
      <c r="E17" s="77">
        <f t="shared" si="0"/>
        <v>6.6827940731781066</v>
      </c>
      <c r="F17" s="76">
        <f>分析係数表!C20</f>
        <v>6.1353860086031276E-2</v>
      </c>
      <c r="G17" s="77">
        <f t="shared" si="1"/>
        <v>0.41001521254952861</v>
      </c>
      <c r="H17" s="77">
        <v>0.4477564912408934</v>
      </c>
      <c r="I17" s="77">
        <f t="shared" si="2"/>
        <v>0.4477564912408934</v>
      </c>
      <c r="J17" s="76">
        <f>分析係数表!G20</f>
        <v>0.10067618332081142</v>
      </c>
      <c r="K17" s="78">
        <f t="shared" si="3"/>
        <v>4.5078414595251477E-2</v>
      </c>
      <c r="L17" s="79"/>
      <c r="M17" s="80"/>
      <c r="N17" s="81">
        <f>分析係数表!H20</f>
        <v>5.4801670146137783E-4</v>
      </c>
      <c r="O17" s="82">
        <f t="shared" si="4"/>
        <v>8.1225184171250641E-3</v>
      </c>
      <c r="P17" s="76">
        <f>分析係数表!C20</f>
        <v>6.1353860086031276E-2</v>
      </c>
      <c r="Q17" s="82">
        <f t="shared" si="5"/>
        <v>4.9834785851050336E-4</v>
      </c>
      <c r="R17" s="83">
        <v>9.3001392750411793E-4</v>
      </c>
      <c r="S17" s="84">
        <f t="shared" si="6"/>
        <v>0.44868650516839753</v>
      </c>
      <c r="T17" s="85">
        <f>分析係数表!F20</f>
        <v>0.22389181066867017</v>
      </c>
      <c r="U17" s="86">
        <f t="shared" si="7"/>
        <v>0.10045723406475016</v>
      </c>
      <c r="V17" s="87">
        <f>分析係数表!D20</f>
        <v>0</v>
      </c>
      <c r="W17" s="167">
        <f t="shared" si="8"/>
        <v>0</v>
      </c>
      <c r="X17" s="76">
        <f>分析係数表!E20</f>
        <v>0</v>
      </c>
      <c r="Y17" s="166">
        <f t="shared" si="9"/>
        <v>0</v>
      </c>
    </row>
    <row r="18" spans="1:25" x14ac:dyDescent="0.2">
      <c r="A18" s="6" t="s">
        <v>6</v>
      </c>
      <c r="B18" s="5" t="s">
        <v>34</v>
      </c>
      <c r="C18" s="90"/>
      <c r="D18" s="76">
        <f>投入係数表!U18</f>
        <v>2.8122165104324161E-2</v>
      </c>
      <c r="E18" s="77">
        <f t="shared" si="0"/>
        <v>2.8122165104324162</v>
      </c>
      <c r="F18" s="76">
        <f>分析係数表!C21</f>
        <v>6.7857142857142838E-2</v>
      </c>
      <c r="G18" s="77">
        <f t="shared" si="1"/>
        <v>0.19082897749362818</v>
      </c>
      <c r="H18" s="77">
        <v>0.20627784495321799</v>
      </c>
      <c r="I18" s="77">
        <f t="shared" si="2"/>
        <v>0.20627784495321799</v>
      </c>
      <c r="J18" s="76">
        <f>分析係数表!G21</f>
        <v>0.28506493506493508</v>
      </c>
      <c r="K18" s="78">
        <f t="shared" si="3"/>
        <v>5.8802580476923834E-2</v>
      </c>
      <c r="L18" s="79"/>
      <c r="M18" s="80"/>
      <c r="N18" s="81">
        <f>分析係数表!H21</f>
        <v>9.264091858037578E-4</v>
      </c>
      <c r="O18" s="82">
        <f t="shared" si="4"/>
        <v>1.3730923990854276E-2</v>
      </c>
      <c r="P18" s="76">
        <f>分析係数表!C21</f>
        <v>6.7857142857142838E-2</v>
      </c>
      <c r="Q18" s="82">
        <f t="shared" si="5"/>
        <v>9.3174127080796843E-4</v>
      </c>
      <c r="R18" s="83">
        <v>2.0681687613275722E-3</v>
      </c>
      <c r="S18" s="84">
        <f t="shared" si="6"/>
        <v>0.20834601371454556</v>
      </c>
      <c r="T18" s="85">
        <f>分析係数表!F21</f>
        <v>0.42467532467532465</v>
      </c>
      <c r="U18" s="86">
        <f t="shared" si="7"/>
        <v>8.8479411019034282E-2</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投入係数表!U19</f>
        <v>1.3909888116117326E-2</v>
      </c>
      <c r="E19" s="77">
        <f t="shared" si="0"/>
        <v>1.3909888116117326</v>
      </c>
      <c r="F19" s="76">
        <f>分析係数表!C22</f>
        <v>2.5594149908592323E-2</v>
      </c>
      <c r="G19" s="77">
        <f t="shared" si="1"/>
        <v>3.5601176165565372E-2</v>
      </c>
      <c r="H19" s="77">
        <v>3.7391579950736518E-2</v>
      </c>
      <c r="I19" s="77">
        <f t="shared" si="2"/>
        <v>3.7391579950736518E-2</v>
      </c>
      <c r="J19" s="76">
        <f>分析係数表!G22</f>
        <v>0.19492656875834447</v>
      </c>
      <c r="K19" s="78">
        <f t="shared" si="3"/>
        <v>7.2886123802503762E-3</v>
      </c>
      <c r="L19" s="79"/>
      <c r="M19" s="80"/>
      <c r="N19" s="81">
        <f>分析係数表!H22</f>
        <v>3.9144050104384132E-5</v>
      </c>
      <c r="O19" s="82">
        <f t="shared" si="4"/>
        <v>5.8017988693750467E-4</v>
      </c>
      <c r="P19" s="76">
        <f>分析係数表!C22</f>
        <v>2.5594149908592323E-2</v>
      </c>
      <c r="Q19" s="82">
        <f t="shared" si="5"/>
        <v>1.484921100022864E-5</v>
      </c>
      <c r="R19" s="83">
        <v>1.5293659634399087E-4</v>
      </c>
      <c r="S19" s="84">
        <f t="shared" si="6"/>
        <v>3.7544516547080506E-2</v>
      </c>
      <c r="T19" s="85">
        <f>分析係数表!F22</f>
        <v>0.41388518024032045</v>
      </c>
      <c r="U19" s="86">
        <f t="shared" si="7"/>
        <v>1.5539118998124109E-2</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投入係数表!U20</f>
        <v>2.4191109767160569E-3</v>
      </c>
      <c r="E20" s="77">
        <f t="shared" si="0"/>
        <v>0.24191109767160568</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3.8678659129166978E-4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投入係数表!U21</f>
        <v>9.0716661626852129E-4</v>
      </c>
      <c r="E21" s="77">
        <f t="shared" si="0"/>
        <v>9.071666162685213E-2</v>
      </c>
      <c r="F21" s="76">
        <f>分析係数表!C24</f>
        <v>0.15741583257506819</v>
      </c>
      <c r="G21" s="77">
        <f t="shared" si="1"/>
        <v>1.4280238818421668E-2</v>
      </c>
      <c r="H21" s="77">
        <v>1.7432966140412967E-2</v>
      </c>
      <c r="I21" s="77">
        <f t="shared" si="2"/>
        <v>1.7432966140412967E-2</v>
      </c>
      <c r="J21" s="76">
        <f>分析係数表!G24</f>
        <v>0.20833333333333334</v>
      </c>
      <c r="K21" s="78">
        <f t="shared" si="3"/>
        <v>3.6318679459193684E-3</v>
      </c>
      <c r="L21" s="79"/>
      <c r="M21" s="80"/>
      <c r="N21" s="81">
        <f>分析係数表!H24</f>
        <v>3.2620041753653444E-4</v>
      </c>
      <c r="O21" s="82">
        <f t="shared" si="4"/>
        <v>4.8348323911458716E-3</v>
      </c>
      <c r="P21" s="76">
        <f>分析係数表!C24</f>
        <v>0.15741583257506819</v>
      </c>
      <c r="Q21" s="82">
        <f t="shared" si="5"/>
        <v>7.6107916621313517E-4</v>
      </c>
      <c r="R21" s="83">
        <v>2.6245470991685107E-3</v>
      </c>
      <c r="S21" s="84">
        <f t="shared" si="6"/>
        <v>2.0057513239581479E-2</v>
      </c>
      <c r="T21" s="85">
        <f>分析係数表!F24</f>
        <v>0.39583333333333331</v>
      </c>
      <c r="U21" s="86">
        <f t="shared" si="7"/>
        <v>7.9394323240010011E-3</v>
      </c>
      <c r="V21" s="87">
        <f>分析係数表!D24</f>
        <v>0</v>
      </c>
      <c r="W21" s="167">
        <f t="shared" si="8"/>
        <v>0</v>
      </c>
      <c r="X21" s="76">
        <f>分析係数表!E24</f>
        <v>0</v>
      </c>
      <c r="Y21" s="166">
        <f t="shared" si="9"/>
        <v>0</v>
      </c>
    </row>
    <row r="22" spans="1:25" x14ac:dyDescent="0.2">
      <c r="A22" s="6" t="s">
        <v>10</v>
      </c>
      <c r="B22" s="5" t="s">
        <v>271</v>
      </c>
      <c r="C22" s="90"/>
      <c r="D22" s="76">
        <f>投入係数表!U22</f>
        <v>0.15058965830057455</v>
      </c>
      <c r="E22" s="77">
        <f t="shared" si="0"/>
        <v>15.058965830057454</v>
      </c>
      <c r="F22" s="76">
        <f>分析係数表!C25</f>
        <v>0.30845442536327605</v>
      </c>
      <c r="G22" s="77">
        <f t="shared" si="1"/>
        <v>4.6450046516755812</v>
      </c>
      <c r="H22" s="77">
        <v>5.2829903665126565</v>
      </c>
      <c r="I22" s="77">
        <f t="shared" si="2"/>
        <v>5.2829903665126565</v>
      </c>
      <c r="J22" s="76">
        <f>分析係数表!G25</f>
        <v>0.19694817948330565</v>
      </c>
      <c r="K22" s="78">
        <f t="shared" si="3"/>
        <v>1.0404753349125093</v>
      </c>
      <c r="L22" s="79"/>
      <c r="M22" s="80"/>
      <c r="N22" s="81">
        <f>分析係数表!H25</f>
        <v>5.0887265135699379E-4</v>
      </c>
      <c r="O22" s="82">
        <f t="shared" si="4"/>
        <v>7.5423385301875614E-3</v>
      </c>
      <c r="P22" s="76">
        <f>分析係数表!C25</f>
        <v>0.30845442536327605</v>
      </c>
      <c r="Q22" s="82">
        <f t="shared" si="5"/>
        <v>2.3264676972243005E-3</v>
      </c>
      <c r="R22" s="83">
        <v>1.3890527916237468E-2</v>
      </c>
      <c r="S22" s="84">
        <f t="shared" si="6"/>
        <v>5.2968808944288943</v>
      </c>
      <c r="T22" s="85">
        <f>分析係数表!F25</f>
        <v>0.34916150475902702</v>
      </c>
      <c r="U22" s="86">
        <f t="shared" si="7"/>
        <v>1.8494669036281337</v>
      </c>
      <c r="V22" s="87">
        <f>分析係数表!D25</f>
        <v>2.3674271037921135E-2</v>
      </c>
      <c r="W22" s="167">
        <f t="shared" si="8"/>
        <v>0</v>
      </c>
      <c r="X22" s="76">
        <f>分析係数表!E25</f>
        <v>2.3583622903761897E-2</v>
      </c>
      <c r="Y22" s="166">
        <f t="shared" si="9"/>
        <v>0</v>
      </c>
    </row>
    <row r="23" spans="1:25" x14ac:dyDescent="0.2">
      <c r="A23" s="6" t="s">
        <v>11</v>
      </c>
      <c r="B23" s="5" t="s">
        <v>35</v>
      </c>
      <c r="C23" s="75">
        <f>最終需要_まとめ!C24</f>
        <v>100</v>
      </c>
      <c r="D23" s="76">
        <f>投入係数表!U23</f>
        <v>0.11914121560326579</v>
      </c>
      <c r="E23" s="77">
        <f t="shared" si="0"/>
        <v>11.91412156032658</v>
      </c>
      <c r="F23" s="76">
        <f>分析係数表!C26</f>
        <v>0.16160220994475138</v>
      </c>
      <c r="G23" s="77">
        <f t="shared" si="1"/>
        <v>1.9253483736991848</v>
      </c>
      <c r="H23" s="77">
        <v>1.9852912400983707</v>
      </c>
      <c r="I23" s="77">
        <f t="shared" si="2"/>
        <v>101.98529124009838</v>
      </c>
      <c r="J23" s="76">
        <f>分析係数表!G26</f>
        <v>0.19685515573026913</v>
      </c>
      <c r="K23" s="78">
        <f t="shared" si="3"/>
        <v>20.076330389266417</v>
      </c>
      <c r="L23" s="79"/>
      <c r="M23" s="80"/>
      <c r="N23" s="81">
        <f>分析係数表!H26</f>
        <v>1.0360125260960334E-2</v>
      </c>
      <c r="O23" s="82">
        <f t="shared" si="4"/>
        <v>0.1535542767427929</v>
      </c>
      <c r="P23" s="76">
        <f>分析係数表!C26</f>
        <v>0.16160220994475138</v>
      </c>
      <c r="Q23" s="82">
        <f t="shared" si="5"/>
        <v>2.4814710468103272E-2</v>
      </c>
      <c r="R23" s="83">
        <v>2.6262960172050549E-2</v>
      </c>
      <c r="S23" s="84">
        <f t="shared" si="6"/>
        <v>102.01155420027042</v>
      </c>
      <c r="T23" s="85">
        <f>分析係数表!F26</f>
        <v>0.33413970365890533</v>
      </c>
      <c r="U23" s="86">
        <f t="shared" si="7"/>
        <v>34.086110490262719</v>
      </c>
      <c r="V23" s="87">
        <f>分析係数表!D26</f>
        <v>4.2334442092530997E-2</v>
      </c>
      <c r="W23" s="167">
        <f t="shared" si="8"/>
        <v>4</v>
      </c>
      <c r="X23" s="76">
        <f>分析係数表!E26</f>
        <v>4.4148775325068036E-2</v>
      </c>
      <c r="Y23" s="166">
        <f t="shared" si="9"/>
        <v>5</v>
      </c>
    </row>
    <row r="24" spans="1:25" x14ac:dyDescent="0.2">
      <c r="A24" s="6" t="s">
        <v>12</v>
      </c>
      <c r="B24" s="5" t="s">
        <v>365</v>
      </c>
      <c r="C24" s="90"/>
      <c r="D24" s="76">
        <f>投入係数表!U24</f>
        <v>0</v>
      </c>
      <c r="E24" s="77">
        <f t="shared" si="0"/>
        <v>0</v>
      </c>
      <c r="F24" s="76">
        <f>分析係数表!C27</f>
        <v>8.2295614510016213E-2</v>
      </c>
      <c r="G24" s="77">
        <f t="shared" si="1"/>
        <v>0</v>
      </c>
      <c r="H24" s="77">
        <v>3.7363643572092771E-4</v>
      </c>
      <c r="I24" s="77">
        <f t="shared" si="2"/>
        <v>3.7363643572092771E-4</v>
      </c>
      <c r="J24" s="76">
        <f>分析係数表!G27</f>
        <v>0.16879795396419436</v>
      </c>
      <c r="K24" s="78">
        <f t="shared" si="3"/>
        <v>6.3069065876166828E-5</v>
      </c>
      <c r="L24" s="79"/>
      <c r="M24" s="80"/>
      <c r="N24" s="81">
        <f>分析係数表!H27</f>
        <v>1.0829853862212944E-2</v>
      </c>
      <c r="O24" s="82">
        <f t="shared" si="4"/>
        <v>0.16051643538604296</v>
      </c>
      <c r="P24" s="76">
        <f>分析係数表!C27</f>
        <v>8.2295614510016213E-2</v>
      </c>
      <c r="Q24" s="82">
        <f t="shared" si="5"/>
        <v>1.3209798689051717E-2</v>
      </c>
      <c r="R24" s="83">
        <v>1.3349300443957759E-2</v>
      </c>
      <c r="S24" s="84">
        <f t="shared" si="6"/>
        <v>1.3722936879678687E-2</v>
      </c>
      <c r="T24" s="85">
        <f>分析係数表!F27</f>
        <v>0.31969309462915602</v>
      </c>
      <c r="U24" s="86">
        <f t="shared" si="7"/>
        <v>4.3871281584650533E-3</v>
      </c>
      <c r="V24" s="87">
        <f>分析係数表!D27</f>
        <v>0</v>
      </c>
      <c r="W24" s="167">
        <f t="shared" si="8"/>
        <v>0</v>
      </c>
      <c r="X24" s="76">
        <f>分析係数表!E27</f>
        <v>0</v>
      </c>
      <c r="Y24" s="166">
        <f t="shared" si="9"/>
        <v>0</v>
      </c>
    </row>
    <row r="25" spans="1:25" x14ac:dyDescent="0.2">
      <c r="A25" s="6" t="s">
        <v>13</v>
      </c>
      <c r="B25" s="5" t="s">
        <v>191</v>
      </c>
      <c r="C25" s="90"/>
      <c r="D25" s="76">
        <f>投入係数表!U25</f>
        <v>0</v>
      </c>
      <c r="E25" s="77">
        <f t="shared" si="0"/>
        <v>0</v>
      </c>
      <c r="F25" s="76">
        <f>分析係数表!C28</f>
        <v>3.4090909090909061E-2</v>
      </c>
      <c r="G25" s="77">
        <f t="shared" si="1"/>
        <v>0</v>
      </c>
      <c r="H25" s="77">
        <v>3.9962992582514177E-3</v>
      </c>
      <c r="I25" s="77">
        <f t="shared" si="2"/>
        <v>3.9962992582514177E-3</v>
      </c>
      <c r="J25" s="76">
        <f>分析係数表!G28</f>
        <v>0.12609457092819615</v>
      </c>
      <c r="K25" s="78">
        <f t="shared" si="3"/>
        <v>5.0391164026988107E-4</v>
      </c>
      <c r="L25" s="79"/>
      <c r="M25" s="80"/>
      <c r="N25" s="81">
        <f>分析係数表!H28</f>
        <v>2.1424843423799581E-2</v>
      </c>
      <c r="O25" s="82">
        <f t="shared" si="4"/>
        <v>0.31755179145046086</v>
      </c>
      <c r="P25" s="76">
        <f>分析係数表!C28</f>
        <v>3.4090909090909061E-2</v>
      </c>
      <c r="Q25" s="82">
        <f t="shared" si="5"/>
        <v>1.0825629253992974E-2</v>
      </c>
      <c r="R25" s="83">
        <v>1.2012492509597702E-2</v>
      </c>
      <c r="S25" s="84">
        <f t="shared" si="6"/>
        <v>1.6008791767849119E-2</v>
      </c>
      <c r="T25" s="85">
        <f>分析係数表!F28</f>
        <v>0.21453590192644484</v>
      </c>
      <c r="U25" s="86">
        <f t="shared" si="7"/>
        <v>3.4344605806681562E-3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投入係数表!U26</f>
        <v>3.9310553371635923E-3</v>
      </c>
      <c r="E26" s="77">
        <f t="shared" si="0"/>
        <v>0.39310553371635926</v>
      </c>
      <c r="F26" s="76">
        <f>分析係数表!C29</f>
        <v>0.29231433506044902</v>
      </c>
      <c r="G26" s="77">
        <f t="shared" si="1"/>
        <v>0.11491038269688048</v>
      </c>
      <c r="H26" s="77">
        <v>0.15334681014094037</v>
      </c>
      <c r="I26" s="77">
        <f t="shared" si="2"/>
        <v>0.15334681014094037</v>
      </c>
      <c r="J26" s="76">
        <f>分析係数表!G29</f>
        <v>0.25456977262594738</v>
      </c>
      <c r="K26" s="78">
        <f t="shared" si="3"/>
        <v>3.903746259049351E-2</v>
      </c>
      <c r="L26" s="79"/>
      <c r="M26" s="80"/>
      <c r="N26" s="81">
        <f>分析係数表!H29</f>
        <v>1.0151356993736952E-2</v>
      </c>
      <c r="O26" s="82">
        <f t="shared" si="4"/>
        <v>0.15045998401245955</v>
      </c>
      <c r="P26" s="76">
        <f>分析係数表!C29</f>
        <v>0.29231433506044902</v>
      </c>
      <c r="Q26" s="82">
        <f t="shared" si="5"/>
        <v>4.3981610179807902E-2</v>
      </c>
      <c r="R26" s="83">
        <v>5.5861983916068288E-2</v>
      </c>
      <c r="S26" s="84">
        <f t="shared" si="6"/>
        <v>0.20920879405700865</v>
      </c>
      <c r="T26" s="85">
        <f>分析係数表!F29</f>
        <v>0.38252340615247438</v>
      </c>
      <c r="U26" s="86">
        <f t="shared" si="7"/>
        <v>8.002726049973849E-2</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投入係数表!U27</f>
        <v>1.5119443604475356E-3</v>
      </c>
      <c r="E27" s="77">
        <f t="shared" si="0"/>
        <v>0.15119443604475355</v>
      </c>
      <c r="F27" s="76">
        <f>分析係数表!C30</f>
        <v>1</v>
      </c>
      <c r="G27" s="77">
        <f t="shared" si="1"/>
        <v>0.15119443604475355</v>
      </c>
      <c r="H27" s="77">
        <v>0.21190138653648208</v>
      </c>
      <c r="I27" s="77">
        <f t="shared" si="2"/>
        <v>0.21190138653648208</v>
      </c>
      <c r="J27" s="76">
        <f>分析係数表!G30</f>
        <v>0.34476756092566047</v>
      </c>
      <c r="K27" s="78">
        <f t="shared" si="3"/>
        <v>7.3056724192948508E-2</v>
      </c>
      <c r="L27" s="79"/>
      <c r="M27" s="80"/>
      <c r="N27" s="81">
        <f>分析係数表!H30</f>
        <v>0</v>
      </c>
      <c r="O27" s="82">
        <f t="shared" si="4"/>
        <v>0</v>
      </c>
      <c r="P27" s="76">
        <f>分析係数表!C30</f>
        <v>1</v>
      </c>
      <c r="Q27" s="82">
        <f t="shared" si="5"/>
        <v>0</v>
      </c>
      <c r="R27" s="83">
        <v>4.503458670968196E-2</v>
      </c>
      <c r="S27" s="84">
        <f t="shared" si="6"/>
        <v>0.25693597324616402</v>
      </c>
      <c r="T27" s="85">
        <f>分析係数表!F30</f>
        <v>0.43968871595330739</v>
      </c>
      <c r="U27" s="86">
        <f t="shared" si="7"/>
        <v>0.11297184815881919</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投入係数表!U28</f>
        <v>9.0716661626852133E-3</v>
      </c>
      <c r="E28" s="77">
        <f t="shared" si="0"/>
        <v>0.90716661626852135</v>
      </c>
      <c r="F28" s="76">
        <f>分析係数表!C31</f>
        <v>3.6682843277190957E-2</v>
      </c>
      <c r="G28" s="77">
        <f t="shared" si="1"/>
        <v>3.3277450810877796E-2</v>
      </c>
      <c r="H28" s="77">
        <v>4.9303849276236066E-2</v>
      </c>
      <c r="I28" s="77">
        <f t="shared" si="2"/>
        <v>4.9303849276236066E-2</v>
      </c>
      <c r="J28" s="76">
        <f>分析係数表!G31</f>
        <v>6.9767441860465115E-2</v>
      </c>
      <c r="K28" s="78">
        <f t="shared" si="3"/>
        <v>3.4398034378769348E-3</v>
      </c>
      <c r="L28" s="79"/>
      <c r="M28" s="80"/>
      <c r="N28" s="81">
        <f>分析係数表!H31</f>
        <v>2.1751043841336117E-2</v>
      </c>
      <c r="O28" s="82">
        <f t="shared" si="4"/>
        <v>0.32238662384160671</v>
      </c>
      <c r="P28" s="76">
        <f>分析係数表!C31</f>
        <v>3.6682843277190957E-2</v>
      </c>
      <c r="Q28" s="82">
        <f t="shared" si="5"/>
        <v>1.1826057997044373E-2</v>
      </c>
      <c r="R28" s="83">
        <v>1.5725104268222979E-2</v>
      </c>
      <c r="S28" s="84">
        <f t="shared" si="6"/>
        <v>6.5028953544459048E-2</v>
      </c>
      <c r="T28" s="85">
        <f>分析係数表!F31</f>
        <v>0.34496124031007752</v>
      </c>
      <c r="U28" s="86">
        <f t="shared" si="7"/>
        <v>2.2432468470763006E-2</v>
      </c>
      <c r="V28" s="87">
        <f>分析係数表!D31</f>
        <v>0</v>
      </c>
      <c r="W28" s="167">
        <f t="shared" si="8"/>
        <v>0</v>
      </c>
      <c r="X28" s="76">
        <f>分析係数表!E31</f>
        <v>0</v>
      </c>
      <c r="Y28" s="166">
        <f t="shared" si="9"/>
        <v>0</v>
      </c>
    </row>
    <row r="29" spans="1:25" x14ac:dyDescent="0.2">
      <c r="A29" s="6" t="s">
        <v>17</v>
      </c>
      <c r="B29" s="5" t="s">
        <v>272</v>
      </c>
      <c r="C29" s="90"/>
      <c r="D29" s="76">
        <f>投入係数表!U29</f>
        <v>6.0477774417901423E-4</v>
      </c>
      <c r="E29" s="77">
        <f t="shared" si="0"/>
        <v>6.047777441790142E-2</v>
      </c>
      <c r="F29" s="76">
        <f>分析係数表!C32</f>
        <v>0.40520446096654272</v>
      </c>
      <c r="G29" s="77">
        <f t="shared" si="1"/>
        <v>2.4505863983461912E-2</v>
      </c>
      <c r="H29" s="77">
        <v>3.7520586379725961E-2</v>
      </c>
      <c r="I29" s="77">
        <f t="shared" si="2"/>
        <v>3.7520586379725961E-2</v>
      </c>
      <c r="J29" s="76">
        <f>分析係数表!G32</f>
        <v>0.14123006833712984</v>
      </c>
      <c r="K29" s="78">
        <f t="shared" si="3"/>
        <v>5.29903497845788E-3</v>
      </c>
      <c r="L29" s="79"/>
      <c r="M29" s="80"/>
      <c r="N29" s="81">
        <f>分析係数表!H32</f>
        <v>6.3543841336116914E-3</v>
      </c>
      <c r="O29" s="82">
        <f t="shared" si="4"/>
        <v>9.4182534979521587E-2</v>
      </c>
      <c r="P29" s="76">
        <f>分析係数表!C32</f>
        <v>0.40520446096654272</v>
      </c>
      <c r="Q29" s="82">
        <f t="shared" si="5"/>
        <v>3.8163183318839597E-2</v>
      </c>
      <c r="R29" s="83">
        <v>4.7519844458955157E-2</v>
      </c>
      <c r="S29" s="84">
        <f t="shared" si="6"/>
        <v>8.5040430838681125E-2</v>
      </c>
      <c r="T29" s="85">
        <f>分析係数表!F32</f>
        <v>0.48519362186788156</v>
      </c>
      <c r="U29" s="86">
        <f t="shared" si="7"/>
        <v>4.1261074643824787E-2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投入係数表!U30</f>
        <v>3.0238887208950711E-4</v>
      </c>
      <c r="E30" s="77">
        <f t="shared" si="0"/>
        <v>3.023888720895071E-2</v>
      </c>
      <c r="F30" s="76">
        <f>分析係数表!C33</f>
        <v>1</v>
      </c>
      <c r="G30" s="77">
        <f t="shared" si="1"/>
        <v>3.023888720895071E-2</v>
      </c>
      <c r="H30" s="77">
        <v>6.0910755155498743E-2</v>
      </c>
      <c r="I30" s="77">
        <f t="shared" si="2"/>
        <v>6.0910755155498743E-2</v>
      </c>
      <c r="J30" s="76">
        <f>分析係数表!G33</f>
        <v>0.50773765659543113</v>
      </c>
      <c r="K30" s="78">
        <f t="shared" si="3"/>
        <v>3.0926684084111006E-2</v>
      </c>
      <c r="L30" s="79"/>
      <c r="M30" s="80"/>
      <c r="N30" s="81">
        <f>分析係数表!H33</f>
        <v>9.3945720250521918E-4</v>
      </c>
      <c r="O30" s="82">
        <f t="shared" si="4"/>
        <v>1.392431728650011E-2</v>
      </c>
      <c r="P30" s="76">
        <f>分析係数表!C33</f>
        <v>1</v>
      </c>
      <c r="Q30" s="82">
        <f t="shared" si="5"/>
        <v>1.392431728650011E-2</v>
      </c>
      <c r="R30" s="83">
        <v>4.2031430934600988E-2</v>
      </c>
      <c r="S30" s="84">
        <f t="shared" si="6"/>
        <v>0.10294218609009972</v>
      </c>
      <c r="T30" s="85">
        <f>分析係数表!F33</f>
        <v>0.64112011790714807</v>
      </c>
      <c r="U30" s="86">
        <f t="shared" si="7"/>
        <v>6.5998306483704319E-2</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投入係数表!U31</f>
        <v>5.2010885999395219E-2</v>
      </c>
      <c r="E31" s="77">
        <f t="shared" si="0"/>
        <v>5.2010885999395216</v>
      </c>
      <c r="F31" s="76">
        <f>分析係数表!C34</f>
        <v>0.47684200348095152</v>
      </c>
      <c r="G31" s="77">
        <f t="shared" si="1"/>
        <v>2.4800975082770984</v>
      </c>
      <c r="H31" s="77">
        <v>2.76003781297984</v>
      </c>
      <c r="I31" s="77">
        <f t="shared" si="2"/>
        <v>2.76003781297984</v>
      </c>
      <c r="J31" s="76">
        <f>分析係数表!G34</f>
        <v>0.42481481481481481</v>
      </c>
      <c r="K31" s="78">
        <f t="shared" si="3"/>
        <v>1.1725049524029172</v>
      </c>
      <c r="L31" s="79"/>
      <c r="M31" s="80"/>
      <c r="N31" s="81">
        <f>分析係数表!H34</f>
        <v>0.15750260960334028</v>
      </c>
      <c r="O31" s="82">
        <f t="shared" si="4"/>
        <v>2.3344504717408725</v>
      </c>
      <c r="P31" s="76">
        <f>分析係数表!C34</f>
        <v>0.47684200348095152</v>
      </c>
      <c r="Q31" s="82">
        <f t="shared" si="5"/>
        <v>1.11316403997197</v>
      </c>
      <c r="R31" s="83">
        <v>1.1894438635302365</v>
      </c>
      <c r="S31" s="84">
        <f t="shared" si="6"/>
        <v>3.9494816765100764</v>
      </c>
      <c r="T31" s="85">
        <f>分析係数表!F34</f>
        <v>0.69679012345679014</v>
      </c>
      <c r="U31" s="86">
        <f t="shared" si="7"/>
        <v>2.7519598249657866</v>
      </c>
      <c r="V31" s="87">
        <f>分析係数表!D34</f>
        <v>0.16024691358024692</v>
      </c>
      <c r="W31" s="167">
        <f t="shared" si="8"/>
        <v>1</v>
      </c>
      <c r="X31" s="76">
        <f>分析係数表!E34</f>
        <v>0.12271604938271605</v>
      </c>
      <c r="Y31" s="166">
        <f t="shared" si="9"/>
        <v>0</v>
      </c>
    </row>
    <row r="32" spans="1:25" x14ac:dyDescent="0.2">
      <c r="A32" s="6" t="s">
        <v>20</v>
      </c>
      <c r="B32" s="5" t="s">
        <v>37</v>
      </c>
      <c r="C32" s="90"/>
      <c r="D32" s="76">
        <f>投入係数表!U32</f>
        <v>6.0477774417901425E-3</v>
      </c>
      <c r="E32" s="77">
        <f t="shared" si="0"/>
        <v>0.6047777441790142</v>
      </c>
      <c r="F32" s="76">
        <f>分析係数表!C35</f>
        <v>0.24337550728097401</v>
      </c>
      <c r="G32" s="77">
        <f t="shared" si="1"/>
        <v>0.14718809028181071</v>
      </c>
      <c r="H32" s="77">
        <v>0.19688675625366397</v>
      </c>
      <c r="I32" s="77">
        <f t="shared" si="2"/>
        <v>0.19688675625366397</v>
      </c>
      <c r="J32" s="76">
        <f>分析係数表!G35</f>
        <v>0.31448275862068964</v>
      </c>
      <c r="K32" s="78">
        <f t="shared" si="3"/>
        <v>6.1917490242531563E-2</v>
      </c>
      <c r="L32" s="79"/>
      <c r="M32" s="80"/>
      <c r="N32" s="81">
        <f>分析係数表!H35</f>
        <v>5.9929540709812108E-2</v>
      </c>
      <c r="O32" s="82">
        <f t="shared" si="4"/>
        <v>0.88825540690131966</v>
      </c>
      <c r="P32" s="76">
        <f>分析係数表!C35</f>
        <v>0.24337550728097401</v>
      </c>
      <c r="Q32" s="82">
        <f t="shared" si="5"/>
        <v>0.21617961024967666</v>
      </c>
      <c r="R32" s="83">
        <v>0.28702678781621588</v>
      </c>
      <c r="S32" s="84">
        <f t="shared" si="6"/>
        <v>0.48391354406987985</v>
      </c>
      <c r="T32" s="85">
        <f>分析係数表!F35</f>
        <v>0.64091954022988507</v>
      </c>
      <c r="U32" s="86">
        <f t="shared" si="7"/>
        <v>0.3101496461762816</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投入係数表!U33</f>
        <v>2.1167221046265497E-3</v>
      </c>
      <c r="E33" s="77">
        <f t="shared" si="0"/>
        <v>0.21167221046265497</v>
      </c>
      <c r="F33" s="76">
        <f>分析係数表!C36</f>
        <v>0.96818154529627187</v>
      </c>
      <c r="G33" s="77">
        <f t="shared" si="1"/>
        <v>0.20493712782201098</v>
      </c>
      <c r="H33" s="77">
        <v>0.3150642985847385</v>
      </c>
      <c r="I33" s="77">
        <f t="shared" si="2"/>
        <v>0.3150642985847385</v>
      </c>
      <c r="J33" s="76">
        <f>分析係数表!G36</f>
        <v>4.9777985510633324E-2</v>
      </c>
      <c r="K33" s="78">
        <f t="shared" si="3"/>
        <v>1.5683266089868964E-2</v>
      </c>
      <c r="L33" s="79"/>
      <c r="M33" s="80"/>
      <c r="N33" s="81">
        <f>分析係数表!H36</f>
        <v>0.19376304801670147</v>
      </c>
      <c r="O33" s="82">
        <f t="shared" si="4"/>
        <v>2.871890440340648</v>
      </c>
      <c r="P33" s="76">
        <f>分析係数表!C36</f>
        <v>0.96818154529627187</v>
      </c>
      <c r="Q33" s="82">
        <f t="shared" si="5"/>
        <v>2.7805113244505995</v>
      </c>
      <c r="R33" s="83">
        <v>2.9301675370470011</v>
      </c>
      <c r="S33" s="84">
        <f t="shared" si="6"/>
        <v>3.2452318356317393</v>
      </c>
      <c r="T33" s="85">
        <f>分析係数表!F36</f>
        <v>0.84955597102126668</v>
      </c>
      <c r="U33" s="86">
        <f t="shared" si="7"/>
        <v>2.7570060833092498</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投入係数表!U34</f>
        <v>1.7538554581191412E-2</v>
      </c>
      <c r="E34" s="77">
        <f t="shared" si="0"/>
        <v>1.7538554581191412</v>
      </c>
      <c r="F34" s="76">
        <f>分析係数表!C37</f>
        <v>0.40040699066315533</v>
      </c>
      <c r="G34" s="77">
        <f t="shared" si="1"/>
        <v>0.70225598604363504</v>
      </c>
      <c r="H34" s="77">
        <v>0.84311680033786596</v>
      </c>
      <c r="I34" s="77">
        <f t="shared" si="2"/>
        <v>0.84311680033786596</v>
      </c>
      <c r="J34" s="76">
        <f>分析係数表!G37</f>
        <v>0.27134717134717135</v>
      </c>
      <c r="K34" s="78">
        <f t="shared" si="3"/>
        <v>0.22877735888695777</v>
      </c>
      <c r="L34" s="79"/>
      <c r="M34" s="80"/>
      <c r="N34" s="81">
        <f>分析係数表!H37</f>
        <v>4.6907620041753653E-2</v>
      </c>
      <c r="O34" s="82">
        <f t="shared" si="4"/>
        <v>0.69524889784677635</v>
      </c>
      <c r="P34" s="76">
        <f>分析係数表!C37</f>
        <v>0.40040699066315533</v>
      </c>
      <c r="Q34" s="82">
        <f t="shared" si="5"/>
        <v>0.27838251894870319</v>
      </c>
      <c r="R34" s="83">
        <v>0.32097715540134447</v>
      </c>
      <c r="S34" s="84">
        <f t="shared" si="6"/>
        <v>1.1640939557392105</v>
      </c>
      <c r="T34" s="85">
        <f>分析係数表!F37</f>
        <v>0.66491656491656492</v>
      </c>
      <c r="U34" s="86">
        <f t="shared" si="7"/>
        <v>0.77402535429025165</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投入係数表!U35</f>
        <v>1.1490777139401271E-2</v>
      </c>
      <c r="E35" s="77">
        <f t="shared" si="0"/>
        <v>1.1490777139401271</v>
      </c>
      <c r="F35" s="76">
        <f>分析係数表!C38</f>
        <v>3.4362826933778567E-2</v>
      </c>
      <c r="G35" s="77">
        <f t="shared" si="1"/>
        <v>3.9485558617586507E-2</v>
      </c>
      <c r="H35" s="77">
        <v>4.8634384445242658E-2</v>
      </c>
      <c r="I35" s="77">
        <f t="shared" si="2"/>
        <v>4.8634384445242658E-2</v>
      </c>
      <c r="J35" s="76">
        <f>分析係数表!G38</f>
        <v>0.25648414985590778</v>
      </c>
      <c r="K35" s="78">
        <f t="shared" si="3"/>
        <v>1.2473948748203449E-2</v>
      </c>
      <c r="L35" s="79"/>
      <c r="M35" s="80"/>
      <c r="N35" s="81">
        <f>分析係数表!H38</f>
        <v>4.2901878914405008E-2</v>
      </c>
      <c r="O35" s="82">
        <f t="shared" si="4"/>
        <v>0.63587715608350504</v>
      </c>
      <c r="P35" s="76">
        <f>分析係数表!C38</f>
        <v>3.4362826933778567E-2</v>
      </c>
      <c r="Q35" s="82">
        <f t="shared" si="5"/>
        <v>2.1850536665640786E-2</v>
      </c>
      <c r="R35" s="83">
        <v>2.6240764479611621E-2</v>
      </c>
      <c r="S35" s="84">
        <f t="shared" si="6"/>
        <v>7.4875148924854279E-2</v>
      </c>
      <c r="T35" s="85">
        <f>分析係数表!F38</f>
        <v>0.52449567723342938</v>
      </c>
      <c r="U35" s="86">
        <f t="shared" si="7"/>
        <v>3.9271691943295328E-2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投入係数表!U36</f>
        <v>0</v>
      </c>
      <c r="E36" s="77">
        <f t="shared" si="0"/>
        <v>0</v>
      </c>
      <c r="F36" s="76">
        <f>分析係数表!C39</f>
        <v>1</v>
      </c>
      <c r="G36" s="77">
        <f t="shared" si="1"/>
        <v>0</v>
      </c>
      <c r="H36" s="77">
        <v>1.7697889060826179E-2</v>
      </c>
      <c r="I36" s="77">
        <f t="shared" si="2"/>
        <v>1.7697889060826179E-2</v>
      </c>
      <c r="J36" s="76">
        <f>分析係数表!G39</f>
        <v>0.34864130434782609</v>
      </c>
      <c r="K36" s="78">
        <f t="shared" si="3"/>
        <v>6.1702151263695621E-3</v>
      </c>
      <c r="L36" s="79"/>
      <c r="M36" s="80"/>
      <c r="N36" s="81">
        <f>分析係数表!H39</f>
        <v>3.7578288100208767E-3</v>
      </c>
      <c r="O36" s="82">
        <f t="shared" si="4"/>
        <v>5.5697269146000442E-2</v>
      </c>
      <c r="P36" s="76">
        <f>分析係数表!C39</f>
        <v>1</v>
      </c>
      <c r="Q36" s="82">
        <f t="shared" si="5"/>
        <v>5.5697269146000442E-2</v>
      </c>
      <c r="R36" s="83">
        <v>7.1377844811576469E-2</v>
      </c>
      <c r="S36" s="84">
        <f t="shared" si="6"/>
        <v>8.907573387240264E-2</v>
      </c>
      <c r="T36" s="85">
        <f>分析係数表!F39</f>
        <v>0.69918478260869565</v>
      </c>
      <c r="U36" s="86">
        <f t="shared" si="7"/>
        <v>6.2280397623285869E-2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投入係数表!U37</f>
        <v>9.0716661626852129E-4</v>
      </c>
      <c r="E37" s="77">
        <f t="shared" si="0"/>
        <v>9.071666162685213E-2</v>
      </c>
      <c r="F37" s="76">
        <f>分析係数表!C40</f>
        <v>0.60127684271619275</v>
      </c>
      <c r="G37" s="77">
        <f t="shared" si="1"/>
        <v>5.4545827884746843E-2</v>
      </c>
      <c r="H37" s="77">
        <v>6.2072214084533103E-2</v>
      </c>
      <c r="I37" s="77">
        <f t="shared" si="2"/>
        <v>6.2072214084533103E-2</v>
      </c>
      <c r="J37" s="76">
        <f>分析係数表!G40</f>
        <v>0.54798481836255197</v>
      </c>
      <c r="K37" s="78">
        <f t="shared" si="3"/>
        <v>3.4014630960474315E-2</v>
      </c>
      <c r="L37" s="79"/>
      <c r="M37" s="80"/>
      <c r="N37" s="81">
        <f>分析係数表!H40</f>
        <v>3.4120563674321501E-2</v>
      </c>
      <c r="O37" s="82">
        <f t="shared" si="4"/>
        <v>0.50572346811385815</v>
      </c>
      <c r="P37" s="76">
        <f>分析係数表!C40</f>
        <v>0.60127684271619275</v>
      </c>
      <c r="Q37" s="82">
        <f t="shared" si="5"/>
        <v>0.30407981019498381</v>
      </c>
      <c r="R37" s="83">
        <v>0.30544752042909351</v>
      </c>
      <c r="S37" s="84">
        <f t="shared" si="6"/>
        <v>0.36751973451362663</v>
      </c>
      <c r="T37" s="85">
        <f>分析係数表!F40</f>
        <v>0.74046629315018975</v>
      </c>
      <c r="U37" s="86">
        <f t="shared" si="7"/>
        <v>0.27213597547484697</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投入係数表!U38</f>
        <v>0</v>
      </c>
      <c r="E38" s="77">
        <f t="shared" si="0"/>
        <v>0</v>
      </c>
      <c r="F38" s="76">
        <f>分析係数表!C41</f>
        <v>0.59395665886661919</v>
      </c>
      <c r="G38" s="77">
        <f t="shared" si="1"/>
        <v>0</v>
      </c>
      <c r="H38" s="77">
        <v>1.7197433588940248E-4</v>
      </c>
      <c r="I38" s="77">
        <f t="shared" si="2"/>
        <v>1.7197433588940248E-4</v>
      </c>
      <c r="J38" s="76">
        <f>分析係数表!G41</f>
        <v>0.45048742945100051</v>
      </c>
      <c r="K38" s="78">
        <f t="shared" si="3"/>
        <v>7.7472276506359861E-5</v>
      </c>
      <c r="L38" s="79"/>
      <c r="M38" s="80"/>
      <c r="N38" s="81">
        <f>分析係数表!H41</f>
        <v>5.5519311064718163E-2</v>
      </c>
      <c r="O38" s="82">
        <f t="shared" si="4"/>
        <v>0.82288847297302747</v>
      </c>
      <c r="P38" s="76">
        <f>分析係数表!C41</f>
        <v>0.59395665886661919</v>
      </c>
      <c r="Q38" s="82">
        <f t="shared" si="5"/>
        <v>0.48876008802691367</v>
      </c>
      <c r="R38" s="83">
        <v>0.49495313726554724</v>
      </c>
      <c r="S38" s="84">
        <f t="shared" si="6"/>
        <v>0.49512511160143663</v>
      </c>
      <c r="T38" s="85">
        <f>分析係数表!F41</f>
        <v>0.55190696083461599</v>
      </c>
      <c r="U38" s="86">
        <f t="shared" si="7"/>
        <v>0.27326299557684897</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投入係数表!U39</f>
        <v>6.0477774417901423E-4</v>
      </c>
      <c r="E39" s="77">
        <f>$C$23*D39</f>
        <v>6.047777441790142E-2</v>
      </c>
      <c r="F39" s="76">
        <f>分析係数表!C42</f>
        <v>0.30827067669172936</v>
      </c>
      <c r="G39" s="77">
        <f>E39*F39</f>
        <v>1.8643524444616231E-2</v>
      </c>
      <c r="H39" s="77">
        <v>2.2307158001854229E-2</v>
      </c>
      <c r="I39" s="77">
        <f>C39+H39</f>
        <v>2.2307158001854229E-2</v>
      </c>
      <c r="J39" s="76">
        <f>分析係数表!G42</f>
        <v>0.47878787878787876</v>
      </c>
      <c r="K39" s="78">
        <f>I39*J39</f>
        <v>1.0680396861493843E-2</v>
      </c>
      <c r="L39" s="79"/>
      <c r="M39" s="80"/>
      <c r="N39" s="81">
        <f>分析係数表!H42</f>
        <v>1.163883089770355E-2</v>
      </c>
      <c r="O39" s="82">
        <f t="shared" si="4"/>
        <v>0.17250681971608472</v>
      </c>
      <c r="P39" s="76">
        <f>分析係数表!C42</f>
        <v>0.30827067669172936</v>
      </c>
      <c r="Q39" s="82">
        <f>O39*P39</f>
        <v>5.31787940478156E-2</v>
      </c>
      <c r="R39" s="83">
        <v>5.5338152628938819E-2</v>
      </c>
      <c r="S39" s="84">
        <f>I39+R39</f>
        <v>7.7645310630793052E-2</v>
      </c>
      <c r="T39" s="85">
        <f>分析係数表!F42</f>
        <v>0.54545454545454541</v>
      </c>
      <c r="U39" s="86">
        <f>S39*T39</f>
        <v>4.2351987616796205E-2</v>
      </c>
      <c r="V39" s="87">
        <f>分析係数表!D42</f>
        <v>0.24545454545454545</v>
      </c>
      <c r="W39" s="167">
        <f>ROUND(S39*V39,0)</f>
        <v>0</v>
      </c>
      <c r="X39" s="76">
        <f>分析係数表!E42</f>
        <v>0.17575757575757575</v>
      </c>
      <c r="Y39" s="166">
        <f>ROUND(S39*X39,0)</f>
        <v>0</v>
      </c>
    </row>
    <row r="40" spans="1:25" x14ac:dyDescent="0.2">
      <c r="A40" s="6" t="s">
        <v>194</v>
      </c>
      <c r="B40" s="5" t="s">
        <v>41</v>
      </c>
      <c r="C40" s="90"/>
      <c r="D40" s="76">
        <f>投入係数表!U40</f>
        <v>3.6589053522830359E-2</v>
      </c>
      <c r="E40" s="77">
        <f>$C$23*D40</f>
        <v>3.6589053522830359</v>
      </c>
      <c r="F40" s="76">
        <f>分析係数表!C43</f>
        <v>0.33317448971487573</v>
      </c>
      <c r="G40" s="77">
        <f>E40*F40</f>
        <v>1.2190539236619282</v>
      </c>
      <c r="H40" s="77">
        <v>1.5218489360925704</v>
      </c>
      <c r="I40" s="77">
        <f>C40+H40</f>
        <v>1.5218489360925704</v>
      </c>
      <c r="J40" s="76">
        <f>分析係数表!G43</f>
        <v>0.31447963800904977</v>
      </c>
      <c r="K40" s="78">
        <f>I40*J40</f>
        <v>0.47859050252684904</v>
      </c>
      <c r="L40" s="79"/>
      <c r="M40" s="80"/>
      <c r="N40" s="81">
        <f>分析係数表!H43</f>
        <v>3.2711377870563677E-2</v>
      </c>
      <c r="O40" s="82">
        <f t="shared" si="4"/>
        <v>0.48483699218410808</v>
      </c>
      <c r="P40" s="76">
        <f>分析係数表!C43</f>
        <v>0.33317448971487573</v>
      </c>
      <c r="Q40" s="82">
        <f>O40*P40</f>
        <v>0.16153531746583541</v>
      </c>
      <c r="R40" s="83">
        <v>0.27871571240451143</v>
      </c>
      <c r="S40" s="84">
        <f>I40+R40</f>
        <v>1.8005646484970819</v>
      </c>
      <c r="T40" s="85">
        <f>分析係数表!F43</f>
        <v>0.5802139037433155</v>
      </c>
      <c r="U40" s="86">
        <f>S40*T40</f>
        <v>1.0447126436467025</v>
      </c>
      <c r="V40" s="87">
        <f>分析係数表!D43</f>
        <v>0.11641299876593994</v>
      </c>
      <c r="W40" s="167">
        <f>ROUND(S40*V40,0)</f>
        <v>0</v>
      </c>
      <c r="X40" s="76">
        <f>分析係数表!E43</f>
        <v>9.2348827642945289E-2</v>
      </c>
      <c r="Y40" s="166">
        <f>ROUND(S40*X40,0)</f>
        <v>0</v>
      </c>
    </row>
    <row r="41" spans="1:25" x14ac:dyDescent="0.2">
      <c r="A41" s="6" t="s">
        <v>340</v>
      </c>
      <c r="B41" s="5" t="s">
        <v>42</v>
      </c>
      <c r="C41" s="90"/>
      <c r="D41" s="76">
        <f>投入係数表!U41</f>
        <v>0</v>
      </c>
      <c r="E41" s="77">
        <f>$C$23*D41</f>
        <v>0</v>
      </c>
      <c r="F41" s="76">
        <f>分析係数表!C44</f>
        <v>0.44668045890539776</v>
      </c>
      <c r="G41" s="77">
        <f>E41*F41</f>
        <v>0</v>
      </c>
      <c r="H41" s="77">
        <v>3.6061051122748705E-3</v>
      </c>
      <c r="I41" s="77">
        <f>C41+H41</f>
        <v>3.6061051122748705E-3</v>
      </c>
      <c r="J41" s="76">
        <f>分析係数表!G44</f>
        <v>0.26717776712985147</v>
      </c>
      <c r="K41" s="78">
        <f>I41*J41</f>
        <v>9.6347111193314226E-4</v>
      </c>
      <c r="L41" s="79"/>
      <c r="M41" s="80"/>
      <c r="N41" s="81">
        <f>分析係数表!H44</f>
        <v>0.10956419624217119</v>
      </c>
      <c r="O41" s="82">
        <f t="shared" si="4"/>
        <v>1.6239235035380755</v>
      </c>
      <c r="P41" s="76">
        <f>分析係数表!C44</f>
        <v>0.44668045890539776</v>
      </c>
      <c r="Q41" s="82">
        <f>O41*P41</f>
        <v>0.72537489578764891</v>
      </c>
      <c r="R41" s="83">
        <v>0.73546332304133055</v>
      </c>
      <c r="S41" s="84">
        <f>I41+R41</f>
        <v>0.73906942815360543</v>
      </c>
      <c r="T41" s="85">
        <f>分析係数表!F44</f>
        <v>0.50742692860565408</v>
      </c>
      <c r="U41" s="86">
        <f>S41*T41</f>
        <v>0.37502372995432115</v>
      </c>
      <c r="V41" s="87">
        <f>分析係数表!D44</f>
        <v>0.12563488260661237</v>
      </c>
      <c r="W41" s="167">
        <f>ROUND(S41*V41,0)</f>
        <v>0</v>
      </c>
      <c r="X41" s="76">
        <f>分析係数表!E44</f>
        <v>9.5448011499760427E-2</v>
      </c>
      <c r="Y41" s="166">
        <f>ROUND(S41*X41,0)</f>
        <v>0</v>
      </c>
    </row>
    <row r="42" spans="1:25" x14ac:dyDescent="0.2">
      <c r="A42" s="6" t="s">
        <v>341</v>
      </c>
      <c r="B42" s="5" t="s">
        <v>278</v>
      </c>
      <c r="C42" s="90"/>
      <c r="D42" s="76">
        <f>投入係数表!U42</f>
        <v>2.1167221046265497E-3</v>
      </c>
      <c r="E42" s="77">
        <f>$C$23*D42</f>
        <v>0.21167221046265497</v>
      </c>
      <c r="F42" s="76">
        <f>分析係数表!C45</f>
        <v>1</v>
      </c>
      <c r="G42" s="77">
        <f>E42*F42</f>
        <v>0.21167221046265497</v>
      </c>
      <c r="H42" s="77">
        <v>0.25658690434581166</v>
      </c>
      <c r="I42" s="77">
        <f>C42+H42</f>
        <v>0.25658690434581166</v>
      </c>
      <c r="J42" s="76">
        <f>分析係数表!G45</f>
        <v>0</v>
      </c>
      <c r="K42" s="78">
        <f>I42*J42</f>
        <v>0</v>
      </c>
      <c r="L42" s="79"/>
      <c r="M42" s="80"/>
      <c r="N42" s="81">
        <f>分析係数表!H45</f>
        <v>0</v>
      </c>
      <c r="O42" s="82">
        <f t="shared" si="4"/>
        <v>0</v>
      </c>
      <c r="P42" s="76">
        <f>分析係数表!C45</f>
        <v>1</v>
      </c>
      <c r="Q42" s="82">
        <f>O42*P42</f>
        <v>0</v>
      </c>
      <c r="R42" s="83">
        <v>2.1746082107992195E-2</v>
      </c>
      <c r="S42" s="84">
        <f>I42+R42</f>
        <v>0.27833298645380383</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投入係数表!U43</f>
        <v>3.326277592984578E-3</v>
      </c>
      <c r="E43" s="77">
        <f>$C$23*D43</f>
        <v>0.33262775929845778</v>
      </c>
      <c r="F43" s="76">
        <f>分析係数表!C46</f>
        <v>0.15546676353069377</v>
      </c>
      <c r="G43" s="77">
        <f>E43*F43</f>
        <v>5.1712561198597864E-2</v>
      </c>
      <c r="H43" s="77">
        <v>6.3801633673062449E-2</v>
      </c>
      <c r="I43" s="77">
        <f>C43+H43</f>
        <v>6.3801633673062449E-2</v>
      </c>
      <c r="J43" s="76">
        <f>分析係数表!G46</f>
        <v>0</v>
      </c>
      <c r="K43" s="78">
        <f>I43*J43</f>
        <v>0</v>
      </c>
      <c r="L43" s="79"/>
      <c r="M43" s="80"/>
      <c r="N43" s="81">
        <f>分析係数表!H46</f>
        <v>2.2129436325678497E-2</v>
      </c>
      <c r="O43" s="82">
        <f t="shared" si="4"/>
        <v>0.32799502941533598</v>
      </c>
      <c r="P43" s="76">
        <f>分析係数表!C46</f>
        <v>0.15546676353069377</v>
      </c>
      <c r="Q43" s="82">
        <f>O43*P43</f>
        <v>5.0992325677356988E-2</v>
      </c>
      <c r="R43" s="83">
        <v>5.6529134122118602E-2</v>
      </c>
      <c r="S43" s="84">
        <f>I43+R43</f>
        <v>0.12033076779518105</v>
      </c>
      <c r="T43" s="85">
        <f>分析係数表!F46</f>
        <v>0</v>
      </c>
      <c r="U43" s="86">
        <f>S43*T43</f>
        <v>0</v>
      </c>
      <c r="V43" s="87">
        <f>分析係数表!D46</f>
        <v>4.662004662004662E-3</v>
      </c>
      <c r="W43" s="167">
        <f>ROUND(S43*V43,0)</f>
        <v>0</v>
      </c>
      <c r="X43" s="76">
        <f>分析係数表!E46</f>
        <v>9.324009324009324E-3</v>
      </c>
      <c r="Y43" s="166">
        <f>ROUND(S43*X43,0)</f>
        <v>0</v>
      </c>
    </row>
    <row r="44" spans="1:25" x14ac:dyDescent="0.2">
      <c r="A44" s="192">
        <v>40</v>
      </c>
      <c r="B44" s="14" t="s">
        <v>150</v>
      </c>
      <c r="C44" s="197">
        <f>SUM(C5:C43)</f>
        <v>100</v>
      </c>
      <c r="D44" s="92">
        <f>投入係数表!U44</f>
        <v>0.6507408527366193</v>
      </c>
      <c r="E44" s="91">
        <f>SUM(E5:E43)</f>
        <v>65.074085273661936</v>
      </c>
      <c r="F44" s="92">
        <f>分析係数表!C47</f>
        <v>0.3856972016264052</v>
      </c>
      <c r="G44" s="91">
        <f>SUM(G5:G43)</f>
        <v>14.841534902861833</v>
      </c>
      <c r="H44" s="91">
        <f>SUM(H5:H43)</f>
        <v>17.288345754860089</v>
      </c>
      <c r="I44" s="91">
        <f>SUM(I5:I43)</f>
        <v>117.2883457548601</v>
      </c>
      <c r="J44" s="92">
        <f>分析係数表!G47</f>
        <v>0.23532043395593333</v>
      </c>
      <c r="K44" s="93">
        <f>SUM(K5:K43)</f>
        <v>23.639014638431874</v>
      </c>
      <c r="L44" s="94">
        <f>最終需要_まとめ!$L$33</f>
        <v>0.627</v>
      </c>
      <c r="M44" s="91">
        <f>K44*L44</f>
        <v>14.821662178296785</v>
      </c>
      <c r="N44" s="95">
        <f>分析係数表!H47</f>
        <v>1</v>
      </c>
      <c r="O44" s="96">
        <f>SUM(O5:O43)</f>
        <v>14.821662178296783</v>
      </c>
      <c r="P44" s="92">
        <f>分析係数表!C47</f>
        <v>0.3856972016264052</v>
      </c>
      <c r="Q44" s="96">
        <f>SUM(Q5:Q43)</f>
        <v>6.60994146999544</v>
      </c>
      <c r="R44" s="91">
        <f>SUM(R5:R43)</f>
        <v>7.2798024334703362</v>
      </c>
      <c r="S44" s="97">
        <f>SUM(S5:S43)</f>
        <v>124.56814818833041</v>
      </c>
      <c r="T44" s="98">
        <f>分析係数表!F47</f>
        <v>0.49256721600054465</v>
      </c>
      <c r="U44" s="99">
        <f>SUM(U5:U43)</f>
        <v>45.950936243936852</v>
      </c>
      <c r="V44" s="100">
        <f>分析係数表!D47</f>
        <v>5.5358071998560611E-2</v>
      </c>
      <c r="W44" s="164">
        <f>SUM(W5:W43)</f>
        <v>5</v>
      </c>
      <c r="X44" s="92">
        <f>分析係数表!E47</f>
        <v>4.4839843806985892E-2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383</v>
      </c>
      <c r="S2" s="3" t="s">
        <v>152</v>
      </c>
      <c r="U2" s="64" t="s">
        <v>209</v>
      </c>
      <c r="W2" s="3" t="s">
        <v>130</v>
      </c>
      <c r="Y2" s="3" t="s">
        <v>153</v>
      </c>
    </row>
    <row r="3" spans="1:25" ht="44" x14ac:dyDescent="0.2">
      <c r="B3" s="65"/>
      <c r="C3" s="66" t="s">
        <v>227</v>
      </c>
      <c r="D3" s="66" t="s">
        <v>379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投入係数表!V5</f>
        <v>0</v>
      </c>
      <c r="E5" s="77">
        <f t="shared" ref="E5:E38" si="0">$C$24*D5</f>
        <v>0</v>
      </c>
      <c r="F5" s="76">
        <f>分析係数表!C8</f>
        <v>7.164700742682395E-2</v>
      </c>
      <c r="G5" s="77">
        <f t="shared" ref="G5:G38" si="1">E5*F5</f>
        <v>0</v>
      </c>
      <c r="H5" s="77">
        <f t="array" ref="H5:H43">MMULT(逆行列係数!C5:AO43,'20'!G5:G43)</f>
        <v>1.7697460070030535E-4</v>
      </c>
      <c r="I5" s="77">
        <f t="shared" ref="I5:I38" si="2">C5+H5</f>
        <v>1.7697460070030535E-4</v>
      </c>
      <c r="J5" s="76">
        <f>分析係数表!G8</f>
        <v>0.12209302325581395</v>
      </c>
      <c r="K5" s="78">
        <f t="shared" ref="K5:K43" si="3">I5*J5</f>
        <v>2.1607364038990767E-5</v>
      </c>
      <c r="L5" s="79" t="s">
        <v>183</v>
      </c>
      <c r="M5" s="80" t="s">
        <v>183</v>
      </c>
      <c r="N5" s="81">
        <f>分析係数表!H8</f>
        <v>1.0934237995824634E-2</v>
      </c>
      <c r="O5" s="82">
        <f t="shared" ref="O5:O43" si="4">$M$44*N5</f>
        <v>0.14605188152600396</v>
      </c>
      <c r="P5" s="76">
        <f>分析係数表!C8</f>
        <v>7.164700742682395E-2</v>
      </c>
      <c r="Q5" s="82">
        <f t="shared" ref="Q5:Q38" si="5">O5*P5</f>
        <v>1.0464180240395218E-2</v>
      </c>
      <c r="R5" s="83">
        <f t="array" ref="R5:R43">MMULT(逆行列係数!C5:AO43,'20'!Q5:Q43)</f>
        <v>1.2973813854592163E-2</v>
      </c>
      <c r="S5" s="84">
        <f t="shared" ref="S5:S38" si="6">I5+R5</f>
        <v>1.3150788455292469E-2</v>
      </c>
      <c r="T5" s="85">
        <f>分析係数表!F8</f>
        <v>0.45639534883720928</v>
      </c>
      <c r="U5" s="86">
        <f t="shared" ref="U5:U38" si="7">S5*T5</f>
        <v>6.0019586845375507E-3</v>
      </c>
      <c r="V5" s="87">
        <f>分析係数表!D8</f>
        <v>0.625</v>
      </c>
      <c r="W5" s="88">
        <f t="shared" ref="W5:W38" si="8">ROUND(S5*V5,0)</f>
        <v>0</v>
      </c>
      <c r="X5" s="76">
        <f>分析係数表!E8</f>
        <v>0</v>
      </c>
      <c r="Y5" s="89">
        <f t="shared" ref="Y5:Y38" si="9">ROUND(S5*X5,0)</f>
        <v>0</v>
      </c>
    </row>
    <row r="6" spans="1:25" x14ac:dyDescent="0.2">
      <c r="A6" s="6" t="s">
        <v>219</v>
      </c>
      <c r="B6" s="5" t="s">
        <v>265</v>
      </c>
      <c r="C6" s="90"/>
      <c r="D6" s="76">
        <f>投入係数表!V6</f>
        <v>0</v>
      </c>
      <c r="E6" s="77">
        <f t="shared" si="0"/>
        <v>0</v>
      </c>
      <c r="F6" s="76">
        <f>分析係数表!C9</f>
        <v>5.7142857142857162E-2</v>
      </c>
      <c r="G6" s="77">
        <f t="shared" si="1"/>
        <v>0</v>
      </c>
      <c r="H6" s="77">
        <v>4.4630731886815796E-4</v>
      </c>
      <c r="I6" s="77">
        <f t="shared" si="2"/>
        <v>4.4630731886815796E-4</v>
      </c>
      <c r="J6" s="76">
        <f>分析係数表!G9</f>
        <v>0.2857142857142857</v>
      </c>
      <c r="K6" s="78">
        <f t="shared" si="3"/>
        <v>1.275163768194737E-4</v>
      </c>
      <c r="L6" s="79"/>
      <c r="M6" s="80"/>
      <c r="N6" s="81">
        <f>分析係数表!H9</f>
        <v>5.8716075156576197E-4</v>
      </c>
      <c r="O6" s="82">
        <f t="shared" si="4"/>
        <v>7.8428814661935312E-3</v>
      </c>
      <c r="P6" s="76">
        <f>分析係数表!C9</f>
        <v>5.7142857142857162E-2</v>
      </c>
      <c r="Q6" s="82">
        <f t="shared" si="5"/>
        <v>4.4816465521105905E-4</v>
      </c>
      <c r="R6" s="83">
        <v>5.2137372762221031E-4</v>
      </c>
      <c r="S6" s="84">
        <f t="shared" si="6"/>
        <v>9.6768104649036827E-4</v>
      </c>
      <c r="T6" s="85">
        <f>分析係数表!F9</f>
        <v>0.7142857142857143</v>
      </c>
      <c r="U6" s="86">
        <f t="shared" si="7"/>
        <v>6.9120074749312024E-4</v>
      </c>
      <c r="V6" s="87">
        <f>分析係数表!D9</f>
        <v>0</v>
      </c>
      <c r="W6" s="88">
        <f t="shared" si="8"/>
        <v>0</v>
      </c>
      <c r="X6" s="76">
        <f>分析係数表!E9</f>
        <v>0</v>
      </c>
      <c r="Y6" s="89">
        <f t="shared" si="9"/>
        <v>0</v>
      </c>
    </row>
    <row r="7" spans="1:25" x14ac:dyDescent="0.2">
      <c r="A7" s="6" t="s">
        <v>220</v>
      </c>
      <c r="B7" s="5" t="s">
        <v>266</v>
      </c>
      <c r="C7" s="90"/>
      <c r="D7" s="76">
        <f>投入係数表!V7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1.4814331658365558E-2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投入係数表!V8</f>
        <v>0</v>
      </c>
      <c r="E8" s="77">
        <f t="shared" si="0"/>
        <v>0</v>
      </c>
      <c r="F8" s="76">
        <f>分析係数表!C11</f>
        <v>4.3499275012083283E-3</v>
      </c>
      <c r="G8" s="77">
        <f t="shared" si="1"/>
        <v>0</v>
      </c>
      <c r="H8" s="77">
        <v>3.9463465970647715E-4</v>
      </c>
      <c r="I8" s="77">
        <f t="shared" si="2"/>
        <v>3.9463465970647715E-4</v>
      </c>
      <c r="J8" s="76">
        <f>分析係数表!G11</f>
        <v>0.47058823529411764</v>
      </c>
      <c r="K8" s="78">
        <f t="shared" si="3"/>
        <v>1.8571042809716572E-4</v>
      </c>
      <c r="L8" s="79"/>
      <c r="M8" s="80"/>
      <c r="N8" s="81">
        <f>分析係数表!H11</f>
        <v>-2.6096033402922757E-5</v>
      </c>
      <c r="O8" s="82">
        <f t="shared" si="4"/>
        <v>-3.4857250960860142E-4</v>
      </c>
      <c r="P8" s="76">
        <f>分析係数表!C11</f>
        <v>4.3499275012083283E-3</v>
      </c>
      <c r="Q8" s="82">
        <f t="shared" si="5"/>
        <v>-1.5162651457116596E-6</v>
      </c>
      <c r="R8" s="83">
        <v>2.2670556558067602E-4</v>
      </c>
      <c r="S8" s="84">
        <f t="shared" si="6"/>
        <v>6.2134022528715315E-4</v>
      </c>
      <c r="T8" s="85">
        <f>分析係数表!F11</f>
        <v>0.76470588235294112</v>
      </c>
      <c r="U8" s="86">
        <f t="shared" si="7"/>
        <v>4.7514252521958767E-4</v>
      </c>
      <c r="V8" s="87">
        <f>分析係数表!D11</f>
        <v>0</v>
      </c>
      <c r="W8" s="88">
        <f t="shared" si="8"/>
        <v>0</v>
      </c>
      <c r="X8" s="76">
        <f>分析係数表!E11</f>
        <v>0</v>
      </c>
      <c r="Y8" s="89">
        <f t="shared" si="9"/>
        <v>0</v>
      </c>
    </row>
    <row r="9" spans="1:25" x14ac:dyDescent="0.2">
      <c r="A9" s="6" t="s">
        <v>222</v>
      </c>
      <c r="B9" s="5" t="s">
        <v>190</v>
      </c>
      <c r="C9" s="90"/>
      <c r="D9" s="76">
        <f>投入係数表!V9</f>
        <v>0</v>
      </c>
      <c r="E9" s="77">
        <f t="shared" si="0"/>
        <v>0</v>
      </c>
      <c r="F9" s="76">
        <f>分析係数表!C12</f>
        <v>7.5078417484569449E-2</v>
      </c>
      <c r="G9" s="77">
        <f t="shared" si="1"/>
        <v>0</v>
      </c>
      <c r="H9" s="77">
        <v>3.691112987209264E-4</v>
      </c>
      <c r="I9" s="77">
        <f t="shared" si="2"/>
        <v>3.691112987209264E-4</v>
      </c>
      <c r="J9" s="76">
        <f>分析係数表!G12</f>
        <v>0.13750412677451304</v>
      </c>
      <c r="K9" s="78">
        <f t="shared" si="3"/>
        <v>5.0754326813227416E-5</v>
      </c>
      <c r="L9" s="79"/>
      <c r="M9" s="80"/>
      <c r="N9" s="81">
        <f>分析係数表!H12</f>
        <v>8.9209290187891435E-2</v>
      </c>
      <c r="O9" s="82">
        <f t="shared" si="4"/>
        <v>1.1915951240970037</v>
      </c>
      <c r="P9" s="76">
        <f>分析係数表!C12</f>
        <v>7.5078417484569449E-2</v>
      </c>
      <c r="Q9" s="82">
        <f t="shared" si="5"/>
        <v>8.9463076199532185E-2</v>
      </c>
      <c r="R9" s="83">
        <v>9.8816242093198961E-2</v>
      </c>
      <c r="S9" s="84">
        <f t="shared" si="6"/>
        <v>9.9185353391919889E-2</v>
      </c>
      <c r="T9" s="85">
        <f>分析係数表!F12</f>
        <v>0.33294816771211622</v>
      </c>
      <c r="U9" s="86">
        <f t="shared" si="7"/>
        <v>3.3023581675718457E-2</v>
      </c>
      <c r="V9" s="87">
        <f>分析係数表!D12</f>
        <v>3.6810828656322216E-2</v>
      </c>
      <c r="W9" s="88">
        <f t="shared" si="8"/>
        <v>0</v>
      </c>
      <c r="X9" s="76">
        <f>分析係数表!E12</f>
        <v>3.4664905909541105E-2</v>
      </c>
      <c r="Y9" s="89">
        <f t="shared" si="9"/>
        <v>0</v>
      </c>
    </row>
    <row r="10" spans="1:25" x14ac:dyDescent="0.2">
      <c r="A10" s="6" t="s">
        <v>223</v>
      </c>
      <c r="B10" s="5" t="s">
        <v>28</v>
      </c>
      <c r="C10" s="90"/>
      <c r="D10" s="76">
        <f>投入係数表!V10</f>
        <v>0</v>
      </c>
      <c r="E10" s="77">
        <f t="shared" si="0"/>
        <v>0</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0.18840344144344906</v>
      </c>
      <c r="P10" s="76">
        <f>分析係数表!C13</f>
        <v>0</v>
      </c>
      <c r="Q10" s="82">
        <f t="shared" si="5"/>
        <v>0</v>
      </c>
      <c r="R10" s="83">
        <v>0</v>
      </c>
      <c r="S10" s="84">
        <f t="shared" si="6"/>
        <v>0</v>
      </c>
      <c r="T10" s="85">
        <f>分析係数表!F13</f>
        <v>0.39097744360902253</v>
      </c>
      <c r="U10" s="86">
        <f t="shared" si="7"/>
        <v>0</v>
      </c>
      <c r="V10" s="87">
        <f>分析係数表!D13</f>
        <v>0.15037593984962405</v>
      </c>
      <c r="W10" s="88">
        <f t="shared" si="8"/>
        <v>0</v>
      </c>
      <c r="X10" s="76">
        <f>分析係数表!E13</f>
        <v>0.10526315789473684</v>
      </c>
      <c r="Y10" s="89">
        <f t="shared" si="9"/>
        <v>0</v>
      </c>
    </row>
    <row r="11" spans="1:25" x14ac:dyDescent="0.2">
      <c r="A11" s="6" t="s">
        <v>224</v>
      </c>
      <c r="B11" s="5" t="s">
        <v>267</v>
      </c>
      <c r="C11" s="90"/>
      <c r="D11" s="76">
        <f>投入係数表!V11</f>
        <v>1.0230179028132993E-2</v>
      </c>
      <c r="E11" s="77">
        <f t="shared" si="0"/>
        <v>1.0230179028132993</v>
      </c>
      <c r="F11" s="76">
        <f>分析係数表!C14</f>
        <v>7.4826296098343126E-2</v>
      </c>
      <c r="G11" s="77">
        <f t="shared" si="1"/>
        <v>7.6548640509813942E-2</v>
      </c>
      <c r="H11" s="77">
        <v>8.8521417775045269E-2</v>
      </c>
      <c r="I11" s="77">
        <f t="shared" si="2"/>
        <v>8.8521417775045269E-2</v>
      </c>
      <c r="J11" s="76">
        <f>分析係数表!G14</f>
        <v>0.16814159292035399</v>
      </c>
      <c r="K11" s="78">
        <f t="shared" si="3"/>
        <v>1.4884132192264249E-2</v>
      </c>
      <c r="L11" s="79"/>
      <c r="M11" s="80"/>
      <c r="N11" s="81">
        <f>分析係数表!H14</f>
        <v>1.1873695198329854E-3</v>
      </c>
      <c r="O11" s="82">
        <f t="shared" si="4"/>
        <v>1.5860049187191364E-2</v>
      </c>
      <c r="P11" s="76">
        <f>分析係数表!C14</f>
        <v>7.4826296098343126E-2</v>
      </c>
      <c r="Q11" s="82">
        <f t="shared" si="5"/>
        <v>1.1867487366150672E-3</v>
      </c>
      <c r="R11" s="83">
        <v>4.0404443912771893E-3</v>
      </c>
      <c r="S11" s="84">
        <f t="shared" si="6"/>
        <v>9.2561862166322464E-2</v>
      </c>
      <c r="T11" s="85">
        <f>分析係数表!F14</f>
        <v>0.3584070796460177</v>
      </c>
      <c r="U11" s="86">
        <f t="shared" si="7"/>
        <v>3.3174826705628851E-2</v>
      </c>
      <c r="V11" s="87">
        <f>分析係数表!D14</f>
        <v>0.16150442477876106</v>
      </c>
      <c r="W11" s="88">
        <f t="shared" si="8"/>
        <v>0</v>
      </c>
      <c r="X11" s="76">
        <f>分析係数表!E14</f>
        <v>0.16150442477876106</v>
      </c>
      <c r="Y11" s="89">
        <f t="shared" si="9"/>
        <v>0</v>
      </c>
    </row>
    <row r="12" spans="1:25" x14ac:dyDescent="0.2">
      <c r="A12" s="6" t="s">
        <v>225</v>
      </c>
      <c r="B12" s="5" t="s">
        <v>29</v>
      </c>
      <c r="C12" s="90"/>
      <c r="D12" s="76">
        <f>投入係数表!V12</f>
        <v>1.278772378516624E-2</v>
      </c>
      <c r="E12" s="77">
        <f t="shared" si="0"/>
        <v>1.2787723785166241</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0.10910319550749224</v>
      </c>
      <c r="P12" s="76">
        <f>分析係数表!C15</f>
        <v>0</v>
      </c>
      <c r="Q12" s="82">
        <f t="shared" si="5"/>
        <v>0</v>
      </c>
      <c r="R12" s="83">
        <v>0</v>
      </c>
      <c r="S12" s="84">
        <f t="shared" si="6"/>
        <v>0</v>
      </c>
      <c r="T12" s="85">
        <f>分析係数表!F15</f>
        <v>0.30549450549450552</v>
      </c>
      <c r="U12" s="86">
        <f t="shared" si="7"/>
        <v>0</v>
      </c>
      <c r="V12" s="87">
        <f>分析係数表!D15</f>
        <v>0</v>
      </c>
      <c r="W12" s="88">
        <f t="shared" si="8"/>
        <v>0</v>
      </c>
      <c r="X12" s="76">
        <f>分析係数表!E15</f>
        <v>0</v>
      </c>
      <c r="Y12" s="89">
        <f t="shared" si="9"/>
        <v>0</v>
      </c>
    </row>
    <row r="13" spans="1:25" x14ac:dyDescent="0.2">
      <c r="A13" s="6" t="s">
        <v>226</v>
      </c>
      <c r="B13" s="5" t="s">
        <v>30</v>
      </c>
      <c r="C13" s="90"/>
      <c r="D13" s="76">
        <f>投入係数表!V13</f>
        <v>0</v>
      </c>
      <c r="E13" s="77">
        <f t="shared" si="0"/>
        <v>0</v>
      </c>
      <c r="F13" s="76">
        <f>分析係数表!C16</f>
        <v>0.33157038242473558</v>
      </c>
      <c r="G13" s="77">
        <f t="shared" si="1"/>
        <v>0</v>
      </c>
      <c r="H13" s="77">
        <v>1.6593897550927373E-2</v>
      </c>
      <c r="I13" s="77">
        <f t="shared" si="2"/>
        <v>1.6593897550927373E-2</v>
      </c>
      <c r="J13" s="76">
        <f>分析係数表!G16</f>
        <v>3.3388981636060099E-2</v>
      </c>
      <c r="K13" s="78">
        <f t="shared" si="3"/>
        <v>5.5405334059857668E-4</v>
      </c>
      <c r="L13" s="79"/>
      <c r="M13" s="80"/>
      <c r="N13" s="81">
        <f>分析係数表!H16</f>
        <v>1.6727557411273488E-2</v>
      </c>
      <c r="O13" s="82">
        <f t="shared" si="4"/>
        <v>0.22343497865911352</v>
      </c>
      <c r="P13" s="76">
        <f>分析係数表!C16</f>
        <v>0.33157038242473558</v>
      </c>
      <c r="Q13" s="82">
        <f t="shared" si="5"/>
        <v>7.4084421321064908E-2</v>
      </c>
      <c r="R13" s="83">
        <v>8.1184646386680617E-2</v>
      </c>
      <c r="S13" s="84">
        <f t="shared" si="6"/>
        <v>9.7778543937607987E-2</v>
      </c>
      <c r="T13" s="85">
        <f>分析係数表!F16</f>
        <v>0.28881469115191988</v>
      </c>
      <c r="U13" s="86">
        <f t="shared" si="7"/>
        <v>2.8239879968624679E-2</v>
      </c>
      <c r="V13" s="87">
        <f>分析係数表!D16</f>
        <v>8.3472454090150246E-3</v>
      </c>
      <c r="W13" s="88">
        <f t="shared" si="8"/>
        <v>0</v>
      </c>
      <c r="X13" s="76">
        <f>分析係数表!E16</f>
        <v>8.3472454090150246E-3</v>
      </c>
      <c r="Y13" s="89">
        <f t="shared" si="9"/>
        <v>0</v>
      </c>
    </row>
    <row r="14" spans="1:25" x14ac:dyDescent="0.2">
      <c r="A14" s="6" t="s">
        <v>2</v>
      </c>
      <c r="B14" s="5" t="s">
        <v>364</v>
      </c>
      <c r="C14" s="90"/>
      <c r="D14" s="76">
        <f>投入係数表!V14</f>
        <v>4.0920716112531973E-2</v>
      </c>
      <c r="E14" s="77">
        <f t="shared" si="0"/>
        <v>4.0920716112531972</v>
      </c>
      <c r="F14" s="76">
        <f>分析係数表!C17</f>
        <v>0.10168393782383423</v>
      </c>
      <c r="G14" s="77">
        <f t="shared" si="1"/>
        <v>0.41609795528934723</v>
      </c>
      <c r="H14" s="77">
        <v>0.46015076290280532</v>
      </c>
      <c r="I14" s="77">
        <f t="shared" si="2"/>
        <v>0.46015076290280532</v>
      </c>
      <c r="J14" s="76">
        <f>分析係数表!G17</f>
        <v>0.21222040370976542</v>
      </c>
      <c r="K14" s="78">
        <f t="shared" si="3"/>
        <v>9.7653380670589887E-2</v>
      </c>
      <c r="L14" s="79"/>
      <c r="M14" s="80"/>
      <c r="N14" s="81">
        <f>分析係数表!H17</f>
        <v>3.040187891440501E-3</v>
      </c>
      <c r="O14" s="82">
        <f t="shared" si="4"/>
        <v>4.0608697369402064E-2</v>
      </c>
      <c r="P14" s="76">
        <f>分析係数表!C17</f>
        <v>0.10168393782383423</v>
      </c>
      <c r="Q14" s="82">
        <f t="shared" si="5"/>
        <v>4.1292522584171799E-3</v>
      </c>
      <c r="R14" s="83">
        <v>7.2847123583271453E-3</v>
      </c>
      <c r="S14" s="84">
        <f t="shared" si="6"/>
        <v>0.46743547526113249</v>
      </c>
      <c r="T14" s="85">
        <f>分析係数表!F17</f>
        <v>0.32296781232951444</v>
      </c>
      <c r="U14" s="86">
        <f t="shared" si="7"/>
        <v>0.15096661285029483</v>
      </c>
      <c r="V14" s="87">
        <f>分析係数表!D17</f>
        <v>1.9094380796508457E-2</v>
      </c>
      <c r="W14" s="88">
        <f t="shared" si="8"/>
        <v>0</v>
      </c>
      <c r="X14" s="76">
        <f>分析係数表!E17</f>
        <v>1.5821058374249863E-2</v>
      </c>
      <c r="Y14" s="89">
        <f t="shared" si="9"/>
        <v>0</v>
      </c>
    </row>
    <row r="15" spans="1:25" x14ac:dyDescent="0.2">
      <c r="A15" s="6" t="s">
        <v>3</v>
      </c>
      <c r="B15" s="5" t="s">
        <v>31</v>
      </c>
      <c r="C15" s="90"/>
      <c r="D15" s="76">
        <f>投入係数表!V15</f>
        <v>5.1150895140664966E-3</v>
      </c>
      <c r="E15" s="77">
        <f t="shared" si="0"/>
        <v>0.51150895140664965</v>
      </c>
      <c r="F15" s="76">
        <f>分析係数表!C18</f>
        <v>1.3647642679900707E-2</v>
      </c>
      <c r="G15" s="77">
        <f t="shared" si="1"/>
        <v>6.9808913963686483E-3</v>
      </c>
      <c r="H15" s="77">
        <v>1.2564731003917711E-2</v>
      </c>
      <c r="I15" s="77">
        <f t="shared" si="2"/>
        <v>1.2564731003917711E-2</v>
      </c>
      <c r="J15" s="76">
        <f>分析係数表!G18</f>
        <v>0.21285140562248997</v>
      </c>
      <c r="K15" s="78">
        <f t="shared" si="3"/>
        <v>2.6744206554523641E-3</v>
      </c>
      <c r="L15" s="79"/>
      <c r="M15" s="80"/>
      <c r="N15" s="81">
        <f>分析係数表!H18</f>
        <v>4.4363256784968683E-4</v>
      </c>
      <c r="O15" s="82">
        <f t="shared" si="4"/>
        <v>5.925732663346223E-3</v>
      </c>
      <c r="P15" s="76">
        <f>分析係数表!C18</f>
        <v>1.3647642679900707E-2</v>
      </c>
      <c r="Q15" s="82">
        <f t="shared" si="5"/>
        <v>8.0872282005965598E-5</v>
      </c>
      <c r="R15" s="83">
        <v>1.7837941505078516E-4</v>
      </c>
      <c r="S15" s="84">
        <f t="shared" si="6"/>
        <v>1.2743110418968496E-2</v>
      </c>
      <c r="T15" s="85">
        <f>分析係数表!F18</f>
        <v>0.45783132530120479</v>
      </c>
      <c r="U15" s="86">
        <f t="shared" si="7"/>
        <v>5.8341951315759371E-3</v>
      </c>
      <c r="V15" s="87">
        <f>分析係数表!D18</f>
        <v>2.0080321285140562E-2</v>
      </c>
      <c r="W15" s="88">
        <f t="shared" si="8"/>
        <v>0</v>
      </c>
      <c r="X15" s="76">
        <f>分析係数表!E18</f>
        <v>1.6064257028112448E-2</v>
      </c>
      <c r="Y15" s="89">
        <f t="shared" si="9"/>
        <v>0</v>
      </c>
    </row>
    <row r="16" spans="1:25" x14ac:dyDescent="0.2">
      <c r="A16" s="6" t="s">
        <v>4</v>
      </c>
      <c r="B16" s="5" t="s">
        <v>32</v>
      </c>
      <c r="C16" s="90"/>
      <c r="D16" s="76">
        <f>投入係数表!V16</f>
        <v>7.6726342710997444E-3</v>
      </c>
      <c r="E16" s="77">
        <f t="shared" si="0"/>
        <v>0.76726342710997442</v>
      </c>
      <c r="F16" s="76">
        <f>分析係数表!C19</f>
        <v>0.35369371629248714</v>
      </c>
      <c r="G16" s="77">
        <f t="shared" si="1"/>
        <v>0.27137625290983669</v>
      </c>
      <c r="H16" s="77">
        <v>0.39608050446750687</v>
      </c>
      <c r="I16" s="77">
        <f t="shared" si="2"/>
        <v>0.39608050446750687</v>
      </c>
      <c r="J16" s="76">
        <f>分析係数表!G19</f>
        <v>5.7706179370040876E-2</v>
      </c>
      <c r="K16" s="78">
        <f t="shared" si="3"/>
        <v>2.2856292635778229E-2</v>
      </c>
      <c r="L16" s="79"/>
      <c r="M16" s="80"/>
      <c r="N16" s="81">
        <f>分析係数表!H19</f>
        <v>-1.174321503131524E-4</v>
      </c>
      <c r="O16" s="82">
        <f t="shared" si="4"/>
        <v>-1.5685762932387062E-3</v>
      </c>
      <c r="P16" s="76">
        <f>分析係数表!C19</f>
        <v>0.35369371629248714</v>
      </c>
      <c r="Q16" s="82">
        <f t="shared" si="5"/>
        <v>-5.5479557844389203E-4</v>
      </c>
      <c r="R16" s="83">
        <v>1.0690012159681409E-3</v>
      </c>
      <c r="S16" s="84">
        <f t="shared" si="6"/>
        <v>0.39714950568347501</v>
      </c>
      <c r="T16" s="85">
        <f>分析係数表!F19</f>
        <v>0.2399615292137533</v>
      </c>
      <c r="U16" s="86">
        <f t="shared" si="7"/>
        <v>9.5300602710292878E-2</v>
      </c>
      <c r="V16" s="87">
        <f>分析係数表!D19</f>
        <v>7.6140097779915043E-3</v>
      </c>
      <c r="W16" s="88">
        <f t="shared" si="8"/>
        <v>0</v>
      </c>
      <c r="X16" s="76">
        <f>分析係数表!E19</f>
        <v>8.0147471347278999E-3</v>
      </c>
      <c r="Y16" s="89">
        <f t="shared" si="9"/>
        <v>0</v>
      </c>
    </row>
    <row r="17" spans="1:25" x14ac:dyDescent="0.2">
      <c r="A17" s="6" t="s">
        <v>5</v>
      </c>
      <c r="B17" s="5" t="s">
        <v>33</v>
      </c>
      <c r="C17" s="90"/>
      <c r="D17" s="76">
        <f>投入係数表!V17</f>
        <v>4.3478260869565216E-2</v>
      </c>
      <c r="E17" s="77">
        <f t="shared" si="0"/>
        <v>4.3478260869565215</v>
      </c>
      <c r="F17" s="76">
        <f>分析係数表!C20</f>
        <v>6.1353860086031276E-2</v>
      </c>
      <c r="G17" s="77">
        <f t="shared" si="1"/>
        <v>0.26675591341752725</v>
      </c>
      <c r="H17" s="77">
        <v>0.30999247022806492</v>
      </c>
      <c r="I17" s="77">
        <f t="shared" si="2"/>
        <v>0.30999247022806492</v>
      </c>
      <c r="J17" s="76">
        <f>分析係数表!G20</f>
        <v>0.10067618332081142</v>
      </c>
      <c r="K17" s="78">
        <f t="shared" si="3"/>
        <v>3.1208858760751839E-2</v>
      </c>
      <c r="L17" s="79"/>
      <c r="M17" s="80"/>
      <c r="N17" s="81">
        <f>分析係数表!H20</f>
        <v>5.4801670146137783E-4</v>
      </c>
      <c r="O17" s="82">
        <f t="shared" si="4"/>
        <v>7.3200227017806282E-3</v>
      </c>
      <c r="P17" s="76">
        <f>分析係数表!C20</f>
        <v>6.1353860086031276E-2</v>
      </c>
      <c r="Q17" s="82">
        <f t="shared" si="5"/>
        <v>4.4911164867162133E-4</v>
      </c>
      <c r="R17" s="83">
        <v>8.3812959388916686E-4</v>
      </c>
      <c r="S17" s="84">
        <f t="shared" si="6"/>
        <v>0.3108305998219541</v>
      </c>
      <c r="T17" s="85">
        <f>分析係数表!F20</f>
        <v>0.22389181066867017</v>
      </c>
      <c r="U17" s="86">
        <f t="shared" si="7"/>
        <v>6.9592425805366134E-2</v>
      </c>
      <c r="V17" s="87">
        <f>分析係数表!D20</f>
        <v>0</v>
      </c>
      <c r="W17" s="88">
        <f t="shared" si="8"/>
        <v>0</v>
      </c>
      <c r="X17" s="76">
        <f>分析係数表!E20</f>
        <v>0</v>
      </c>
      <c r="Y17" s="89">
        <f t="shared" si="9"/>
        <v>0</v>
      </c>
    </row>
    <row r="18" spans="1:25" x14ac:dyDescent="0.2">
      <c r="A18" s="6" t="s">
        <v>6</v>
      </c>
      <c r="B18" s="5" t="s">
        <v>34</v>
      </c>
      <c r="C18" s="90"/>
      <c r="D18" s="76">
        <f>投入係数表!V18</f>
        <v>2.8132992327365727E-2</v>
      </c>
      <c r="E18" s="77">
        <f t="shared" si="0"/>
        <v>2.8132992327365729</v>
      </c>
      <c r="F18" s="76">
        <f>分析係数表!C21</f>
        <v>6.7857142857142838E-2</v>
      </c>
      <c r="G18" s="77">
        <f t="shared" si="1"/>
        <v>0.19090244793569597</v>
      </c>
      <c r="H18" s="77">
        <v>0.21051227092600286</v>
      </c>
      <c r="I18" s="77">
        <f t="shared" si="2"/>
        <v>0.21051227092600286</v>
      </c>
      <c r="J18" s="76">
        <f>分析係数表!G21</f>
        <v>0.28506493506493508</v>
      </c>
      <c r="K18" s="78">
        <f t="shared" si="3"/>
        <v>6.0009666841893024E-2</v>
      </c>
      <c r="L18" s="79"/>
      <c r="M18" s="80"/>
      <c r="N18" s="81">
        <f>分析係数表!H21</f>
        <v>9.264091858037578E-4</v>
      </c>
      <c r="O18" s="82">
        <f t="shared" si="4"/>
        <v>1.2374324091105348E-2</v>
      </c>
      <c r="P18" s="76">
        <f>分析係数表!C21</f>
        <v>6.7857142857142838E-2</v>
      </c>
      <c r="Q18" s="82">
        <f t="shared" si="5"/>
        <v>8.3968627761071976E-4</v>
      </c>
      <c r="R18" s="83">
        <v>1.8638360058517117E-3</v>
      </c>
      <c r="S18" s="84">
        <f t="shared" si="6"/>
        <v>0.21237610693185457</v>
      </c>
      <c r="T18" s="85">
        <f>分析係数表!F21</f>
        <v>0.42467532467532465</v>
      </c>
      <c r="U18" s="86">
        <f t="shared" si="7"/>
        <v>9.0190892164566813E-2</v>
      </c>
      <c r="V18" s="87">
        <f>分析係数表!D21</f>
        <v>5.909090909090909E-2</v>
      </c>
      <c r="W18" s="88">
        <f t="shared" si="8"/>
        <v>0</v>
      </c>
      <c r="X18" s="76">
        <f>分析係数表!E21</f>
        <v>4.6753246753246755E-2</v>
      </c>
      <c r="Y18" s="89">
        <f t="shared" si="9"/>
        <v>0</v>
      </c>
    </row>
    <row r="19" spans="1:25" x14ac:dyDescent="0.2">
      <c r="A19" s="6" t="s">
        <v>7</v>
      </c>
      <c r="B19" s="5" t="s">
        <v>268</v>
      </c>
      <c r="C19" s="90"/>
      <c r="D19" s="76">
        <f>投入係数表!V19</f>
        <v>5.1150895140664966E-3</v>
      </c>
      <c r="E19" s="77">
        <f t="shared" si="0"/>
        <v>0.51150895140664965</v>
      </c>
      <c r="F19" s="76">
        <f>分析係数表!C22</f>
        <v>2.5594149908592323E-2</v>
      </c>
      <c r="G19" s="77">
        <f t="shared" si="1"/>
        <v>1.3091636781888656E-2</v>
      </c>
      <c r="H19" s="77">
        <v>1.455491525616332E-2</v>
      </c>
      <c r="I19" s="77">
        <f t="shared" si="2"/>
        <v>1.455491525616332E-2</v>
      </c>
      <c r="J19" s="76">
        <f>分析係数表!G22</f>
        <v>0.19492656875834447</v>
      </c>
      <c r="K19" s="78">
        <f t="shared" si="3"/>
        <v>2.837139689452396E-3</v>
      </c>
      <c r="L19" s="79"/>
      <c r="M19" s="80"/>
      <c r="N19" s="81">
        <f>分析係数表!H22</f>
        <v>3.9144050104384132E-5</v>
      </c>
      <c r="O19" s="82">
        <f t="shared" si="4"/>
        <v>5.2285876441290208E-4</v>
      </c>
      <c r="P19" s="76">
        <f>分析係数表!C22</f>
        <v>2.5594149908592323E-2</v>
      </c>
      <c r="Q19" s="82">
        <f t="shared" si="5"/>
        <v>1.3382125597405172E-5</v>
      </c>
      <c r="R19" s="83">
        <v>1.3782663204687642E-4</v>
      </c>
      <c r="S19" s="84">
        <f t="shared" si="6"/>
        <v>1.4692741888210197E-2</v>
      </c>
      <c r="T19" s="85">
        <f>分析係数表!F22</f>
        <v>0.41388518024032045</v>
      </c>
      <c r="U19" s="86">
        <f t="shared" si="7"/>
        <v>6.0811081246263839E-3</v>
      </c>
      <c r="V19" s="87">
        <f>分析係数表!D22</f>
        <v>6.1415220293724967E-2</v>
      </c>
      <c r="W19" s="88">
        <f t="shared" si="8"/>
        <v>0</v>
      </c>
      <c r="X19" s="76">
        <f>分析係数表!E22</f>
        <v>6.008010680907877E-2</v>
      </c>
      <c r="Y19" s="89">
        <f t="shared" si="9"/>
        <v>0</v>
      </c>
    </row>
    <row r="20" spans="1:25" x14ac:dyDescent="0.2">
      <c r="A20" s="6" t="s">
        <v>8</v>
      </c>
      <c r="B20" s="5" t="s">
        <v>269</v>
      </c>
      <c r="C20" s="90"/>
      <c r="D20" s="76">
        <f>投入係数表!V20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3.4857250960860142E-4</v>
      </c>
      <c r="P20" s="76">
        <f>分析係数表!C23</f>
        <v>0</v>
      </c>
      <c r="Q20" s="82">
        <f t="shared" si="5"/>
        <v>0</v>
      </c>
      <c r="R20" s="83">
        <v>0</v>
      </c>
      <c r="S20" s="84">
        <f t="shared" si="6"/>
        <v>0</v>
      </c>
      <c r="T20" s="85">
        <f>分析係数表!F23</f>
        <v>0.44189383070301291</v>
      </c>
      <c r="U20" s="86">
        <f t="shared" si="7"/>
        <v>0</v>
      </c>
      <c r="V20" s="87">
        <f>分析係数表!D23</f>
        <v>2.5824964131994262E-2</v>
      </c>
      <c r="W20" s="88">
        <f t="shared" si="8"/>
        <v>0</v>
      </c>
      <c r="X20" s="76">
        <f>分析係数表!E23</f>
        <v>2.1520803443328552E-2</v>
      </c>
      <c r="Y20" s="89">
        <f t="shared" si="9"/>
        <v>0</v>
      </c>
    </row>
    <row r="21" spans="1:25" x14ac:dyDescent="0.2">
      <c r="A21" s="6" t="s">
        <v>9</v>
      </c>
      <c r="B21" s="5" t="s">
        <v>270</v>
      </c>
      <c r="C21" s="90"/>
      <c r="D21" s="76">
        <f>投入係数表!V21</f>
        <v>0</v>
      </c>
      <c r="E21" s="77">
        <f t="shared" si="0"/>
        <v>0</v>
      </c>
      <c r="F21" s="76">
        <f>分析係数表!C24</f>
        <v>0.15741583257506819</v>
      </c>
      <c r="G21" s="77">
        <f t="shared" si="1"/>
        <v>0</v>
      </c>
      <c r="H21" s="77">
        <v>2.7830645917253558E-3</v>
      </c>
      <c r="I21" s="77">
        <f t="shared" si="2"/>
        <v>2.7830645917253558E-3</v>
      </c>
      <c r="J21" s="76">
        <f>分析係数表!G24</f>
        <v>0.20833333333333334</v>
      </c>
      <c r="K21" s="78">
        <f t="shared" si="3"/>
        <v>5.7980512327611585E-4</v>
      </c>
      <c r="L21" s="79"/>
      <c r="M21" s="80"/>
      <c r="N21" s="81">
        <f>分析係数表!H24</f>
        <v>3.2620041753653444E-4</v>
      </c>
      <c r="O21" s="82">
        <f t="shared" si="4"/>
        <v>4.3571563701075176E-3</v>
      </c>
      <c r="P21" s="76">
        <f>分析係数表!C24</f>
        <v>0.15741583257506819</v>
      </c>
      <c r="Q21" s="82">
        <f t="shared" si="5"/>
        <v>6.8588539766023689E-4</v>
      </c>
      <c r="R21" s="83">
        <v>2.3652447875404038E-3</v>
      </c>
      <c r="S21" s="84">
        <f t="shared" si="6"/>
        <v>5.1483093792657596E-3</v>
      </c>
      <c r="T21" s="85">
        <f>分析係数表!F24</f>
        <v>0.39583333333333331</v>
      </c>
      <c r="U21" s="86">
        <f t="shared" si="7"/>
        <v>2.03787246262603E-3</v>
      </c>
      <c r="V21" s="87">
        <f>分析係数表!D24</f>
        <v>0</v>
      </c>
      <c r="W21" s="88">
        <f t="shared" si="8"/>
        <v>0</v>
      </c>
      <c r="X21" s="76">
        <f>分析係数表!E24</f>
        <v>0</v>
      </c>
      <c r="Y21" s="89">
        <f t="shared" si="9"/>
        <v>0</v>
      </c>
    </row>
    <row r="22" spans="1:25" x14ac:dyDescent="0.2">
      <c r="A22" s="6" t="s">
        <v>10</v>
      </c>
      <c r="B22" s="5" t="s">
        <v>271</v>
      </c>
      <c r="C22" s="90"/>
      <c r="D22" s="76">
        <f>投入係数表!V22</f>
        <v>0.31457800511508949</v>
      </c>
      <c r="E22" s="77">
        <f t="shared" si="0"/>
        <v>31.45780051150895</v>
      </c>
      <c r="F22" s="76">
        <f>分析係数表!C25</f>
        <v>0.30845442536327605</v>
      </c>
      <c r="G22" s="77">
        <f t="shared" si="1"/>
        <v>9.7032977799700646</v>
      </c>
      <c r="H22" s="77">
        <v>10.726851537093003</v>
      </c>
      <c r="I22" s="77">
        <f t="shared" si="2"/>
        <v>10.726851537093003</v>
      </c>
      <c r="J22" s="76">
        <f>分析係数表!G25</f>
        <v>0.19694817948330565</v>
      </c>
      <c r="K22" s="78">
        <f t="shared" si="3"/>
        <v>2.1126338818181658</v>
      </c>
      <c r="L22" s="79"/>
      <c r="M22" s="80"/>
      <c r="N22" s="81">
        <f>分析係数表!H25</f>
        <v>5.0887265135699379E-4</v>
      </c>
      <c r="O22" s="82">
        <f t="shared" si="4"/>
        <v>6.7971639373677279E-3</v>
      </c>
      <c r="P22" s="76">
        <f>分析係数表!C25</f>
        <v>0.30845442536327605</v>
      </c>
      <c r="Q22" s="82">
        <f t="shared" si="5"/>
        <v>2.0966152964007456E-3</v>
      </c>
      <c r="R22" s="83">
        <v>1.2518159327555548E-2</v>
      </c>
      <c r="S22" s="84">
        <f t="shared" si="6"/>
        <v>10.739369696420558</v>
      </c>
      <c r="T22" s="85">
        <f>分析係数表!F25</f>
        <v>0.34916150475902702</v>
      </c>
      <c r="U22" s="86">
        <f t="shared" si="7"/>
        <v>3.7497744833656972</v>
      </c>
      <c r="V22" s="87">
        <f>分析係数表!D25</f>
        <v>2.3674271037921135E-2</v>
      </c>
      <c r="W22" s="88">
        <f t="shared" si="8"/>
        <v>0</v>
      </c>
      <c r="X22" s="76">
        <f>分析係数表!E25</f>
        <v>2.3583622903761897E-2</v>
      </c>
      <c r="Y22" s="89">
        <f t="shared" si="9"/>
        <v>0</v>
      </c>
    </row>
    <row r="23" spans="1:25" x14ac:dyDescent="0.2">
      <c r="A23" s="6" t="s">
        <v>11</v>
      </c>
      <c r="B23" s="5" t="s">
        <v>35</v>
      </c>
      <c r="C23" s="90"/>
      <c r="D23" s="76">
        <f>投入係数表!V23</f>
        <v>2.0460358056265986E-2</v>
      </c>
      <c r="E23" s="77">
        <f t="shared" si="0"/>
        <v>2.0460358056265986</v>
      </c>
      <c r="F23" s="76">
        <f>分析係数表!C26</f>
        <v>0.16160220994475138</v>
      </c>
      <c r="G23" s="77">
        <f t="shared" si="1"/>
        <v>0.33064390781534814</v>
      </c>
      <c r="H23" s="77">
        <v>0.37894128054589937</v>
      </c>
      <c r="I23" s="77">
        <f t="shared" si="2"/>
        <v>0.37894128054589937</v>
      </c>
      <c r="J23" s="76">
        <f>分析係数表!G26</f>
        <v>0.19685515573026913</v>
      </c>
      <c r="K23" s="78">
        <f t="shared" si="3"/>
        <v>7.4596544794490627E-2</v>
      </c>
      <c r="L23" s="79"/>
      <c r="M23" s="80"/>
      <c r="N23" s="81">
        <f>分析係数表!H26</f>
        <v>1.0360125260960334E-2</v>
      </c>
      <c r="O23" s="82">
        <f t="shared" si="4"/>
        <v>0.13838328631461475</v>
      </c>
      <c r="P23" s="76">
        <f>分析係数表!C26</f>
        <v>0.16160220994475138</v>
      </c>
      <c r="Q23" s="82">
        <f t="shared" si="5"/>
        <v>2.2363044887859014E-2</v>
      </c>
      <c r="R23" s="83">
        <v>2.3668209144352428E-2</v>
      </c>
      <c r="S23" s="84">
        <f t="shared" si="6"/>
        <v>0.40260948969025179</v>
      </c>
      <c r="T23" s="85">
        <f>分析係数表!F26</f>
        <v>0.33413970365890533</v>
      </c>
      <c r="U23" s="86">
        <f t="shared" si="7"/>
        <v>0.13452781557536383</v>
      </c>
      <c r="V23" s="87">
        <f>分析係数表!D26</f>
        <v>4.2334442092530997E-2</v>
      </c>
      <c r="W23" s="88">
        <f t="shared" si="8"/>
        <v>0</v>
      </c>
      <c r="X23" s="76">
        <f>分析係数表!E26</f>
        <v>4.4148775325068036E-2</v>
      </c>
      <c r="Y23" s="89">
        <f t="shared" si="9"/>
        <v>0</v>
      </c>
    </row>
    <row r="24" spans="1:25" x14ac:dyDescent="0.2">
      <c r="A24" s="6" t="s">
        <v>12</v>
      </c>
      <c r="B24" s="5" t="s">
        <v>365</v>
      </c>
      <c r="C24" s="75">
        <f>最終需要_まとめ!C25</f>
        <v>100</v>
      </c>
      <c r="D24" s="76">
        <f>投入係数表!V24</f>
        <v>2.8132992327365727E-2</v>
      </c>
      <c r="E24" s="77">
        <f t="shared" si="0"/>
        <v>2.8132992327365729</v>
      </c>
      <c r="F24" s="76">
        <f>分析係数表!C27</f>
        <v>8.2295614510016213E-2</v>
      </c>
      <c r="G24" s="77">
        <f t="shared" si="1"/>
        <v>0.23152218915861339</v>
      </c>
      <c r="H24" s="77">
        <v>0.23244346977476532</v>
      </c>
      <c r="I24" s="77">
        <f t="shared" si="2"/>
        <v>100.23244346977476</v>
      </c>
      <c r="J24" s="76">
        <f>分析係数表!G27</f>
        <v>0.16879795396419436</v>
      </c>
      <c r="K24" s="78">
        <f t="shared" si="3"/>
        <v>16.919031378529755</v>
      </c>
      <c r="L24" s="79"/>
      <c r="M24" s="80"/>
      <c r="N24" s="81">
        <f>分析係数表!H27</f>
        <v>1.0829853862212944E-2</v>
      </c>
      <c r="O24" s="82">
        <f t="shared" si="4"/>
        <v>0.14465759148756957</v>
      </c>
      <c r="P24" s="76">
        <f>分析係数表!C27</f>
        <v>8.2295614510016213E-2</v>
      </c>
      <c r="Q24" s="82">
        <f t="shared" si="5"/>
        <v>1.1904685385008428E-2</v>
      </c>
      <c r="R24" s="83">
        <v>1.2030404522892746E-2</v>
      </c>
      <c r="S24" s="84">
        <f t="shared" si="6"/>
        <v>100.24447387429765</v>
      </c>
      <c r="T24" s="85">
        <f>分析係数表!F27</f>
        <v>0.31969309462915602</v>
      </c>
      <c r="U24" s="86">
        <f t="shared" si="7"/>
        <v>32.047466072345799</v>
      </c>
      <c r="V24" s="87">
        <f>分析係数表!D27</f>
        <v>0</v>
      </c>
      <c r="W24" s="88">
        <f t="shared" si="8"/>
        <v>0</v>
      </c>
      <c r="X24" s="76">
        <f>分析係数表!E27</f>
        <v>0</v>
      </c>
      <c r="Y24" s="89">
        <f t="shared" si="9"/>
        <v>0</v>
      </c>
    </row>
    <row r="25" spans="1:25" x14ac:dyDescent="0.2">
      <c r="A25" s="6" t="s">
        <v>13</v>
      </c>
      <c r="B25" s="5" t="s">
        <v>191</v>
      </c>
      <c r="C25" s="90"/>
      <c r="D25" s="76">
        <f>投入係数表!V25</f>
        <v>0</v>
      </c>
      <c r="E25" s="77">
        <f t="shared" si="0"/>
        <v>0</v>
      </c>
      <c r="F25" s="76">
        <f>分析係数表!C28</f>
        <v>3.4090909090909061E-2</v>
      </c>
      <c r="G25" s="77">
        <f t="shared" si="1"/>
        <v>0</v>
      </c>
      <c r="H25" s="77">
        <v>4.054498866626152E-3</v>
      </c>
      <c r="I25" s="77">
        <f t="shared" si="2"/>
        <v>4.054498866626152E-3</v>
      </c>
      <c r="J25" s="76">
        <f>分析係数表!G28</f>
        <v>0.12609457092819615</v>
      </c>
      <c r="K25" s="78">
        <f t="shared" si="3"/>
        <v>5.1125029491608221E-4</v>
      </c>
      <c r="L25" s="79"/>
      <c r="M25" s="80"/>
      <c r="N25" s="81">
        <f>分析係数表!H28</f>
        <v>2.1424843423799581E-2</v>
      </c>
      <c r="O25" s="82">
        <f t="shared" si="4"/>
        <v>0.28617803038866174</v>
      </c>
      <c r="P25" s="76">
        <f>分析係数表!C28</f>
        <v>3.4090909090909061E-2</v>
      </c>
      <c r="Q25" s="82">
        <f t="shared" si="5"/>
        <v>9.7560692177952775E-3</v>
      </c>
      <c r="R25" s="83">
        <v>1.0825671714062797E-2</v>
      </c>
      <c r="S25" s="84">
        <f t="shared" si="6"/>
        <v>1.488017058068895E-2</v>
      </c>
      <c r="T25" s="85">
        <f>分析係数表!F28</f>
        <v>0.21453590192644484</v>
      </c>
      <c r="U25" s="86">
        <f t="shared" si="7"/>
        <v>3.1923308163474542E-3</v>
      </c>
      <c r="V25" s="87">
        <f>分析係数表!D28</f>
        <v>1.6637478108581436E-2</v>
      </c>
      <c r="W25" s="88">
        <f t="shared" si="8"/>
        <v>0</v>
      </c>
      <c r="X25" s="76">
        <f>分析係数表!E28</f>
        <v>1.5761821366024518E-2</v>
      </c>
      <c r="Y25" s="89">
        <f t="shared" si="9"/>
        <v>0</v>
      </c>
    </row>
    <row r="26" spans="1:25" x14ac:dyDescent="0.2">
      <c r="A26" s="6" t="s">
        <v>14</v>
      </c>
      <c r="B26" s="5" t="s">
        <v>50</v>
      </c>
      <c r="C26" s="90"/>
      <c r="D26" s="76">
        <f>投入係数表!V26</f>
        <v>7.6726342710997444E-3</v>
      </c>
      <c r="E26" s="77">
        <f t="shared" si="0"/>
        <v>0.76726342710997442</v>
      </c>
      <c r="F26" s="76">
        <f>分析係数表!C29</f>
        <v>0.29231433506044902</v>
      </c>
      <c r="G26" s="77">
        <f t="shared" si="1"/>
        <v>0.22428209851185346</v>
      </c>
      <c r="H26" s="77">
        <v>0.26528843169103983</v>
      </c>
      <c r="I26" s="77">
        <f t="shared" si="2"/>
        <v>0.26528843169103983</v>
      </c>
      <c r="J26" s="76">
        <f>分析係数表!G29</f>
        <v>0.25456977262594738</v>
      </c>
      <c r="K26" s="78">
        <f t="shared" si="3"/>
        <v>6.7534415735882175E-2</v>
      </c>
      <c r="L26" s="79"/>
      <c r="M26" s="80"/>
      <c r="N26" s="81">
        <f>分析係数表!H29</f>
        <v>1.0151356993736952E-2</v>
      </c>
      <c r="O26" s="82">
        <f t="shared" si="4"/>
        <v>0.13559470623774594</v>
      </c>
      <c r="P26" s="76">
        <f>分析係数表!C29</f>
        <v>0.29231433506044902</v>
      </c>
      <c r="Q26" s="82">
        <f t="shared" si="5"/>
        <v>3.9636276391603623E-2</v>
      </c>
      <c r="R26" s="83">
        <v>5.0342882519047172E-2</v>
      </c>
      <c r="S26" s="84">
        <f t="shared" si="6"/>
        <v>0.315631314210087</v>
      </c>
      <c r="T26" s="85">
        <f>分析係数表!F29</f>
        <v>0.38252340615247438</v>
      </c>
      <c r="U26" s="86">
        <f t="shared" si="7"/>
        <v>0.12073636540002437</v>
      </c>
      <c r="V26" s="87">
        <f>分析係数表!D29</f>
        <v>6.8212215782434235E-2</v>
      </c>
      <c r="W26" s="88">
        <f t="shared" si="8"/>
        <v>0</v>
      </c>
      <c r="X26" s="76">
        <f>分析係数表!E29</f>
        <v>4.7258136424431565E-2</v>
      </c>
      <c r="Y26" s="89">
        <f t="shared" si="9"/>
        <v>0</v>
      </c>
    </row>
    <row r="27" spans="1:25" x14ac:dyDescent="0.2">
      <c r="A27" s="6" t="s">
        <v>15</v>
      </c>
      <c r="B27" s="5" t="s">
        <v>36</v>
      </c>
      <c r="C27" s="90"/>
      <c r="D27" s="76">
        <f>投入係数表!V27</f>
        <v>0</v>
      </c>
      <c r="E27" s="77">
        <f t="shared" si="0"/>
        <v>0</v>
      </c>
      <c r="F27" s="76">
        <f>分析係数表!C30</f>
        <v>1</v>
      </c>
      <c r="G27" s="77">
        <f t="shared" si="1"/>
        <v>0</v>
      </c>
      <c r="H27" s="77">
        <v>6.3881485351363398E-2</v>
      </c>
      <c r="I27" s="77">
        <f t="shared" si="2"/>
        <v>6.3881485351363398E-2</v>
      </c>
      <c r="J27" s="76">
        <f>分析係数表!G30</f>
        <v>0.34476756092566047</v>
      </c>
      <c r="K27" s="78">
        <f t="shared" si="3"/>
        <v>2.2024263892897866E-2</v>
      </c>
      <c r="L27" s="79"/>
      <c r="M27" s="80"/>
      <c r="N27" s="81">
        <f>分析係数表!H30</f>
        <v>0</v>
      </c>
      <c r="O27" s="82">
        <f t="shared" si="4"/>
        <v>0</v>
      </c>
      <c r="P27" s="76">
        <f>分析係数表!C30</f>
        <v>1</v>
      </c>
      <c r="Q27" s="82">
        <f t="shared" si="5"/>
        <v>0</v>
      </c>
      <c r="R27" s="83">
        <v>4.0585220020573388E-2</v>
      </c>
      <c r="S27" s="84">
        <f t="shared" si="6"/>
        <v>0.10446670537193678</v>
      </c>
      <c r="T27" s="85">
        <f>分析係数表!F30</f>
        <v>0.43968871595330739</v>
      </c>
      <c r="U27" s="86">
        <f t="shared" si="7"/>
        <v>4.5932831544859359E-2</v>
      </c>
      <c r="V27" s="87">
        <f>分析係数表!D30</f>
        <v>0.11560516076182674</v>
      </c>
      <c r="W27" s="88">
        <f t="shared" si="8"/>
        <v>0</v>
      </c>
      <c r="X27" s="76">
        <f>分析係数表!E30</f>
        <v>7.6694654925250877E-2</v>
      </c>
      <c r="Y27" s="89">
        <f t="shared" si="9"/>
        <v>0</v>
      </c>
    </row>
    <row r="28" spans="1:25" x14ac:dyDescent="0.2">
      <c r="A28" s="6" t="s">
        <v>16</v>
      </c>
      <c r="B28" s="5" t="s">
        <v>192</v>
      </c>
      <c r="C28" s="90"/>
      <c r="D28" s="76">
        <f>投入係数表!V28</f>
        <v>5.1150895140664966E-3</v>
      </c>
      <c r="E28" s="77">
        <f t="shared" si="0"/>
        <v>0.51150895140664965</v>
      </c>
      <c r="F28" s="76">
        <f>分析係数表!C31</f>
        <v>3.6682843277190957E-2</v>
      </c>
      <c r="G28" s="77">
        <f t="shared" si="1"/>
        <v>1.8763602699330414E-2</v>
      </c>
      <c r="H28" s="77">
        <v>3.6529695641397915E-2</v>
      </c>
      <c r="I28" s="77">
        <f t="shared" si="2"/>
        <v>3.6529695641397915E-2</v>
      </c>
      <c r="J28" s="76">
        <f>分析係数表!G31</f>
        <v>6.9767441860465115E-2</v>
      </c>
      <c r="K28" s="78">
        <f t="shared" si="3"/>
        <v>2.5485834168417149E-3</v>
      </c>
      <c r="L28" s="79"/>
      <c r="M28" s="80"/>
      <c r="N28" s="81">
        <f>分析係数表!H31</f>
        <v>2.1751043841336117E-2</v>
      </c>
      <c r="O28" s="82">
        <f t="shared" si="4"/>
        <v>0.29053518675876927</v>
      </c>
      <c r="P28" s="76">
        <f>分析係数表!C31</f>
        <v>3.6682843277190957E-2</v>
      </c>
      <c r="Q28" s="82">
        <f t="shared" si="5"/>
        <v>1.0657656722381339E-2</v>
      </c>
      <c r="R28" s="83">
        <v>1.4171481592282034E-2</v>
      </c>
      <c r="S28" s="84">
        <f t="shared" si="6"/>
        <v>5.070117723367995E-2</v>
      </c>
      <c r="T28" s="85">
        <f>分析係数表!F31</f>
        <v>0.34496124031007752</v>
      </c>
      <c r="U28" s="86">
        <f t="shared" si="7"/>
        <v>1.7489940983711302E-2</v>
      </c>
      <c r="V28" s="87">
        <f>分析係数表!D31</f>
        <v>0</v>
      </c>
      <c r="W28" s="88">
        <f t="shared" si="8"/>
        <v>0</v>
      </c>
      <c r="X28" s="76">
        <f>分析係数表!E31</f>
        <v>0</v>
      </c>
      <c r="Y28" s="89">
        <f t="shared" si="9"/>
        <v>0</v>
      </c>
    </row>
    <row r="29" spans="1:25" x14ac:dyDescent="0.2">
      <c r="A29" s="6" t="s">
        <v>17</v>
      </c>
      <c r="B29" s="5" t="s">
        <v>272</v>
      </c>
      <c r="C29" s="90"/>
      <c r="D29" s="76">
        <f>投入係数表!V29</f>
        <v>0</v>
      </c>
      <c r="E29" s="77">
        <f t="shared" si="0"/>
        <v>0</v>
      </c>
      <c r="F29" s="76">
        <f>分析係数表!C32</f>
        <v>0.40520446096654272</v>
      </c>
      <c r="G29" s="77">
        <f t="shared" si="1"/>
        <v>0</v>
      </c>
      <c r="H29" s="77">
        <v>1.4127288952687354E-2</v>
      </c>
      <c r="I29" s="77">
        <f t="shared" si="2"/>
        <v>1.4127288952687354E-2</v>
      </c>
      <c r="J29" s="76">
        <f>分析係数表!G32</f>
        <v>0.14123006833712984</v>
      </c>
      <c r="K29" s="78">
        <f t="shared" si="3"/>
        <v>1.9951979842064145E-3</v>
      </c>
      <c r="L29" s="79"/>
      <c r="M29" s="80"/>
      <c r="N29" s="81">
        <f>分析係数表!H32</f>
        <v>6.3543841336116914E-3</v>
      </c>
      <c r="O29" s="82">
        <f t="shared" si="4"/>
        <v>8.4877406089694435E-2</v>
      </c>
      <c r="P29" s="76">
        <f>分析係数表!C32</f>
        <v>0.40520446096654272</v>
      </c>
      <c r="Q29" s="82">
        <f t="shared" si="5"/>
        <v>3.4392703582812982E-2</v>
      </c>
      <c r="R29" s="83">
        <v>4.2824937089863208E-2</v>
      </c>
      <c r="S29" s="84">
        <f t="shared" si="6"/>
        <v>5.6952226042550562E-2</v>
      </c>
      <c r="T29" s="85">
        <f>分析係数表!F32</f>
        <v>0.48519362186788156</v>
      </c>
      <c r="U29" s="86">
        <f t="shared" si="7"/>
        <v>2.7632856827023395E-2</v>
      </c>
      <c r="V29" s="87">
        <f>分析係数表!D32</f>
        <v>9.1116173120728925E-3</v>
      </c>
      <c r="W29" s="88">
        <f t="shared" si="8"/>
        <v>0</v>
      </c>
      <c r="X29" s="76">
        <f>分析係数表!E32</f>
        <v>1.366742596810934E-2</v>
      </c>
      <c r="Y29" s="89">
        <f t="shared" si="9"/>
        <v>0</v>
      </c>
    </row>
    <row r="30" spans="1:25" x14ac:dyDescent="0.2">
      <c r="A30" s="6" t="s">
        <v>18</v>
      </c>
      <c r="B30" s="5" t="s">
        <v>273</v>
      </c>
      <c r="C30" s="90"/>
      <c r="D30" s="76">
        <f>投入係数表!V30</f>
        <v>0</v>
      </c>
      <c r="E30" s="77">
        <f t="shared" si="0"/>
        <v>0</v>
      </c>
      <c r="F30" s="76">
        <f>分析係数表!C33</f>
        <v>1</v>
      </c>
      <c r="G30" s="77">
        <f t="shared" si="1"/>
        <v>0</v>
      </c>
      <c r="H30" s="77">
        <v>3.2012773275599544E-2</v>
      </c>
      <c r="I30" s="77">
        <f t="shared" si="2"/>
        <v>3.2012773275599544E-2</v>
      </c>
      <c r="J30" s="76">
        <f>分析係数表!G33</f>
        <v>0.50773765659543113</v>
      </c>
      <c r="K30" s="78">
        <f t="shared" si="3"/>
        <v>1.6254090484073756E-2</v>
      </c>
      <c r="L30" s="79"/>
      <c r="M30" s="80"/>
      <c r="N30" s="81">
        <f>分析係数表!H33</f>
        <v>9.3945720250521918E-4</v>
      </c>
      <c r="O30" s="82">
        <f t="shared" si="4"/>
        <v>1.254861034590965E-2</v>
      </c>
      <c r="P30" s="76">
        <f>分析係数表!C33</f>
        <v>1</v>
      </c>
      <c r="Q30" s="82">
        <f t="shared" si="5"/>
        <v>1.254861034590965E-2</v>
      </c>
      <c r="R30" s="83">
        <v>3.7878772669930463E-2</v>
      </c>
      <c r="S30" s="84">
        <f t="shared" si="6"/>
        <v>6.9891545945530015E-2</v>
      </c>
      <c r="T30" s="85">
        <f>分析係数表!F33</f>
        <v>0.64112011790714807</v>
      </c>
      <c r="U30" s="86">
        <f t="shared" si="7"/>
        <v>4.4808876177311059E-2</v>
      </c>
      <c r="V30" s="87">
        <f>分析係数表!D33</f>
        <v>2.5055268975681652E-2</v>
      </c>
      <c r="W30" s="88">
        <f t="shared" si="8"/>
        <v>0</v>
      </c>
      <c r="X30" s="76">
        <f>分析係数表!E33</f>
        <v>2.3581429624170966E-2</v>
      </c>
      <c r="Y30" s="89">
        <f t="shared" si="9"/>
        <v>0</v>
      </c>
    </row>
    <row r="31" spans="1:25" x14ac:dyDescent="0.2">
      <c r="A31" s="6" t="s">
        <v>19</v>
      </c>
      <c r="B31" s="5" t="s">
        <v>274</v>
      </c>
      <c r="C31" s="90"/>
      <c r="D31" s="76">
        <f>投入係数表!V31</f>
        <v>4.3478260869565216E-2</v>
      </c>
      <c r="E31" s="77">
        <f t="shared" si="0"/>
        <v>4.3478260869565215</v>
      </c>
      <c r="F31" s="76">
        <f>分析係数表!C34</f>
        <v>0.47684200348095152</v>
      </c>
      <c r="G31" s="77">
        <f t="shared" si="1"/>
        <v>2.0732261020910934</v>
      </c>
      <c r="H31" s="77">
        <v>2.3971392748906033</v>
      </c>
      <c r="I31" s="77">
        <f t="shared" si="2"/>
        <v>2.3971392748906033</v>
      </c>
      <c r="J31" s="76">
        <f>分析係数表!G34</f>
        <v>0.42481481481481481</v>
      </c>
      <c r="K31" s="78">
        <f t="shared" si="3"/>
        <v>1.018340277147971</v>
      </c>
      <c r="L31" s="79"/>
      <c r="M31" s="80"/>
      <c r="N31" s="81">
        <f>分析係数表!H34</f>
        <v>0.15750260960334028</v>
      </c>
      <c r="O31" s="82">
        <f t="shared" si="4"/>
        <v>2.1038093817427135</v>
      </c>
      <c r="P31" s="76">
        <f>分析係数表!C34</f>
        <v>0.47684200348095152</v>
      </c>
      <c r="Q31" s="82">
        <f t="shared" si="5"/>
        <v>1.0031846805322175</v>
      </c>
      <c r="R31" s="83">
        <v>1.0719281430225081</v>
      </c>
      <c r="S31" s="84">
        <f t="shared" si="6"/>
        <v>3.4690674179131111</v>
      </c>
      <c r="T31" s="85">
        <f>分析係数表!F34</f>
        <v>0.69679012345679014</v>
      </c>
      <c r="U31" s="86">
        <f t="shared" si="7"/>
        <v>2.4172119144076047</v>
      </c>
      <c r="V31" s="87">
        <f>分析係数表!D34</f>
        <v>0.16024691358024692</v>
      </c>
      <c r="W31" s="88">
        <f t="shared" si="8"/>
        <v>1</v>
      </c>
      <c r="X31" s="76">
        <f>分析係数表!E34</f>
        <v>0.12271604938271605</v>
      </c>
      <c r="Y31" s="89">
        <f t="shared" si="9"/>
        <v>0</v>
      </c>
    </row>
    <row r="32" spans="1:25" x14ac:dyDescent="0.2">
      <c r="A32" s="6" t="s">
        <v>20</v>
      </c>
      <c r="B32" s="5" t="s">
        <v>37</v>
      </c>
      <c r="C32" s="90"/>
      <c r="D32" s="76">
        <f>投入係数表!V32</f>
        <v>7.6726342710997444E-3</v>
      </c>
      <c r="E32" s="77">
        <f t="shared" si="0"/>
        <v>0.76726342710997442</v>
      </c>
      <c r="F32" s="76">
        <f>分析係数表!C35</f>
        <v>0.24337550728097401</v>
      </c>
      <c r="G32" s="77">
        <f t="shared" si="1"/>
        <v>0.18673312579102866</v>
      </c>
      <c r="H32" s="77">
        <v>0.23392017364975246</v>
      </c>
      <c r="I32" s="77">
        <f t="shared" si="2"/>
        <v>0.23392017364975246</v>
      </c>
      <c r="J32" s="76">
        <f>分析係数表!G35</f>
        <v>0.31448275862068964</v>
      </c>
      <c r="K32" s="78">
        <f t="shared" si="3"/>
        <v>7.3563861506404912E-2</v>
      </c>
      <c r="L32" s="79"/>
      <c r="M32" s="80"/>
      <c r="N32" s="81">
        <f>分析係数表!H35</f>
        <v>5.9929540709812108E-2</v>
      </c>
      <c r="O32" s="82">
        <f t="shared" si="4"/>
        <v>0.80049676831615302</v>
      </c>
      <c r="P32" s="76">
        <f>分析係数表!C35</f>
        <v>0.24337550728097401</v>
      </c>
      <c r="Q32" s="82">
        <f t="shared" si="5"/>
        <v>0.19482130706572406</v>
      </c>
      <c r="R32" s="83">
        <v>0.25866886289899338</v>
      </c>
      <c r="S32" s="84">
        <f t="shared" si="6"/>
        <v>0.49258903654874586</v>
      </c>
      <c r="T32" s="85">
        <f>分析係数表!F35</f>
        <v>0.64091954022988507</v>
      </c>
      <c r="U32" s="86">
        <f t="shared" si="7"/>
        <v>0.31570993882710424</v>
      </c>
      <c r="V32" s="87">
        <f>分析係数表!D35</f>
        <v>7.0344827586206901E-2</v>
      </c>
      <c r="W32" s="88">
        <f t="shared" si="8"/>
        <v>0</v>
      </c>
      <c r="X32" s="76">
        <f>分析係数表!E35</f>
        <v>6.2068965517241378E-2</v>
      </c>
      <c r="Y32" s="89">
        <f t="shared" si="9"/>
        <v>0</v>
      </c>
    </row>
    <row r="33" spans="1:25" x14ac:dyDescent="0.2">
      <c r="A33" s="6" t="s">
        <v>21</v>
      </c>
      <c r="B33" s="5" t="s">
        <v>38</v>
      </c>
      <c r="C33" s="90"/>
      <c r="D33" s="76">
        <f>投入係数表!V33</f>
        <v>0</v>
      </c>
      <c r="E33" s="77">
        <f t="shared" si="0"/>
        <v>0</v>
      </c>
      <c r="F33" s="76">
        <f>分析係数表!C36</f>
        <v>0.96818154529627187</v>
      </c>
      <c r="G33" s="77">
        <f t="shared" si="1"/>
        <v>0</v>
      </c>
      <c r="H33" s="77">
        <v>9.2138482119004231E-2</v>
      </c>
      <c r="I33" s="77">
        <f t="shared" si="2"/>
        <v>9.2138482119004231E-2</v>
      </c>
      <c r="J33" s="76">
        <f>分析係数表!G36</f>
        <v>4.9777985510633324E-2</v>
      </c>
      <c r="K33" s="78">
        <f t="shared" si="3"/>
        <v>4.5864680278915404E-3</v>
      </c>
      <c r="L33" s="79"/>
      <c r="M33" s="80"/>
      <c r="N33" s="81">
        <f>分析係数表!H36</f>
        <v>0.19376304801670147</v>
      </c>
      <c r="O33" s="82">
        <f t="shared" si="4"/>
        <v>2.5881508838438654</v>
      </c>
      <c r="P33" s="76">
        <f>分析係数表!C36</f>
        <v>0.96818154529627187</v>
      </c>
      <c r="Q33" s="82">
        <f t="shared" si="5"/>
        <v>2.5057999221798655</v>
      </c>
      <c r="R33" s="83">
        <v>2.6406702687165398</v>
      </c>
      <c r="S33" s="84">
        <f t="shared" si="6"/>
        <v>2.7328087508355439</v>
      </c>
      <c r="T33" s="85">
        <f>分析係数表!F36</f>
        <v>0.84955597102126668</v>
      </c>
      <c r="U33" s="86">
        <f t="shared" si="7"/>
        <v>2.3216739919315055</v>
      </c>
      <c r="V33" s="87">
        <f>分析係数表!D36</f>
        <v>8.3547557840616959E-3</v>
      </c>
      <c r="W33" s="88">
        <f t="shared" si="8"/>
        <v>0</v>
      </c>
      <c r="X33" s="76">
        <f>分析係数表!E36</f>
        <v>3.0380930123860717E-3</v>
      </c>
      <c r="Y33" s="89">
        <f t="shared" si="9"/>
        <v>0</v>
      </c>
    </row>
    <row r="34" spans="1:25" x14ac:dyDescent="0.2">
      <c r="A34" s="6" t="s">
        <v>22</v>
      </c>
      <c r="B34" s="5" t="s">
        <v>377</v>
      </c>
      <c r="C34" s="90"/>
      <c r="D34" s="76">
        <f>投入係数表!V34</f>
        <v>1.5345268542199489E-2</v>
      </c>
      <c r="E34" s="77">
        <f t="shared" si="0"/>
        <v>1.5345268542199488</v>
      </c>
      <c r="F34" s="76">
        <f>分析係数表!C37</f>
        <v>0.40040699066315533</v>
      </c>
      <c r="G34" s="77">
        <f t="shared" si="1"/>
        <v>0.61443527979000812</v>
      </c>
      <c r="H34" s="77">
        <v>0.7664315167580813</v>
      </c>
      <c r="I34" s="77">
        <f t="shared" si="2"/>
        <v>0.7664315167580813</v>
      </c>
      <c r="J34" s="76">
        <f>分析係数表!G37</f>
        <v>0.27134717134717135</v>
      </c>
      <c r="K34" s="78">
        <f t="shared" si="3"/>
        <v>0.20796902410362753</v>
      </c>
      <c r="L34" s="79"/>
      <c r="M34" s="80"/>
      <c r="N34" s="81">
        <f>分析係数表!H37</f>
        <v>4.6907620041753653E-2</v>
      </c>
      <c r="O34" s="82">
        <f t="shared" si="4"/>
        <v>0.62655908602146093</v>
      </c>
      <c r="P34" s="76">
        <f>分析係数表!C37</f>
        <v>0.40040699066315533</v>
      </c>
      <c r="Q34" s="82">
        <f t="shared" si="5"/>
        <v>0.25087863810651023</v>
      </c>
      <c r="R34" s="83">
        <v>0.28926497222057734</v>
      </c>
      <c r="S34" s="84">
        <f t="shared" si="6"/>
        <v>1.0556964889786586</v>
      </c>
      <c r="T34" s="85">
        <f>分析係数表!F37</f>
        <v>0.66491656491656492</v>
      </c>
      <c r="U34" s="86">
        <f t="shared" si="7"/>
        <v>0.70195008304616791</v>
      </c>
      <c r="V34" s="87">
        <f>分析係数表!D37</f>
        <v>3.0728530728530729E-2</v>
      </c>
      <c r="W34" s="88">
        <f t="shared" si="8"/>
        <v>0</v>
      </c>
      <c r="X34" s="76">
        <f>分析係数表!E37</f>
        <v>2.9100529100529099E-2</v>
      </c>
      <c r="Y34" s="89">
        <f t="shared" si="9"/>
        <v>0</v>
      </c>
    </row>
    <row r="35" spans="1:25" x14ac:dyDescent="0.2">
      <c r="A35" s="6" t="s">
        <v>23</v>
      </c>
      <c r="B35" s="5" t="s">
        <v>193</v>
      </c>
      <c r="C35" s="90"/>
      <c r="D35" s="76">
        <f>投入係数表!V35</f>
        <v>2.0460358056265986E-2</v>
      </c>
      <c r="E35" s="77">
        <f t="shared" si="0"/>
        <v>2.0460358056265986</v>
      </c>
      <c r="F35" s="76">
        <f>分析係数表!C38</f>
        <v>3.4362826933778567E-2</v>
      </c>
      <c r="G35" s="77">
        <f t="shared" si="1"/>
        <v>7.0307574289061009E-2</v>
      </c>
      <c r="H35" s="77">
        <v>7.9857541738620058E-2</v>
      </c>
      <c r="I35" s="77">
        <f t="shared" si="2"/>
        <v>7.9857541738620058E-2</v>
      </c>
      <c r="J35" s="76">
        <f>分析係数表!G38</f>
        <v>0.25648414985590778</v>
      </c>
      <c r="K35" s="78">
        <f t="shared" si="3"/>
        <v>2.0482193702412638E-2</v>
      </c>
      <c r="L35" s="79"/>
      <c r="M35" s="80"/>
      <c r="N35" s="81">
        <f>分析係数表!H38</f>
        <v>4.2901878914405008E-2</v>
      </c>
      <c r="O35" s="82">
        <f t="shared" si="4"/>
        <v>0.57305320579654062</v>
      </c>
      <c r="P35" s="76">
        <f>分析係数表!C38</f>
        <v>3.4362826933778567E-2</v>
      </c>
      <c r="Q35" s="82">
        <f t="shared" si="5"/>
        <v>1.9691728134633518E-2</v>
      </c>
      <c r="R35" s="83">
        <v>2.364820636144804E-2</v>
      </c>
      <c r="S35" s="84">
        <f t="shared" si="6"/>
        <v>0.1035057481000681</v>
      </c>
      <c r="T35" s="85">
        <f>分析係数表!F38</f>
        <v>0.52449567723342938</v>
      </c>
      <c r="U35" s="86">
        <f t="shared" si="7"/>
        <v>5.4288317447297965E-2</v>
      </c>
      <c r="V35" s="87">
        <f>分析係数表!D38</f>
        <v>0.12968299711815562</v>
      </c>
      <c r="W35" s="88">
        <f t="shared" si="8"/>
        <v>0</v>
      </c>
      <c r="X35" s="76">
        <f>分析係数表!E38</f>
        <v>0.13832853025936601</v>
      </c>
      <c r="Y35" s="89">
        <f t="shared" si="9"/>
        <v>0</v>
      </c>
    </row>
    <row r="36" spans="1:25" x14ac:dyDescent="0.2">
      <c r="A36" s="6" t="s">
        <v>24</v>
      </c>
      <c r="B36" s="5" t="s">
        <v>39</v>
      </c>
      <c r="C36" s="90"/>
      <c r="D36" s="76">
        <f>投入係数表!V36</f>
        <v>0</v>
      </c>
      <c r="E36" s="77">
        <f t="shared" si="0"/>
        <v>0</v>
      </c>
      <c r="F36" s="76">
        <f>分析係数表!C39</f>
        <v>1</v>
      </c>
      <c r="G36" s="77">
        <f t="shared" si="1"/>
        <v>0</v>
      </c>
      <c r="H36" s="77">
        <v>2.4966887739602438E-2</v>
      </c>
      <c r="I36" s="77">
        <f t="shared" si="2"/>
        <v>2.4966887739602438E-2</v>
      </c>
      <c r="J36" s="76">
        <f>分析係数表!G39</f>
        <v>0.34864130434782609</v>
      </c>
      <c r="K36" s="78">
        <f t="shared" si="3"/>
        <v>8.7044883070407416E-3</v>
      </c>
      <c r="L36" s="79"/>
      <c r="M36" s="80"/>
      <c r="N36" s="81">
        <f>分析係数表!H39</f>
        <v>3.7578288100208767E-3</v>
      </c>
      <c r="O36" s="82">
        <f t="shared" si="4"/>
        <v>5.0194441383638599E-2</v>
      </c>
      <c r="P36" s="76">
        <f>分析係数表!C39</f>
        <v>1</v>
      </c>
      <c r="Q36" s="82">
        <f t="shared" si="5"/>
        <v>5.0194441383638599E-2</v>
      </c>
      <c r="R36" s="83">
        <v>6.4325793749304541E-2</v>
      </c>
      <c r="S36" s="84">
        <f t="shared" si="6"/>
        <v>8.9292681488906983E-2</v>
      </c>
      <c r="T36" s="85">
        <f>分析係数表!F39</f>
        <v>0.69918478260869565</v>
      </c>
      <c r="U36" s="86">
        <f t="shared" si="7"/>
        <v>6.2432084095368934E-2</v>
      </c>
      <c r="V36" s="87">
        <f>分析係数表!D39</f>
        <v>5.6793478260869563E-2</v>
      </c>
      <c r="W36" s="88">
        <f t="shared" si="8"/>
        <v>0</v>
      </c>
      <c r="X36" s="76">
        <f>分析係数表!E39</f>
        <v>7.2010869565217392E-2</v>
      </c>
      <c r="Y36" s="89">
        <f t="shared" si="9"/>
        <v>0</v>
      </c>
    </row>
    <row r="37" spans="1:25" x14ac:dyDescent="0.2">
      <c r="A37" s="6" t="s">
        <v>25</v>
      </c>
      <c r="B37" s="5" t="s">
        <v>40</v>
      </c>
      <c r="C37" s="90"/>
      <c r="D37" s="76">
        <f>投入係数表!V37</f>
        <v>0</v>
      </c>
      <c r="E37" s="77">
        <f t="shared" si="0"/>
        <v>0</v>
      </c>
      <c r="F37" s="76">
        <f>分析係数表!C40</f>
        <v>0.60127684271619275</v>
      </c>
      <c r="G37" s="77">
        <f t="shared" si="1"/>
        <v>0</v>
      </c>
      <c r="H37" s="77">
        <v>9.2400647023234399E-3</v>
      </c>
      <c r="I37" s="77">
        <f t="shared" si="2"/>
        <v>9.2400647023234399E-3</v>
      </c>
      <c r="J37" s="76">
        <f>分析係数表!G40</f>
        <v>0.54798481836255197</v>
      </c>
      <c r="K37" s="78">
        <f t="shared" si="3"/>
        <v>5.0634151775609381E-3</v>
      </c>
      <c r="L37" s="79"/>
      <c r="M37" s="80"/>
      <c r="N37" s="81">
        <f>分析係数表!H40</f>
        <v>3.4120563674321501E-2</v>
      </c>
      <c r="O37" s="82">
        <f t="shared" si="4"/>
        <v>0.4557585563132463</v>
      </c>
      <c r="P37" s="76">
        <f>分析係数表!C40</f>
        <v>0.60127684271619275</v>
      </c>
      <c r="Q37" s="82">
        <f t="shared" si="5"/>
        <v>0.27403706578091885</v>
      </c>
      <c r="R37" s="83">
        <v>0.27526964777692059</v>
      </c>
      <c r="S37" s="84">
        <f t="shared" si="6"/>
        <v>0.284509712479244</v>
      </c>
      <c r="T37" s="85">
        <f>分析係数表!F40</f>
        <v>0.74046629315018975</v>
      </c>
      <c r="U37" s="86">
        <f t="shared" si="7"/>
        <v>0.21066985216473208</v>
      </c>
      <c r="V37" s="87">
        <f>分析係数表!D40</f>
        <v>0.1006687149828303</v>
      </c>
      <c r="W37" s="88">
        <f t="shared" si="8"/>
        <v>0</v>
      </c>
      <c r="X37" s="76">
        <f>分析係数表!E40</f>
        <v>5.8015543105006326E-2</v>
      </c>
      <c r="Y37" s="89">
        <f t="shared" si="9"/>
        <v>0</v>
      </c>
    </row>
    <row r="38" spans="1:25" x14ac:dyDescent="0.2">
      <c r="A38" s="6" t="s">
        <v>26</v>
      </c>
      <c r="B38" s="5" t="s">
        <v>276</v>
      </c>
      <c r="C38" s="90"/>
      <c r="D38" s="76">
        <f>投入係数表!V38</f>
        <v>0</v>
      </c>
      <c r="E38" s="77">
        <f t="shared" si="0"/>
        <v>0</v>
      </c>
      <c r="F38" s="76">
        <f>分析係数表!C41</f>
        <v>0.59395665886661919</v>
      </c>
      <c r="G38" s="77">
        <f t="shared" si="1"/>
        <v>0</v>
      </c>
      <c r="H38" s="77">
        <v>2.011996438141295E-4</v>
      </c>
      <c r="I38" s="77">
        <f t="shared" si="2"/>
        <v>2.011996438141295E-4</v>
      </c>
      <c r="J38" s="76">
        <f>分析係数表!G41</f>
        <v>0.45048742945100051</v>
      </c>
      <c r="K38" s="78">
        <f t="shared" si="3"/>
        <v>9.0637910348284094E-5</v>
      </c>
      <c r="L38" s="79"/>
      <c r="M38" s="80"/>
      <c r="N38" s="81">
        <f>分析係数表!H41</f>
        <v>5.5519311064718163E-2</v>
      </c>
      <c r="O38" s="82">
        <f t="shared" si="4"/>
        <v>0.74158801419229947</v>
      </c>
      <c r="P38" s="76">
        <f>分析係数表!C41</f>
        <v>0.59395665886661919</v>
      </c>
      <c r="Q38" s="82">
        <f t="shared" si="5"/>
        <v>0.44047113916518915</v>
      </c>
      <c r="R38" s="83">
        <v>0.44605232208063395</v>
      </c>
      <c r="S38" s="84">
        <f t="shared" si="6"/>
        <v>0.4462535217244481</v>
      </c>
      <c r="T38" s="85">
        <f>分析係数表!F41</f>
        <v>0.55190696083461599</v>
      </c>
      <c r="U38" s="86">
        <f t="shared" si="7"/>
        <v>0.24629042493668443</v>
      </c>
      <c r="V38" s="87">
        <f>分析係数表!D41</f>
        <v>0.18539421925773902</v>
      </c>
      <c r="W38" s="88">
        <f t="shared" si="8"/>
        <v>0</v>
      </c>
      <c r="X38" s="76">
        <f>分析係数表!E41</f>
        <v>0.17017273815631948</v>
      </c>
      <c r="Y38" s="89">
        <f t="shared" si="9"/>
        <v>0</v>
      </c>
    </row>
    <row r="39" spans="1:25" x14ac:dyDescent="0.2">
      <c r="A39" s="6" t="s">
        <v>51</v>
      </c>
      <c r="B39" s="5" t="s">
        <v>367</v>
      </c>
      <c r="C39" s="90"/>
      <c r="D39" s="76">
        <f>投入係数表!V39</f>
        <v>0</v>
      </c>
      <c r="E39" s="77">
        <f>$C$24*D39</f>
        <v>0</v>
      </c>
      <c r="F39" s="76">
        <f>分析係数表!C42</f>
        <v>0.30827067669172936</v>
      </c>
      <c r="G39" s="77">
        <f>E39*F39</f>
        <v>0</v>
      </c>
      <c r="H39" s="77">
        <v>3.9140307149708635E-3</v>
      </c>
      <c r="I39" s="77">
        <f>C39+H39</f>
        <v>3.9140307149708635E-3</v>
      </c>
      <c r="J39" s="76">
        <f>分析係数表!G42</f>
        <v>0.47878787878787876</v>
      </c>
      <c r="K39" s="78">
        <f t="shared" si="3"/>
        <v>1.8739904635315043E-3</v>
      </c>
      <c r="L39" s="79"/>
      <c r="M39" s="80"/>
      <c r="N39" s="81">
        <f>分析係数表!H42</f>
        <v>1.163883089770355E-2</v>
      </c>
      <c r="O39" s="82">
        <f t="shared" si="4"/>
        <v>0.15546333928543624</v>
      </c>
      <c r="P39" s="76">
        <f>分析係数表!C42</f>
        <v>0.30827067669172936</v>
      </c>
      <c r="Q39" s="82">
        <f>O39*P39</f>
        <v>4.7924788802277345E-2</v>
      </c>
      <c r="R39" s="83">
        <v>4.9870805175940607E-2</v>
      </c>
      <c r="S39" s="84">
        <f>I39+R39</f>
        <v>5.3784835890911473E-2</v>
      </c>
      <c r="T39" s="85">
        <f>分析係数表!F42</f>
        <v>0.54545454545454541</v>
      </c>
      <c r="U39" s="86">
        <f>S39*T39</f>
        <v>2.9337183213224437E-2</v>
      </c>
      <c r="V39" s="87">
        <f>分析係数表!D42</f>
        <v>0.24545454545454545</v>
      </c>
      <c r="W39" s="88">
        <f>ROUND(S39*V39,0)</f>
        <v>0</v>
      </c>
      <c r="X39" s="76">
        <f>分析係数表!E42</f>
        <v>0.17575757575757575</v>
      </c>
      <c r="Y39" s="89">
        <f>ROUND(S39*X39,0)</f>
        <v>0</v>
      </c>
    </row>
    <row r="40" spans="1:25" x14ac:dyDescent="0.2">
      <c r="A40" s="6" t="s">
        <v>194</v>
      </c>
      <c r="B40" s="5" t="s">
        <v>41</v>
      </c>
      <c r="C40" s="90"/>
      <c r="D40" s="76">
        <f>投入係数表!V40</f>
        <v>3.8363171355498722E-2</v>
      </c>
      <c r="E40" s="77">
        <f>$C$24*D40</f>
        <v>3.8363171355498724</v>
      </c>
      <c r="F40" s="76">
        <f>分析係数表!C43</f>
        <v>0.33317448971487573</v>
      </c>
      <c r="G40" s="77">
        <f>E40*F40</f>
        <v>1.2781630040212626</v>
      </c>
      <c r="H40" s="77">
        <v>1.6249983915788544</v>
      </c>
      <c r="I40" s="77">
        <f>C40+H40</f>
        <v>1.6249983915788544</v>
      </c>
      <c r="J40" s="76">
        <f>分析係数表!G43</f>
        <v>0.31447963800904977</v>
      </c>
      <c r="K40" s="78">
        <f t="shared" si="3"/>
        <v>0.51102890594900618</v>
      </c>
      <c r="L40" s="79"/>
      <c r="M40" s="80"/>
      <c r="N40" s="81">
        <f>分析係数表!H43</f>
        <v>3.2711377870563677E-2</v>
      </c>
      <c r="O40" s="82">
        <f t="shared" si="4"/>
        <v>0.43693564079438185</v>
      </c>
      <c r="P40" s="76">
        <f>分析係数表!C43</f>
        <v>0.33317448971487573</v>
      </c>
      <c r="Q40" s="82">
        <f>O40*P40</f>
        <v>0.14557580915991042</v>
      </c>
      <c r="R40" s="83">
        <v>0.25117891242235035</v>
      </c>
      <c r="S40" s="84">
        <f>I40+R40</f>
        <v>1.8761773040012049</v>
      </c>
      <c r="T40" s="85">
        <f>分析係数表!F43</f>
        <v>0.5802139037433155</v>
      </c>
      <c r="U40" s="86">
        <f>S40*T40</f>
        <v>1.0885841576691482</v>
      </c>
      <c r="V40" s="87">
        <f>分析係数表!D43</f>
        <v>0.11641299876593994</v>
      </c>
      <c r="W40" s="88">
        <f>ROUND(S40*V40,0)</f>
        <v>0</v>
      </c>
      <c r="X40" s="76">
        <f>分析係数表!E43</f>
        <v>9.2348827642945289E-2</v>
      </c>
      <c r="Y40" s="89">
        <f>ROUND(S40*X40,0)</f>
        <v>0</v>
      </c>
    </row>
    <row r="41" spans="1:25" x14ac:dyDescent="0.2">
      <c r="A41" s="6" t="s">
        <v>340</v>
      </c>
      <c r="B41" s="5" t="s">
        <v>42</v>
      </c>
      <c r="C41" s="90"/>
      <c r="D41" s="76">
        <f>投入係数表!V41</f>
        <v>0</v>
      </c>
      <c r="E41" s="77">
        <f>$C$24*D41</f>
        <v>0</v>
      </c>
      <c r="F41" s="76">
        <f>分析係数表!C44</f>
        <v>0.44668045890539776</v>
      </c>
      <c r="G41" s="77">
        <f>E41*F41</f>
        <v>0</v>
      </c>
      <c r="H41" s="77">
        <v>3.8561618282452201E-3</v>
      </c>
      <c r="I41" s="77">
        <f>C41+H41</f>
        <v>3.8561618282452201E-3</v>
      </c>
      <c r="J41" s="76">
        <f>分析係数表!G44</f>
        <v>0.26717776712985147</v>
      </c>
      <c r="K41" s="78">
        <f t="shared" si="3"/>
        <v>1.0302807069619236E-3</v>
      </c>
      <c r="L41" s="79"/>
      <c r="M41" s="80"/>
      <c r="N41" s="81">
        <f>分析係数表!H44</f>
        <v>0.10956419624217119</v>
      </c>
      <c r="O41" s="82">
        <f t="shared" si="4"/>
        <v>1.4634816815917129</v>
      </c>
      <c r="P41" s="76">
        <f>分析係数表!C44</f>
        <v>0.44668045890539776</v>
      </c>
      <c r="Q41" s="82">
        <f>O41*P41</f>
        <v>0.6537086691330295</v>
      </c>
      <c r="R41" s="83">
        <v>0.66280037108183831</v>
      </c>
      <c r="S41" s="84">
        <f>I41+R41</f>
        <v>0.66665653291008353</v>
      </c>
      <c r="T41" s="85">
        <f>分析係数表!F44</f>
        <v>0.50742692860565408</v>
      </c>
      <c r="U41" s="86">
        <f>S41*T41</f>
        <v>0.33827947692945781</v>
      </c>
      <c r="V41" s="87">
        <f>分析係数表!D44</f>
        <v>0.12563488260661237</v>
      </c>
      <c r="W41" s="88">
        <f>ROUND(S41*V41,0)</f>
        <v>0</v>
      </c>
      <c r="X41" s="76">
        <f>分析係数表!E44</f>
        <v>9.5448011499760427E-2</v>
      </c>
      <c r="Y41" s="89">
        <f>ROUND(S41*X41,0)</f>
        <v>0</v>
      </c>
    </row>
    <row r="42" spans="1:25" x14ac:dyDescent="0.2">
      <c r="A42" s="6" t="s">
        <v>341</v>
      </c>
      <c r="B42" s="5" t="s">
        <v>278</v>
      </c>
      <c r="C42" s="90"/>
      <c r="D42" s="76">
        <f>投入係数表!V42</f>
        <v>0</v>
      </c>
      <c r="E42" s="77">
        <f>$C$24*D42</f>
        <v>0</v>
      </c>
      <c r="F42" s="76">
        <f>分析係数表!C45</f>
        <v>1</v>
      </c>
      <c r="G42" s="77">
        <f>E42*F42</f>
        <v>0</v>
      </c>
      <c r="H42" s="77">
        <v>5.2653595317898094E-2</v>
      </c>
      <c r="I42" s="77">
        <f>C42+H42</f>
        <v>5.2653595317898094E-2</v>
      </c>
      <c r="J42" s="76">
        <f>分析係数表!G45</f>
        <v>0</v>
      </c>
      <c r="K42" s="78">
        <f t="shared" si="3"/>
        <v>0</v>
      </c>
      <c r="L42" s="79"/>
      <c r="M42" s="80"/>
      <c r="N42" s="81">
        <f>分析係数表!H45</f>
        <v>0</v>
      </c>
      <c r="O42" s="82">
        <f t="shared" si="4"/>
        <v>0</v>
      </c>
      <c r="P42" s="76">
        <f>分析係数表!C45</f>
        <v>1</v>
      </c>
      <c r="Q42" s="82">
        <f>O42*P42</f>
        <v>0</v>
      </c>
      <c r="R42" s="83">
        <v>1.959759357020088E-2</v>
      </c>
      <c r="S42" s="84">
        <f>I42+R42</f>
        <v>7.2251188888098977E-2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投入係数表!V43</f>
        <v>5.1150895140664966E-3</v>
      </c>
      <c r="E43" s="77">
        <f>$C$24*D43</f>
        <v>0.51150895140664965</v>
      </c>
      <c r="F43" s="76">
        <f>分析係数表!C46</f>
        <v>0.15546676353069377</v>
      </c>
      <c r="G43" s="77">
        <f>E43*F43</f>
        <v>7.9522641192170729E-2</v>
      </c>
      <c r="H43" s="77">
        <v>9.0006679330163417E-2</v>
      </c>
      <c r="I43" s="77">
        <f>C43+H43</f>
        <v>9.0006679330163417E-2</v>
      </c>
      <c r="J43" s="76">
        <f>分析係数表!G46</f>
        <v>0</v>
      </c>
      <c r="K43" s="78">
        <f t="shared" si="3"/>
        <v>0</v>
      </c>
      <c r="L43" s="79"/>
      <c r="M43" s="80"/>
      <c r="N43" s="81">
        <f>分析係数表!H46</f>
        <v>2.2129436325678497E-2</v>
      </c>
      <c r="O43" s="82">
        <f t="shared" si="4"/>
        <v>0.29558948814809399</v>
      </c>
      <c r="P43" s="76">
        <f>分析係数表!C46</f>
        <v>0.15546676353069377</v>
      </c>
      <c r="Q43" s="82">
        <f>O43*P43</f>
        <v>4.595434105607854E-2</v>
      </c>
      <c r="R43" s="83">
        <v>5.0944119032526762E-2</v>
      </c>
      <c r="S43" s="84">
        <f>I43+R43</f>
        <v>0.14095079836269017</v>
      </c>
      <c r="T43" s="85">
        <f>分析係数表!F46</f>
        <v>0</v>
      </c>
      <c r="U43" s="86">
        <f>S43*T43</f>
        <v>0</v>
      </c>
      <c r="V43" s="87">
        <f>分析係数表!D46</f>
        <v>4.662004662004662E-3</v>
      </c>
      <c r="W43" s="88">
        <f>ROUND(S43*V43,0)</f>
        <v>0</v>
      </c>
      <c r="X43" s="76">
        <f>分析係数表!E46</f>
        <v>9.324009324009324E-3</v>
      </c>
      <c r="Y43" s="89">
        <f>ROUND(S43*X43,0)</f>
        <v>0</v>
      </c>
    </row>
    <row r="44" spans="1:25" x14ac:dyDescent="0.2">
      <c r="A44" s="3">
        <v>37</v>
      </c>
      <c r="B44" s="14" t="s">
        <v>150</v>
      </c>
      <c r="C44" s="197">
        <f>SUM(C5:C43)</f>
        <v>100</v>
      </c>
      <c r="D44" s="92">
        <f>投入係数表!V44</f>
        <v>0.65984654731457804</v>
      </c>
      <c r="E44" s="91">
        <f>SUM(E5:E43)</f>
        <v>65.984654731457809</v>
      </c>
      <c r="F44" s="92">
        <f>分析係数表!C47</f>
        <v>0.3856972016264052</v>
      </c>
      <c r="G44" s="91">
        <f>SUM(G5:G43)</f>
        <v>16.052651043570314</v>
      </c>
      <c r="H44" s="91">
        <f>SUM(H5:H43)</f>
        <v>18.646595523784466</v>
      </c>
      <c r="I44" s="91">
        <f>SUM(I5:I43)</f>
        <v>118.64659552378443</v>
      </c>
      <c r="J44" s="92">
        <f>分析係数表!G47</f>
        <v>0.23532043395593333</v>
      </c>
      <c r="K44" s="93">
        <f>SUM(K5:K43)</f>
        <v>21.303506488359815</v>
      </c>
      <c r="L44" s="94">
        <f>最終需要_まとめ!$L$33</f>
        <v>0.627</v>
      </c>
      <c r="M44" s="91">
        <f>K44*L44</f>
        <v>13.357298568201605</v>
      </c>
      <c r="N44" s="95">
        <f>分析係数表!H47</f>
        <v>1</v>
      </c>
      <c r="O44" s="96">
        <f>SUM(O5:O43)</f>
        <v>13.357298568201601</v>
      </c>
      <c r="P44" s="92">
        <f>分析係数表!C47</f>
        <v>0.3856972016264052</v>
      </c>
      <c r="Q44" s="96">
        <f>SUM(Q5:Q43)</f>
        <v>5.956886661628956</v>
      </c>
      <c r="R44" s="91">
        <f>SUM(R7:R43)</f>
        <v>6.5470709251557526</v>
      </c>
      <c r="S44" s="97">
        <f>SUM(S5:S43)</f>
        <v>125.20716163652243</v>
      </c>
      <c r="T44" s="98">
        <f>分析係数表!F47</f>
        <v>0.49256721600054465</v>
      </c>
      <c r="U44" s="99">
        <f>SUM(U5:U43)</f>
        <v>44.499599297261007</v>
      </c>
      <c r="V44" s="100">
        <f>分析係数表!D47</f>
        <v>5.5358071998560611E-2</v>
      </c>
      <c r="W44" s="101">
        <f>SUM(W5:W43)</f>
        <v>1</v>
      </c>
      <c r="X44" s="92">
        <f>分析係数表!E47</f>
        <v>4.4839843806985892E-2</v>
      </c>
      <c r="Y44" s="102">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206</v>
      </c>
      <c r="S2" s="3" t="s">
        <v>152</v>
      </c>
      <c r="U2" s="64" t="s">
        <v>209</v>
      </c>
      <c r="W2" s="3" t="s">
        <v>130</v>
      </c>
      <c r="Y2" s="3" t="s">
        <v>153</v>
      </c>
    </row>
    <row r="3" spans="1:25" ht="44" x14ac:dyDescent="0.2">
      <c r="B3" s="65"/>
      <c r="C3" s="66" t="s">
        <v>227</v>
      </c>
      <c r="D3" s="66" t="s">
        <v>236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投入係数表!W5</f>
        <v>0</v>
      </c>
      <c r="E5" s="77">
        <f t="shared" ref="E5:E38" si="0">$C$25*D5</f>
        <v>0</v>
      </c>
      <c r="F5" s="76">
        <f>分析係数表!C8</f>
        <v>7.164700742682395E-2</v>
      </c>
      <c r="G5" s="77">
        <f t="shared" ref="G5:G38" si="1">E5*F5</f>
        <v>0</v>
      </c>
      <c r="H5" s="77">
        <f t="array" ref="H5:H43">MMULT(逆行列係数!C5:AO43,'21'!G5:G43)</f>
        <v>8.2797968906747084E-5</v>
      </c>
      <c r="I5" s="77">
        <f t="shared" ref="I5:I38" si="2">C5+H5</f>
        <v>8.2797968906747084E-5</v>
      </c>
      <c r="J5" s="76">
        <f>分析係数表!G8</f>
        <v>0.12209302325581395</v>
      </c>
      <c r="K5" s="78">
        <f t="shared" ref="K5:K38" si="3">I5*J5</f>
        <v>1.0109054343265632E-5</v>
      </c>
      <c r="L5" s="79" t="s">
        <v>183</v>
      </c>
      <c r="M5" s="80" t="s">
        <v>183</v>
      </c>
      <c r="N5" s="81">
        <f>分析係数表!H8</f>
        <v>1.0934237995824634E-2</v>
      </c>
      <c r="O5" s="82">
        <f t="shared" ref="O5:O43" si="4">$M$44*N5</f>
        <v>0.10145588720056881</v>
      </c>
      <c r="P5" s="76">
        <f>分析係数表!C8</f>
        <v>7.164700742682395E-2</v>
      </c>
      <c r="Q5" s="82">
        <f t="shared" ref="Q5:Q38" si="5">O5*P5</f>
        <v>7.2690107037541663E-3</v>
      </c>
      <c r="R5" s="83">
        <f t="array" ref="R5:R43">MMULT(逆行列係数!C5:AO43,'21'!Q5:Q43)</f>
        <v>9.0123439783165119E-3</v>
      </c>
      <c r="S5" s="84">
        <f t="shared" ref="S5:S38" si="6">I5+R5</f>
        <v>9.0951419472232592E-3</v>
      </c>
      <c r="T5" s="85">
        <f>分析係数表!F8</f>
        <v>0.45639534883720928</v>
      </c>
      <c r="U5" s="86">
        <f t="shared" ref="U5:U38" si="7">S5*T5</f>
        <v>4.1509804817268939E-3</v>
      </c>
      <c r="V5" s="87">
        <f>分析係数表!D8</f>
        <v>0.625</v>
      </c>
      <c r="W5" s="167">
        <f t="shared" ref="W5:W38" si="8">ROUND(S5*V5,0)</f>
        <v>0</v>
      </c>
      <c r="X5" s="76">
        <f>分析係数表!E8</f>
        <v>0</v>
      </c>
      <c r="Y5" s="166">
        <f t="shared" ref="Y5:Y38" si="9">ROUND(S5*X5,0)</f>
        <v>0</v>
      </c>
    </row>
    <row r="6" spans="1:25" x14ac:dyDescent="0.2">
      <c r="A6" s="6" t="s">
        <v>219</v>
      </c>
      <c r="B6" s="5" t="s">
        <v>265</v>
      </c>
      <c r="C6" s="90"/>
      <c r="D6" s="76">
        <f>投入係数表!W6</f>
        <v>0</v>
      </c>
      <c r="E6" s="77">
        <f t="shared" si="0"/>
        <v>0</v>
      </c>
      <c r="F6" s="76">
        <f>分析係数表!C9</f>
        <v>5.7142857142857162E-2</v>
      </c>
      <c r="G6" s="77">
        <f t="shared" si="1"/>
        <v>0</v>
      </c>
      <c r="H6" s="77">
        <v>5.7411125122584165E-5</v>
      </c>
      <c r="I6" s="77">
        <f t="shared" si="2"/>
        <v>5.7411125122584165E-5</v>
      </c>
      <c r="J6" s="76">
        <f>分析係数表!G9</f>
        <v>0.2857142857142857</v>
      </c>
      <c r="K6" s="78">
        <f t="shared" si="3"/>
        <v>1.6403178606452618E-5</v>
      </c>
      <c r="L6" s="79"/>
      <c r="M6" s="80"/>
      <c r="N6" s="81">
        <f>分析係数表!H9</f>
        <v>5.8716075156576197E-4</v>
      </c>
      <c r="O6" s="82">
        <f t="shared" si="4"/>
        <v>5.448108501223862E-3</v>
      </c>
      <c r="P6" s="76">
        <f>分析係数表!C9</f>
        <v>5.7142857142857162E-2</v>
      </c>
      <c r="Q6" s="82">
        <f t="shared" si="5"/>
        <v>3.1132048578422081E-4</v>
      </c>
      <c r="R6" s="83">
        <v>3.6217564297219307E-4</v>
      </c>
      <c r="S6" s="84">
        <f t="shared" si="6"/>
        <v>4.1958676809477724E-4</v>
      </c>
      <c r="T6" s="85">
        <f>分析係数表!F9</f>
        <v>0.7142857142857143</v>
      </c>
      <c r="U6" s="86">
        <f t="shared" si="7"/>
        <v>2.9970483435341234E-4</v>
      </c>
      <c r="V6" s="87">
        <f>分析係数表!D9</f>
        <v>0</v>
      </c>
      <c r="W6" s="167">
        <f t="shared" si="8"/>
        <v>0</v>
      </c>
      <c r="X6" s="76">
        <f>分析係数表!E9</f>
        <v>0</v>
      </c>
      <c r="Y6" s="166">
        <f t="shared" si="9"/>
        <v>0</v>
      </c>
    </row>
    <row r="7" spans="1:25" x14ac:dyDescent="0.2">
      <c r="A7" s="6" t="s">
        <v>220</v>
      </c>
      <c r="B7" s="5" t="s">
        <v>266</v>
      </c>
      <c r="C7" s="90"/>
      <c r="D7" s="76">
        <f>投入係数表!W7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1.0290871613422851E-2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投入係数表!W8</f>
        <v>0</v>
      </c>
      <c r="E8" s="77">
        <f t="shared" si="0"/>
        <v>0</v>
      </c>
      <c r="F8" s="76">
        <f>分析係数表!C11</f>
        <v>4.3499275012083283E-3</v>
      </c>
      <c r="G8" s="77">
        <f t="shared" si="1"/>
        <v>0</v>
      </c>
      <c r="H8" s="77">
        <v>9.5768972170194307E-4</v>
      </c>
      <c r="I8" s="77">
        <f t="shared" si="2"/>
        <v>9.5768972170194307E-4</v>
      </c>
      <c r="J8" s="76">
        <f>分析係数表!G11</f>
        <v>0.47058823529411764</v>
      </c>
      <c r="K8" s="78">
        <f t="shared" si="3"/>
        <v>4.5067751609503202E-4</v>
      </c>
      <c r="L8" s="79"/>
      <c r="M8" s="80"/>
      <c r="N8" s="81">
        <f>分析係数表!H11</f>
        <v>-2.6096033402922757E-5</v>
      </c>
      <c r="O8" s="82">
        <f t="shared" si="4"/>
        <v>-2.4213815560994944E-4</v>
      </c>
      <c r="P8" s="76">
        <f>分析係数表!C11</f>
        <v>4.3499275012083283E-3</v>
      </c>
      <c r="Q8" s="82">
        <f t="shared" si="5"/>
        <v>-1.0532834221795807E-6</v>
      </c>
      <c r="R8" s="83">
        <v>1.5748249217315997E-4</v>
      </c>
      <c r="S8" s="84">
        <f t="shared" si="6"/>
        <v>1.115172213875103E-3</v>
      </c>
      <c r="T8" s="85">
        <f>分析係数表!F11</f>
        <v>0.76470588235294112</v>
      </c>
      <c r="U8" s="86">
        <f t="shared" si="7"/>
        <v>8.5277875178684339E-4</v>
      </c>
      <c r="V8" s="87">
        <f>分析係数表!D11</f>
        <v>0</v>
      </c>
      <c r="W8" s="167">
        <f t="shared" si="8"/>
        <v>0</v>
      </c>
      <c r="X8" s="76">
        <f>分析係数表!E11</f>
        <v>0</v>
      </c>
      <c r="Y8" s="166">
        <f t="shared" si="9"/>
        <v>0</v>
      </c>
    </row>
    <row r="9" spans="1:25" x14ac:dyDescent="0.2">
      <c r="A9" s="6" t="s">
        <v>222</v>
      </c>
      <c r="B9" s="5" t="s">
        <v>190</v>
      </c>
      <c r="C9" s="90"/>
      <c r="D9" s="76">
        <f>投入係数表!W9</f>
        <v>0</v>
      </c>
      <c r="E9" s="77">
        <f t="shared" si="0"/>
        <v>0</v>
      </c>
      <c r="F9" s="76">
        <f>分析係数表!C12</f>
        <v>7.5078417484569449E-2</v>
      </c>
      <c r="G9" s="77">
        <f t="shared" si="1"/>
        <v>0</v>
      </c>
      <c r="H9" s="77">
        <v>1.2973690344242095E-4</v>
      </c>
      <c r="I9" s="77">
        <f t="shared" si="2"/>
        <v>1.2973690344242095E-4</v>
      </c>
      <c r="J9" s="76">
        <f>分析係数表!G12</f>
        <v>0.13750412677451304</v>
      </c>
      <c r="K9" s="78">
        <f t="shared" si="3"/>
        <v>1.7839359618279406E-5</v>
      </c>
      <c r="L9" s="79"/>
      <c r="M9" s="80"/>
      <c r="N9" s="81">
        <f>分析係数表!H12</f>
        <v>8.9209290187891435E-2</v>
      </c>
      <c r="O9" s="82">
        <f t="shared" si="4"/>
        <v>0.82774928495261202</v>
      </c>
      <c r="P9" s="76">
        <f>分析係数表!C12</f>
        <v>7.5078417484569449E-2</v>
      </c>
      <c r="Q9" s="82">
        <f t="shared" si="5"/>
        <v>6.2146106388226048E-2</v>
      </c>
      <c r="R9" s="83">
        <v>6.8643343766897624E-2</v>
      </c>
      <c r="S9" s="84">
        <f t="shared" si="6"/>
        <v>6.8773080670340048E-2</v>
      </c>
      <c r="T9" s="85">
        <f>分析係数表!F12</f>
        <v>0.33294816771211622</v>
      </c>
      <c r="U9" s="86">
        <f t="shared" si="7"/>
        <v>2.2897871197107275E-2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投入係数表!W10</f>
        <v>1.7513134851138354E-3</v>
      </c>
      <c r="E10" s="77">
        <f t="shared" si="0"/>
        <v>0.17513134851138354</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0.13087567310717765</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投入係数表!W11</f>
        <v>8.7565674255691769E-4</v>
      </c>
      <c r="E11" s="77">
        <f t="shared" si="0"/>
        <v>8.7565674255691769E-2</v>
      </c>
      <c r="F11" s="76">
        <f>分析係数表!C14</f>
        <v>7.4826296098343126E-2</v>
      </c>
      <c r="G11" s="77">
        <f t="shared" si="1"/>
        <v>6.5522150699074541E-3</v>
      </c>
      <c r="H11" s="77">
        <v>1.0959983739653579E-2</v>
      </c>
      <c r="I11" s="77">
        <f t="shared" si="2"/>
        <v>1.0959983739653579E-2</v>
      </c>
      <c r="J11" s="76">
        <f>分析係数表!G14</f>
        <v>0.16814159292035399</v>
      </c>
      <c r="K11" s="78">
        <f t="shared" si="3"/>
        <v>1.8428291243665312E-3</v>
      </c>
      <c r="L11" s="79"/>
      <c r="M11" s="80"/>
      <c r="N11" s="81">
        <f>分析係数表!H14</f>
        <v>1.1873695198329854E-3</v>
      </c>
      <c r="O11" s="82">
        <f t="shared" si="4"/>
        <v>1.10172860802527E-2</v>
      </c>
      <c r="P11" s="76">
        <f>分析係数表!C14</f>
        <v>7.4826296098343126E-2</v>
      </c>
      <c r="Q11" s="82">
        <f t="shared" si="5"/>
        <v>8.2438271044114257E-4</v>
      </c>
      <c r="R11" s="83">
        <v>2.8067209139555206E-3</v>
      </c>
      <c r="S11" s="84">
        <f t="shared" si="6"/>
        <v>1.37667046536091E-2</v>
      </c>
      <c r="T11" s="85">
        <f>分析係数表!F14</f>
        <v>0.3584070796460177</v>
      </c>
      <c r="U11" s="86">
        <f t="shared" si="7"/>
        <v>4.9340844112492795E-3</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投入係数表!W12</f>
        <v>9.6322241681260946E-3</v>
      </c>
      <c r="E12" s="77">
        <f t="shared" si="0"/>
        <v>0.96322241681260945</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7.5789242705914181E-2</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投入係数表!W13</f>
        <v>1.7513134851138354E-3</v>
      </c>
      <c r="E13" s="77">
        <f t="shared" si="0"/>
        <v>0.17513134851138354</v>
      </c>
      <c r="F13" s="76">
        <f>分析係数表!C16</f>
        <v>0.33157038242473558</v>
      </c>
      <c r="G13" s="77">
        <f t="shared" si="1"/>
        <v>5.8068368200479087E-2</v>
      </c>
      <c r="H13" s="77">
        <v>8.6443873368592161E-2</v>
      </c>
      <c r="I13" s="77">
        <f t="shared" si="2"/>
        <v>8.6443873368592161E-2</v>
      </c>
      <c r="J13" s="76">
        <f>分析係数表!G16</f>
        <v>3.3388981636060099E-2</v>
      </c>
      <c r="K13" s="78">
        <f t="shared" si="3"/>
        <v>2.8862729004538283E-3</v>
      </c>
      <c r="L13" s="79"/>
      <c r="M13" s="80"/>
      <c r="N13" s="81">
        <f>分析係数表!H16</f>
        <v>1.6727557411273488E-2</v>
      </c>
      <c r="O13" s="82">
        <f t="shared" si="4"/>
        <v>0.15521055774597758</v>
      </c>
      <c r="P13" s="76">
        <f>分析係数表!C16</f>
        <v>0.33157038242473558</v>
      </c>
      <c r="Q13" s="82">
        <f t="shared" si="5"/>
        <v>5.1463223988190289E-2</v>
      </c>
      <c r="R13" s="83">
        <v>5.639544140181877E-2</v>
      </c>
      <c r="S13" s="84">
        <f t="shared" si="6"/>
        <v>0.14283931477041092</v>
      </c>
      <c r="T13" s="85">
        <f>分析係数表!F16</f>
        <v>0.28881469115191988</v>
      </c>
      <c r="U13" s="86">
        <f t="shared" si="7"/>
        <v>4.1254092579768101E-2</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投入係数表!W14</f>
        <v>3.8528896672504379E-2</v>
      </c>
      <c r="E14" s="77">
        <f t="shared" si="0"/>
        <v>3.8528896672504378</v>
      </c>
      <c r="F14" s="76">
        <f>分析係数表!C17</f>
        <v>0.10168393782383423</v>
      </c>
      <c r="G14" s="77">
        <f t="shared" si="1"/>
        <v>0.39177699336678684</v>
      </c>
      <c r="H14" s="77">
        <v>0.416990049808735</v>
      </c>
      <c r="I14" s="77">
        <f t="shared" si="2"/>
        <v>0.416990049808735</v>
      </c>
      <c r="J14" s="76">
        <f>分析係数表!G17</f>
        <v>0.21222040370976542</v>
      </c>
      <c r="K14" s="78">
        <f t="shared" si="3"/>
        <v>8.8493796713364936E-2</v>
      </c>
      <c r="L14" s="79"/>
      <c r="M14" s="80"/>
      <c r="N14" s="81">
        <f>分析係数表!H17</f>
        <v>3.040187891440501E-3</v>
      </c>
      <c r="O14" s="82">
        <f t="shared" si="4"/>
        <v>2.8209095128559108E-2</v>
      </c>
      <c r="P14" s="76">
        <f>分析係数表!C17</f>
        <v>0.10168393782383423</v>
      </c>
      <c r="Q14" s="82">
        <f t="shared" si="5"/>
        <v>2.8684118751190293E-3</v>
      </c>
      <c r="R14" s="83">
        <v>5.0603727086079228E-3</v>
      </c>
      <c r="S14" s="84">
        <f t="shared" si="6"/>
        <v>0.42205042251734293</v>
      </c>
      <c r="T14" s="85">
        <f>分析係数表!F17</f>
        <v>0.32296781232951444</v>
      </c>
      <c r="U14" s="86">
        <f t="shared" si="7"/>
        <v>0.13630870165317349</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投入係数表!W15</f>
        <v>6.1295971978984239E-3</v>
      </c>
      <c r="E15" s="77">
        <f t="shared" si="0"/>
        <v>0.61295971978984243</v>
      </c>
      <c r="F15" s="76">
        <f>分析係数表!C18</f>
        <v>1.3647642679900707E-2</v>
      </c>
      <c r="G15" s="77">
        <f t="shared" si="1"/>
        <v>8.3654552328638315E-3</v>
      </c>
      <c r="H15" s="77">
        <v>9.157655700517105E-3</v>
      </c>
      <c r="I15" s="77">
        <f t="shared" si="2"/>
        <v>9.157655700517105E-3</v>
      </c>
      <c r="J15" s="76">
        <f>分析係数表!G18</f>
        <v>0.21285140562248997</v>
      </c>
      <c r="K15" s="78">
        <f t="shared" si="3"/>
        <v>1.9492198880618739E-3</v>
      </c>
      <c r="L15" s="79"/>
      <c r="M15" s="80"/>
      <c r="N15" s="81">
        <f>分析係数表!H18</f>
        <v>4.4363256784968683E-4</v>
      </c>
      <c r="O15" s="82">
        <f t="shared" si="4"/>
        <v>4.1163486453691398E-3</v>
      </c>
      <c r="P15" s="76">
        <f>分析係数表!C18</f>
        <v>1.3647642679900707E-2</v>
      </c>
      <c r="Q15" s="82">
        <f t="shared" si="5"/>
        <v>5.6178455457891328E-5</v>
      </c>
      <c r="R15" s="83">
        <v>1.2391241812981154E-4</v>
      </c>
      <c r="S15" s="84">
        <f t="shared" si="6"/>
        <v>9.2815681186469174E-3</v>
      </c>
      <c r="T15" s="85">
        <f>分析係数表!F18</f>
        <v>0.45783132530120479</v>
      </c>
      <c r="U15" s="86">
        <f t="shared" si="7"/>
        <v>4.2493926326335283E-3</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投入係数表!W16</f>
        <v>5.5166374781085811E-2</v>
      </c>
      <c r="E16" s="77">
        <f t="shared" si="0"/>
        <v>5.5166374781085814</v>
      </c>
      <c r="F16" s="76">
        <f>分析係数表!C19</f>
        <v>0.35369371629248714</v>
      </c>
      <c r="G16" s="77">
        <f t="shared" si="1"/>
        <v>1.9512000110706382</v>
      </c>
      <c r="H16" s="77">
        <v>2.471175353062915</v>
      </c>
      <c r="I16" s="77">
        <f t="shared" si="2"/>
        <v>2.471175353062915</v>
      </c>
      <c r="J16" s="76">
        <f>分析係数表!G19</f>
        <v>5.7706179370040876E-2</v>
      </c>
      <c r="K16" s="78">
        <f t="shared" si="3"/>
        <v>0.14260208817867268</v>
      </c>
      <c r="L16" s="79"/>
      <c r="M16" s="80"/>
      <c r="N16" s="81">
        <f>分析係数表!H19</f>
        <v>-1.174321503131524E-4</v>
      </c>
      <c r="O16" s="82">
        <f t="shared" si="4"/>
        <v>-1.0896217002447724E-3</v>
      </c>
      <c r="P16" s="76">
        <f>分析係数表!C19</f>
        <v>0.35369371629248714</v>
      </c>
      <c r="Q16" s="82">
        <f t="shared" si="5"/>
        <v>-3.8539234851251195E-4</v>
      </c>
      <c r="R16" s="83">
        <v>7.4258863118599645E-4</v>
      </c>
      <c r="S16" s="84">
        <f t="shared" si="6"/>
        <v>2.4719179416941008</v>
      </c>
      <c r="T16" s="85">
        <f>分析係数表!F19</f>
        <v>0.2399615292137533</v>
      </c>
      <c r="U16" s="86">
        <f t="shared" si="7"/>
        <v>0.59316520937982986</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投入係数表!W17</f>
        <v>2.5394045534150613E-2</v>
      </c>
      <c r="E17" s="77">
        <f t="shared" si="0"/>
        <v>2.5394045534150611</v>
      </c>
      <c r="F17" s="76">
        <f>分析係数表!C20</f>
        <v>6.1353860086031276E-2</v>
      </c>
      <c r="G17" s="77">
        <f t="shared" si="1"/>
        <v>0.1558022716720584</v>
      </c>
      <c r="H17" s="77">
        <v>0.16841204742937596</v>
      </c>
      <c r="I17" s="77">
        <f t="shared" si="2"/>
        <v>0.16841204742937596</v>
      </c>
      <c r="J17" s="76">
        <f>分析係数表!G20</f>
        <v>0.10067618332081142</v>
      </c>
      <c r="K17" s="78">
        <f t="shared" si="3"/>
        <v>1.6955082160433042E-2</v>
      </c>
      <c r="L17" s="79"/>
      <c r="M17" s="80"/>
      <c r="N17" s="81">
        <f>分析係数表!H20</f>
        <v>5.4801670146137783E-4</v>
      </c>
      <c r="O17" s="82">
        <f t="shared" si="4"/>
        <v>5.0849012678089375E-3</v>
      </c>
      <c r="P17" s="76">
        <f>分析係数表!C20</f>
        <v>6.1353860086031276E-2</v>
      </c>
      <c r="Q17" s="82">
        <f t="shared" si="5"/>
        <v>3.1197832093643262E-4</v>
      </c>
      <c r="R17" s="83">
        <v>5.8221216083366944E-4</v>
      </c>
      <c r="S17" s="84">
        <f t="shared" si="6"/>
        <v>0.16899425959020964</v>
      </c>
      <c r="T17" s="85">
        <f>分析係数表!F20</f>
        <v>0.22389181066867017</v>
      </c>
      <c r="U17" s="86">
        <f t="shared" si="7"/>
        <v>3.7836430772263313E-2</v>
      </c>
      <c r="V17" s="87">
        <f>分析係数表!D20</f>
        <v>0</v>
      </c>
      <c r="W17" s="167">
        <f t="shared" si="8"/>
        <v>0</v>
      </c>
      <c r="X17" s="76">
        <f>分析係数表!E20</f>
        <v>0</v>
      </c>
      <c r="Y17" s="166">
        <f t="shared" si="9"/>
        <v>0</v>
      </c>
    </row>
    <row r="18" spans="1:25" x14ac:dyDescent="0.2">
      <c r="A18" s="6" t="s">
        <v>6</v>
      </c>
      <c r="B18" s="5" t="s">
        <v>34</v>
      </c>
      <c r="C18" s="90"/>
      <c r="D18" s="76">
        <f>投入係数表!W18</f>
        <v>9.6322241681260946E-3</v>
      </c>
      <c r="E18" s="77">
        <f t="shared" si="0"/>
        <v>0.96322241681260945</v>
      </c>
      <c r="F18" s="76">
        <f>分析係数表!C21</f>
        <v>6.7857142857142838E-2</v>
      </c>
      <c r="G18" s="77">
        <f t="shared" si="1"/>
        <v>6.5361521140855625E-2</v>
      </c>
      <c r="H18" s="77">
        <v>7.0465504767906778E-2</v>
      </c>
      <c r="I18" s="77">
        <f t="shared" si="2"/>
        <v>7.0465504767906778E-2</v>
      </c>
      <c r="J18" s="76">
        <f>分析係数表!G21</f>
        <v>0.28506493506493508</v>
      </c>
      <c r="K18" s="78">
        <f t="shared" si="3"/>
        <v>2.0087244540981219E-2</v>
      </c>
      <c r="L18" s="79"/>
      <c r="M18" s="80"/>
      <c r="N18" s="81">
        <f>分析係数表!H21</f>
        <v>9.264091858037578E-4</v>
      </c>
      <c r="O18" s="82">
        <f t="shared" si="4"/>
        <v>8.5959045241532049E-3</v>
      </c>
      <c r="P18" s="76">
        <f>分析係数表!C21</f>
        <v>6.7857142857142838E-2</v>
      </c>
      <c r="Q18" s="82">
        <f t="shared" si="5"/>
        <v>5.8329352128182448E-4</v>
      </c>
      <c r="R18" s="83">
        <v>1.2947257754867196E-3</v>
      </c>
      <c r="S18" s="84">
        <f t="shared" si="6"/>
        <v>7.1760230543393491E-2</v>
      </c>
      <c r="T18" s="85">
        <f>分析係数表!F21</f>
        <v>0.42467532467532465</v>
      </c>
      <c r="U18" s="86">
        <f t="shared" si="7"/>
        <v>3.0474799204791781E-2</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投入係数表!W19</f>
        <v>7.8809106830122592E-3</v>
      </c>
      <c r="E19" s="77">
        <f t="shared" si="0"/>
        <v>0.78809106830122588</v>
      </c>
      <c r="F19" s="76">
        <f>分析係数表!C22</f>
        <v>2.5594149908592323E-2</v>
      </c>
      <c r="G19" s="77">
        <f t="shared" si="1"/>
        <v>2.0170520943724245E-2</v>
      </c>
      <c r="H19" s="77">
        <v>2.1200808382889638E-2</v>
      </c>
      <c r="I19" s="77">
        <f t="shared" si="2"/>
        <v>2.1200808382889638E-2</v>
      </c>
      <c r="J19" s="76">
        <f>分析係数表!G22</f>
        <v>0.19492656875834447</v>
      </c>
      <c r="K19" s="78">
        <f t="shared" si="3"/>
        <v>4.1326008329798224E-3</v>
      </c>
      <c r="L19" s="79"/>
      <c r="M19" s="80"/>
      <c r="N19" s="81">
        <f>分析係数表!H22</f>
        <v>3.9144050104384132E-5</v>
      </c>
      <c r="O19" s="82">
        <f t="shared" si="4"/>
        <v>3.632072334149241E-4</v>
      </c>
      <c r="P19" s="76">
        <f>分析係数表!C22</f>
        <v>2.5594149908592323E-2</v>
      </c>
      <c r="Q19" s="82">
        <f t="shared" si="5"/>
        <v>9.295980379906651E-6</v>
      </c>
      <c r="R19" s="83">
        <v>9.5742164278058407E-5</v>
      </c>
      <c r="S19" s="84">
        <f t="shared" si="6"/>
        <v>2.1296550547167697E-2</v>
      </c>
      <c r="T19" s="85">
        <f>分析係数表!F22</f>
        <v>0.41388518024032045</v>
      </c>
      <c r="U19" s="86">
        <f t="shared" si="7"/>
        <v>8.8143266617115978E-3</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投入係数表!W20</f>
        <v>8.7565674255691769E-4</v>
      </c>
      <c r="E20" s="77">
        <f t="shared" si="0"/>
        <v>8.7565674255691769E-2</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2.4213815560994944E-4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投入係数表!W21</f>
        <v>0</v>
      </c>
      <c r="E21" s="77">
        <f t="shared" si="0"/>
        <v>0</v>
      </c>
      <c r="F21" s="76">
        <f>分析係数表!C24</f>
        <v>0.15741583257506819</v>
      </c>
      <c r="G21" s="77">
        <f t="shared" si="1"/>
        <v>0</v>
      </c>
      <c r="H21" s="77">
        <v>1.7763127029377258E-3</v>
      </c>
      <c r="I21" s="77">
        <f t="shared" si="2"/>
        <v>1.7763127029377258E-3</v>
      </c>
      <c r="J21" s="76">
        <f>分析係数表!G24</f>
        <v>0.20833333333333334</v>
      </c>
      <c r="K21" s="78">
        <f t="shared" si="3"/>
        <v>3.7006514644535957E-4</v>
      </c>
      <c r="L21" s="79"/>
      <c r="M21" s="80"/>
      <c r="N21" s="81">
        <f>分析係数表!H24</f>
        <v>3.2620041753653444E-4</v>
      </c>
      <c r="O21" s="82">
        <f t="shared" si="4"/>
        <v>3.0267269451243676E-3</v>
      </c>
      <c r="P21" s="76">
        <f>分析係数表!C24</f>
        <v>0.15741583257506819</v>
      </c>
      <c r="Q21" s="82">
        <f t="shared" si="5"/>
        <v>4.7645474204414506E-4</v>
      </c>
      <c r="R21" s="83">
        <v>1.643032639218052E-3</v>
      </c>
      <c r="S21" s="84">
        <f t="shared" si="6"/>
        <v>3.4193453421557775E-3</v>
      </c>
      <c r="T21" s="85">
        <f>分析係数表!F24</f>
        <v>0.39583333333333331</v>
      </c>
      <c r="U21" s="86">
        <f t="shared" si="7"/>
        <v>1.3534908646033285E-3</v>
      </c>
      <c r="V21" s="87">
        <f>分析係数表!D24</f>
        <v>0</v>
      </c>
      <c r="W21" s="167">
        <f t="shared" si="8"/>
        <v>0</v>
      </c>
      <c r="X21" s="76">
        <f>分析係数表!E24</f>
        <v>0</v>
      </c>
      <c r="Y21" s="166">
        <f t="shared" si="9"/>
        <v>0</v>
      </c>
    </row>
    <row r="22" spans="1:25" x14ac:dyDescent="0.2">
      <c r="A22" s="6" t="s">
        <v>10</v>
      </c>
      <c r="B22" s="5" t="s">
        <v>271</v>
      </c>
      <c r="C22" s="90"/>
      <c r="D22" s="76">
        <f>投入係数表!W22</f>
        <v>1.0507880910683012E-2</v>
      </c>
      <c r="E22" s="77">
        <f t="shared" si="0"/>
        <v>1.0507880910683012</v>
      </c>
      <c r="F22" s="76">
        <f>分析係数表!C25</f>
        <v>0.30845442536327605</v>
      </c>
      <c r="G22" s="77">
        <f t="shared" si="1"/>
        <v>0.32412023680904661</v>
      </c>
      <c r="H22" s="77">
        <v>0.45607049128387611</v>
      </c>
      <c r="I22" s="77">
        <f t="shared" si="2"/>
        <v>0.45607049128387611</v>
      </c>
      <c r="J22" s="76">
        <f>分析係数表!G25</f>
        <v>0.19694817948330565</v>
      </c>
      <c r="K22" s="78">
        <f t="shared" si="3"/>
        <v>8.982225297441622E-2</v>
      </c>
      <c r="L22" s="79"/>
      <c r="M22" s="80"/>
      <c r="N22" s="81">
        <f>分析係数表!H25</f>
        <v>5.0887265135699379E-4</v>
      </c>
      <c r="O22" s="82">
        <f t="shared" si="4"/>
        <v>4.7216940343940139E-3</v>
      </c>
      <c r="P22" s="76">
        <f>分析係数表!C25</f>
        <v>0.30845442536327605</v>
      </c>
      <c r="Q22" s="82">
        <f t="shared" si="5"/>
        <v>1.4564274201202142E-3</v>
      </c>
      <c r="R22" s="83">
        <v>8.6958206044685429E-3</v>
      </c>
      <c r="S22" s="84">
        <f t="shared" si="6"/>
        <v>0.46476631188834466</v>
      </c>
      <c r="T22" s="85">
        <f>分析係数表!F25</f>
        <v>0.34916150475902702</v>
      </c>
      <c r="U22" s="86">
        <f t="shared" si="7"/>
        <v>0.1622785048202377</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投入係数表!W23</f>
        <v>3.3274956217162872E-2</v>
      </c>
      <c r="E23" s="77">
        <f t="shared" si="0"/>
        <v>3.3274956217162872</v>
      </c>
      <c r="F23" s="76">
        <f>分析係数表!C26</f>
        <v>0.16160220994475138</v>
      </c>
      <c r="G23" s="77">
        <f t="shared" si="1"/>
        <v>0.53773064605083654</v>
      </c>
      <c r="H23" s="77">
        <v>0.56123599800567503</v>
      </c>
      <c r="I23" s="77">
        <f t="shared" si="2"/>
        <v>0.56123599800567503</v>
      </c>
      <c r="J23" s="76">
        <f>分析係数表!G26</f>
        <v>0.19685515573026913</v>
      </c>
      <c r="K23" s="78">
        <f t="shared" si="3"/>
        <v>0.11048219978884018</v>
      </c>
      <c r="L23" s="79"/>
      <c r="M23" s="80"/>
      <c r="N23" s="81">
        <f>分析係数表!H26</f>
        <v>1.0360125260960334E-2</v>
      </c>
      <c r="O23" s="82">
        <f t="shared" si="4"/>
        <v>9.6128847777149931E-2</v>
      </c>
      <c r="P23" s="76">
        <f>分析係数表!C26</f>
        <v>0.16160220994475138</v>
      </c>
      <c r="Q23" s="82">
        <f t="shared" si="5"/>
        <v>1.5534634240230031E-2</v>
      </c>
      <c r="R23" s="83">
        <v>1.6441275059926933E-2</v>
      </c>
      <c r="S23" s="84">
        <f t="shared" si="6"/>
        <v>0.57767727306560201</v>
      </c>
      <c r="T23" s="85">
        <f>分析係数表!F26</f>
        <v>0.33413970365890533</v>
      </c>
      <c r="U23" s="86">
        <f t="shared" si="7"/>
        <v>0.1930249128326248</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投入係数表!W24</f>
        <v>6.1295971978984239E-3</v>
      </c>
      <c r="E24" s="77">
        <f t="shared" si="0"/>
        <v>0.61295971978984243</v>
      </c>
      <c r="F24" s="76">
        <f>分析係数表!C27</f>
        <v>8.2295614510016213E-2</v>
      </c>
      <c r="G24" s="77">
        <f t="shared" si="1"/>
        <v>5.0443896809992429E-2</v>
      </c>
      <c r="H24" s="77">
        <v>5.1611503169999878E-2</v>
      </c>
      <c r="I24" s="77">
        <f t="shared" si="2"/>
        <v>5.1611503169999878E-2</v>
      </c>
      <c r="J24" s="76">
        <f>分析係数表!G27</f>
        <v>0.16879795396419436</v>
      </c>
      <c r="K24" s="78">
        <f t="shared" si="3"/>
        <v>8.7119161361125103E-3</v>
      </c>
      <c r="L24" s="79"/>
      <c r="M24" s="80"/>
      <c r="N24" s="81">
        <f>分析係数表!H27</f>
        <v>1.0829853862212944E-2</v>
      </c>
      <c r="O24" s="82">
        <f t="shared" si="4"/>
        <v>0.10048733457812901</v>
      </c>
      <c r="P24" s="76">
        <f>分析係数表!C27</f>
        <v>8.2295614510016213E-2</v>
      </c>
      <c r="Q24" s="82">
        <f t="shared" si="5"/>
        <v>8.2696669495807285E-3</v>
      </c>
      <c r="R24" s="83">
        <v>8.3569985644759044E-3</v>
      </c>
      <c r="S24" s="84">
        <f t="shared" si="6"/>
        <v>5.9968501734475779E-2</v>
      </c>
      <c r="T24" s="85">
        <f>分析係数表!F27</f>
        <v>0.31969309462915602</v>
      </c>
      <c r="U24" s="86">
        <f t="shared" si="7"/>
        <v>1.9171515899768472E-2</v>
      </c>
      <c r="V24" s="87">
        <f>分析係数表!D27</f>
        <v>0</v>
      </c>
      <c r="W24" s="167">
        <f t="shared" si="8"/>
        <v>0</v>
      </c>
      <c r="X24" s="76">
        <f>分析係数表!E27</f>
        <v>0</v>
      </c>
      <c r="Y24" s="166">
        <f t="shared" si="9"/>
        <v>0</v>
      </c>
    </row>
    <row r="25" spans="1:25" x14ac:dyDescent="0.2">
      <c r="A25" s="6" t="s">
        <v>13</v>
      </c>
      <c r="B25" s="5" t="s">
        <v>191</v>
      </c>
      <c r="C25" s="75">
        <f>最終需要_まとめ!C26</f>
        <v>100</v>
      </c>
      <c r="D25" s="76">
        <f>投入係数表!W25</f>
        <v>0.46935201401050786</v>
      </c>
      <c r="E25" s="77">
        <f t="shared" si="0"/>
        <v>46.935201401050783</v>
      </c>
      <c r="F25" s="76">
        <f>分析係数表!C28</f>
        <v>3.4090909090909061E-2</v>
      </c>
      <c r="G25" s="77">
        <f t="shared" si="1"/>
        <v>1.6000636841267297</v>
      </c>
      <c r="H25" s="77">
        <v>1.6287717398485457</v>
      </c>
      <c r="I25" s="77">
        <f t="shared" si="2"/>
        <v>101.62877173984855</v>
      </c>
      <c r="J25" s="76">
        <f>分析係数表!G28</f>
        <v>0.12609457092819615</v>
      </c>
      <c r="K25" s="78">
        <f t="shared" si="3"/>
        <v>12.814836366495788</v>
      </c>
      <c r="L25" s="79"/>
      <c r="M25" s="80"/>
      <c r="N25" s="81">
        <f>分析係数表!H28</f>
        <v>2.1424843423799581E-2</v>
      </c>
      <c r="O25" s="82">
        <f t="shared" si="4"/>
        <v>0.19879542575576847</v>
      </c>
      <c r="P25" s="76">
        <f>分析係数表!C28</f>
        <v>3.4090909090909061E-2</v>
      </c>
      <c r="Q25" s="82">
        <f t="shared" si="5"/>
        <v>6.7771167871284645E-3</v>
      </c>
      <c r="R25" s="83">
        <v>7.5201231015760012E-3</v>
      </c>
      <c r="S25" s="84">
        <f t="shared" si="6"/>
        <v>101.63629186295012</v>
      </c>
      <c r="T25" s="85">
        <f>分析係数表!F28</f>
        <v>0.21453590192644484</v>
      </c>
      <c r="U25" s="86">
        <f t="shared" si="7"/>
        <v>21.80463354327739</v>
      </c>
      <c r="V25" s="87">
        <f>分析係数表!D28</f>
        <v>1.6637478108581436E-2</v>
      </c>
      <c r="W25" s="167">
        <f t="shared" si="8"/>
        <v>2</v>
      </c>
      <c r="X25" s="76">
        <f>分析係数表!E28</f>
        <v>1.5761821366024518E-2</v>
      </c>
      <c r="Y25" s="166">
        <f t="shared" si="9"/>
        <v>2</v>
      </c>
    </row>
    <row r="26" spans="1:25" x14ac:dyDescent="0.2">
      <c r="A26" s="6" t="s">
        <v>14</v>
      </c>
      <c r="B26" s="5" t="s">
        <v>50</v>
      </c>
      <c r="C26" s="90"/>
      <c r="D26" s="76">
        <f>投入係数表!W26</f>
        <v>1.7513134851138354E-3</v>
      </c>
      <c r="E26" s="77">
        <f t="shared" si="0"/>
        <v>0.17513134851138354</v>
      </c>
      <c r="F26" s="76">
        <f>分析係数表!C29</f>
        <v>0.29231433506044902</v>
      </c>
      <c r="G26" s="77">
        <f t="shared" si="1"/>
        <v>5.1193403688344838E-2</v>
      </c>
      <c r="H26" s="77">
        <v>7.2376337567999438E-2</v>
      </c>
      <c r="I26" s="77">
        <f t="shared" si="2"/>
        <v>7.2376337567999438E-2</v>
      </c>
      <c r="J26" s="76">
        <f>分析係数表!G29</f>
        <v>0.25456977262594738</v>
      </c>
      <c r="K26" s="78">
        <f t="shared" si="3"/>
        <v>1.842482779818443E-2</v>
      </c>
      <c r="L26" s="79"/>
      <c r="M26" s="80"/>
      <c r="N26" s="81">
        <f>分析係数表!H29</f>
        <v>1.0151356993736952E-2</v>
      </c>
      <c r="O26" s="82">
        <f t="shared" si="4"/>
        <v>9.4191742532270334E-2</v>
      </c>
      <c r="P26" s="76">
        <f>分析係数表!C29</f>
        <v>0.29231433506044902</v>
      </c>
      <c r="Q26" s="82">
        <f t="shared" si="5"/>
        <v>2.7533596586505615E-2</v>
      </c>
      <c r="R26" s="83">
        <v>3.4971010005746157E-2</v>
      </c>
      <c r="S26" s="84">
        <f t="shared" si="6"/>
        <v>0.10734734757374559</v>
      </c>
      <c r="T26" s="85">
        <f>分析係数表!F29</f>
        <v>0.38252340615247438</v>
      </c>
      <c r="U26" s="86">
        <f t="shared" si="7"/>
        <v>4.1062873035342722E-2</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投入係数表!W27</f>
        <v>8.7565674255691769E-4</v>
      </c>
      <c r="E27" s="77">
        <f t="shared" si="0"/>
        <v>8.7565674255691769E-2</v>
      </c>
      <c r="F27" s="76">
        <f>分析係数表!C30</f>
        <v>1</v>
      </c>
      <c r="G27" s="77">
        <f t="shared" si="1"/>
        <v>8.7565674255691769E-2</v>
      </c>
      <c r="H27" s="77">
        <v>0.12189840346803744</v>
      </c>
      <c r="I27" s="77">
        <f t="shared" si="2"/>
        <v>0.12189840346803744</v>
      </c>
      <c r="J27" s="76">
        <f>分析係数表!G30</f>
        <v>0.34476756092566047</v>
      </c>
      <c r="K27" s="78">
        <f t="shared" si="3"/>
        <v>4.2026615244407338E-2</v>
      </c>
      <c r="L27" s="79"/>
      <c r="M27" s="80"/>
      <c r="N27" s="81">
        <f>分析係数表!H30</f>
        <v>0</v>
      </c>
      <c r="O27" s="82">
        <f t="shared" si="4"/>
        <v>0</v>
      </c>
      <c r="P27" s="76">
        <f>分析係数表!C30</f>
        <v>1</v>
      </c>
      <c r="Q27" s="82">
        <f t="shared" si="5"/>
        <v>0</v>
      </c>
      <c r="R27" s="83">
        <v>2.8192786435855911E-2</v>
      </c>
      <c r="S27" s="84">
        <f t="shared" si="6"/>
        <v>0.15009118990389336</v>
      </c>
      <c r="T27" s="85">
        <f>分析係数表!F30</f>
        <v>0.43968871595330739</v>
      </c>
      <c r="U27" s="86">
        <f t="shared" si="7"/>
        <v>6.5993402564746881E-2</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投入係数表!W28</f>
        <v>1.138353765323993E-2</v>
      </c>
      <c r="E28" s="77">
        <f t="shared" si="0"/>
        <v>1.138353765323993</v>
      </c>
      <c r="F28" s="76">
        <f>分析係数表!C31</f>
        <v>3.6682843277190957E-2</v>
      </c>
      <c r="G28" s="77">
        <f t="shared" si="1"/>
        <v>4.1758052767380253E-2</v>
      </c>
      <c r="H28" s="77">
        <v>5.1544432297319191E-2</v>
      </c>
      <c r="I28" s="77">
        <f t="shared" si="2"/>
        <v>5.1544432297319191E-2</v>
      </c>
      <c r="J28" s="76">
        <f>分析係数表!G31</f>
        <v>6.9767441860465115E-2</v>
      </c>
      <c r="K28" s="78">
        <f t="shared" si="3"/>
        <v>3.596123183533897E-3</v>
      </c>
      <c r="L28" s="79"/>
      <c r="M28" s="80"/>
      <c r="N28" s="81">
        <f>分析係数表!H31</f>
        <v>2.1751043841336117E-2</v>
      </c>
      <c r="O28" s="82">
        <f t="shared" si="4"/>
        <v>0.20182215270089285</v>
      </c>
      <c r="P28" s="76">
        <f>分析係数表!C31</f>
        <v>3.6682843277190957E-2</v>
      </c>
      <c r="Q28" s="82">
        <f t="shared" si="5"/>
        <v>7.4034103973921539E-3</v>
      </c>
      <c r="R28" s="83">
        <v>9.8443116437052693E-3</v>
      </c>
      <c r="S28" s="84">
        <f t="shared" si="6"/>
        <v>6.1388743941024462E-2</v>
      </c>
      <c r="T28" s="85">
        <f>分析係数表!F31</f>
        <v>0.34496124031007752</v>
      </c>
      <c r="U28" s="86">
        <f t="shared" si="7"/>
        <v>2.1176737250973555E-2</v>
      </c>
      <c r="V28" s="87">
        <f>分析係数表!D31</f>
        <v>0</v>
      </c>
      <c r="W28" s="167">
        <f t="shared" si="8"/>
        <v>0</v>
      </c>
      <c r="X28" s="76">
        <f>分析係数表!E31</f>
        <v>0</v>
      </c>
      <c r="Y28" s="166">
        <f t="shared" si="9"/>
        <v>0</v>
      </c>
    </row>
    <row r="29" spans="1:25" x14ac:dyDescent="0.2">
      <c r="A29" s="6" t="s">
        <v>17</v>
      </c>
      <c r="B29" s="5" t="s">
        <v>272</v>
      </c>
      <c r="C29" s="90"/>
      <c r="D29" s="76">
        <f>投入係数表!W29</f>
        <v>0</v>
      </c>
      <c r="E29" s="77">
        <f t="shared" si="0"/>
        <v>0</v>
      </c>
      <c r="F29" s="76">
        <f>分析係数表!C32</f>
        <v>0.40520446096654272</v>
      </c>
      <c r="G29" s="77">
        <f t="shared" si="1"/>
        <v>0</v>
      </c>
      <c r="H29" s="77">
        <v>6.129054051656287E-3</v>
      </c>
      <c r="I29" s="77">
        <f t="shared" si="2"/>
        <v>6.129054051656287E-3</v>
      </c>
      <c r="J29" s="76">
        <f>分析係数表!G32</f>
        <v>0.14123006833712984</v>
      </c>
      <c r="K29" s="78">
        <f t="shared" si="3"/>
        <v>8.6560672255737992E-4</v>
      </c>
      <c r="L29" s="79"/>
      <c r="M29" s="80"/>
      <c r="N29" s="81">
        <f>分析係数表!H32</f>
        <v>6.3543841336116914E-3</v>
      </c>
      <c r="O29" s="82">
        <f t="shared" si="4"/>
        <v>5.8960640891022688E-2</v>
      </c>
      <c r="P29" s="76">
        <f>分析係数表!C32</f>
        <v>0.40520446096654272</v>
      </c>
      <c r="Q29" s="82">
        <f t="shared" si="5"/>
        <v>2.3891114710488746E-2</v>
      </c>
      <c r="R29" s="83">
        <v>2.9748620431069454E-2</v>
      </c>
      <c r="S29" s="84">
        <f t="shared" si="6"/>
        <v>3.587767448272574E-2</v>
      </c>
      <c r="T29" s="85">
        <f>分析係数表!F32</f>
        <v>0.48519362186788156</v>
      </c>
      <c r="U29" s="86">
        <f t="shared" si="7"/>
        <v>1.7407618826470576E-2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投入係数表!W30</f>
        <v>0</v>
      </c>
      <c r="E30" s="77">
        <f t="shared" si="0"/>
        <v>0</v>
      </c>
      <c r="F30" s="76">
        <f>分析係数表!C33</f>
        <v>1</v>
      </c>
      <c r="G30" s="77">
        <f t="shared" si="1"/>
        <v>0</v>
      </c>
      <c r="H30" s="77">
        <v>1.9793892292351043E-2</v>
      </c>
      <c r="I30" s="77">
        <f t="shared" si="2"/>
        <v>1.9793892292351043E-2</v>
      </c>
      <c r="J30" s="76">
        <f>分析係数表!G33</f>
        <v>0.50773765659543113</v>
      </c>
      <c r="K30" s="78">
        <f t="shared" si="3"/>
        <v>1.0050104487420684E-2</v>
      </c>
      <c r="L30" s="79"/>
      <c r="M30" s="80"/>
      <c r="N30" s="81">
        <f>分析係数表!H33</f>
        <v>9.3945720250521918E-4</v>
      </c>
      <c r="O30" s="82">
        <f t="shared" si="4"/>
        <v>8.7169736019581789E-3</v>
      </c>
      <c r="P30" s="76">
        <f>分析係数表!C33</f>
        <v>1</v>
      </c>
      <c r="Q30" s="82">
        <f t="shared" si="5"/>
        <v>8.7169736019581789E-3</v>
      </c>
      <c r="R30" s="83">
        <v>2.6312735222190329E-2</v>
      </c>
      <c r="S30" s="84">
        <f t="shared" si="6"/>
        <v>4.6106627514541372E-2</v>
      </c>
      <c r="T30" s="85">
        <f>分析係数表!F33</f>
        <v>0.64112011790714807</v>
      </c>
      <c r="U30" s="86">
        <f t="shared" si="7"/>
        <v>2.955988646842372E-2</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投入係数表!W31</f>
        <v>4.1155866900175128E-2</v>
      </c>
      <c r="E31" s="77">
        <f t="shared" si="0"/>
        <v>4.1155866900175129</v>
      </c>
      <c r="F31" s="76">
        <f>分析係数表!C34</f>
        <v>0.47684200348095152</v>
      </c>
      <c r="G31" s="77">
        <f t="shared" si="1"/>
        <v>1.9624846027674887</v>
      </c>
      <c r="H31" s="77">
        <v>2.1095478577504085</v>
      </c>
      <c r="I31" s="77">
        <f t="shared" si="2"/>
        <v>2.1095478577504085</v>
      </c>
      <c r="J31" s="76">
        <f>分析係数表!G34</f>
        <v>0.42481481481481481</v>
      </c>
      <c r="K31" s="78">
        <f t="shared" si="3"/>
        <v>0.89616718253322913</v>
      </c>
      <c r="L31" s="79"/>
      <c r="M31" s="80"/>
      <c r="N31" s="81">
        <f>分析係数表!H34</f>
        <v>0.15750260960334028</v>
      </c>
      <c r="O31" s="82">
        <f t="shared" si="4"/>
        <v>1.4614248381838497</v>
      </c>
      <c r="P31" s="76">
        <f>分析係数表!C34</f>
        <v>0.47684200348095152</v>
      </c>
      <c r="Q31" s="82">
        <f t="shared" si="5"/>
        <v>0.69686874777641228</v>
      </c>
      <c r="R31" s="83">
        <v>0.74462184005649823</v>
      </c>
      <c r="S31" s="84">
        <f t="shared" si="6"/>
        <v>2.8541696978069067</v>
      </c>
      <c r="T31" s="85">
        <f>分析係数表!F34</f>
        <v>0.69679012345679014</v>
      </c>
      <c r="U31" s="86">
        <f t="shared" si="7"/>
        <v>1.9887572561015039</v>
      </c>
      <c r="V31" s="87">
        <f>分析係数表!D34</f>
        <v>0.16024691358024692</v>
      </c>
      <c r="W31" s="167">
        <f t="shared" si="8"/>
        <v>0</v>
      </c>
      <c r="X31" s="76">
        <f>分析係数表!E34</f>
        <v>0.12271604938271605</v>
      </c>
      <c r="Y31" s="166">
        <f t="shared" si="9"/>
        <v>0</v>
      </c>
    </row>
    <row r="32" spans="1:25" x14ac:dyDescent="0.2">
      <c r="A32" s="6" t="s">
        <v>20</v>
      </c>
      <c r="B32" s="5" t="s">
        <v>37</v>
      </c>
      <c r="C32" s="90"/>
      <c r="D32" s="76">
        <f>投入係数表!W32</f>
        <v>3.5026269702276708E-3</v>
      </c>
      <c r="E32" s="77">
        <f t="shared" si="0"/>
        <v>0.35026269702276708</v>
      </c>
      <c r="F32" s="76">
        <f>分析係数表!C35</f>
        <v>0.24337550728097401</v>
      </c>
      <c r="G32" s="77">
        <f t="shared" si="1"/>
        <v>8.5245361569518049E-2</v>
      </c>
      <c r="H32" s="77">
        <v>0.11369545021600359</v>
      </c>
      <c r="I32" s="77">
        <f t="shared" si="2"/>
        <v>0.11369545021600359</v>
      </c>
      <c r="J32" s="76">
        <f>分析係数表!G35</f>
        <v>0.31448275862068964</v>
      </c>
      <c r="K32" s="78">
        <f t="shared" si="3"/>
        <v>3.5755258826550097E-2</v>
      </c>
      <c r="L32" s="79"/>
      <c r="M32" s="80"/>
      <c r="N32" s="81">
        <f>分析係数表!H35</f>
        <v>5.9929540709812108E-2</v>
      </c>
      <c r="O32" s="82">
        <f t="shared" si="4"/>
        <v>0.55607027435824885</v>
      </c>
      <c r="P32" s="76">
        <f>分析係数表!C35</f>
        <v>0.24337550728097401</v>
      </c>
      <c r="Q32" s="82">
        <f t="shared" si="5"/>
        <v>0.13533388510580921</v>
      </c>
      <c r="R32" s="83">
        <v>0.17968600405813404</v>
      </c>
      <c r="S32" s="84">
        <f t="shared" si="6"/>
        <v>0.29338145427413764</v>
      </c>
      <c r="T32" s="85">
        <f>分析係数表!F35</f>
        <v>0.64091954022988507</v>
      </c>
      <c r="U32" s="86">
        <f t="shared" si="7"/>
        <v>0.18803390678535534</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投入係数表!W33</f>
        <v>0</v>
      </c>
      <c r="E33" s="77">
        <f t="shared" si="0"/>
        <v>0</v>
      </c>
      <c r="F33" s="76">
        <f>分析係数表!C36</f>
        <v>0.96818154529627187</v>
      </c>
      <c r="G33" s="77">
        <f t="shared" si="1"/>
        <v>0</v>
      </c>
      <c r="H33" s="77">
        <v>7.2808129262941196E-2</v>
      </c>
      <c r="I33" s="77">
        <f t="shared" si="2"/>
        <v>7.2808129262941196E-2</v>
      </c>
      <c r="J33" s="76">
        <f>分析係数表!G36</f>
        <v>4.9777985510633324E-2</v>
      </c>
      <c r="K33" s="78">
        <f t="shared" si="3"/>
        <v>3.6242420035070048E-3</v>
      </c>
      <c r="L33" s="79"/>
      <c r="M33" s="80"/>
      <c r="N33" s="81">
        <f>分析係数表!H36</f>
        <v>0.19376304801670147</v>
      </c>
      <c r="O33" s="82">
        <f t="shared" si="4"/>
        <v>1.7978758054038746</v>
      </c>
      <c r="P33" s="76">
        <f>分析係数表!C36</f>
        <v>0.96818154529627187</v>
      </c>
      <c r="Q33" s="82">
        <f t="shared" si="5"/>
        <v>1.7406701755267027</v>
      </c>
      <c r="R33" s="83">
        <v>1.8343587368924126</v>
      </c>
      <c r="S33" s="84">
        <f t="shared" si="6"/>
        <v>1.9071668661553538</v>
      </c>
      <c r="T33" s="85">
        <f>分析係数表!F36</f>
        <v>0.84955597102126668</v>
      </c>
      <c r="U33" s="86">
        <f t="shared" si="7"/>
        <v>1.6202449988761978</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投入係数表!W34</f>
        <v>1.4010507880910683E-2</v>
      </c>
      <c r="E34" s="77">
        <f t="shared" si="0"/>
        <v>1.4010507880910683</v>
      </c>
      <c r="F34" s="76">
        <f>分析係数表!C37</f>
        <v>0.40040699066315533</v>
      </c>
      <c r="G34" s="77">
        <f t="shared" si="1"/>
        <v>0.56099052982578679</v>
      </c>
      <c r="H34" s="77">
        <v>0.64520516051826282</v>
      </c>
      <c r="I34" s="77">
        <f t="shared" si="2"/>
        <v>0.64520516051826282</v>
      </c>
      <c r="J34" s="76">
        <f>分析係数表!G37</f>
        <v>0.27134717134717135</v>
      </c>
      <c r="K34" s="78">
        <f t="shared" si="3"/>
        <v>0.17507459524522825</v>
      </c>
      <c r="L34" s="79"/>
      <c r="M34" s="80"/>
      <c r="N34" s="81">
        <f>分析係数表!H37</f>
        <v>4.6907620041753653E-2</v>
      </c>
      <c r="O34" s="82">
        <f t="shared" si="4"/>
        <v>0.4352433347088841</v>
      </c>
      <c r="P34" s="76">
        <f>分析係数表!C37</f>
        <v>0.40040699066315533</v>
      </c>
      <c r="Q34" s="82">
        <f t="shared" si="5"/>
        <v>0.17427447385698075</v>
      </c>
      <c r="R34" s="83">
        <v>0.20093978992979517</v>
      </c>
      <c r="S34" s="84">
        <f t="shared" si="6"/>
        <v>0.84614495044805804</v>
      </c>
      <c r="T34" s="85">
        <f>分析係数表!F37</f>
        <v>0.66491656491656492</v>
      </c>
      <c r="U34" s="86">
        <f t="shared" si="7"/>
        <v>0.56261579387341976</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投入係数表!W35</f>
        <v>1.7513134851138354E-3</v>
      </c>
      <c r="E35" s="77">
        <f t="shared" si="0"/>
        <v>0.17513134851138354</v>
      </c>
      <c r="F35" s="76">
        <f>分析係数表!C38</f>
        <v>3.4362826933778567E-2</v>
      </c>
      <c r="G35" s="77">
        <f t="shared" si="1"/>
        <v>6.0180082195759313E-3</v>
      </c>
      <c r="H35" s="77">
        <v>1.1346612427842672E-2</v>
      </c>
      <c r="I35" s="77">
        <f t="shared" si="2"/>
        <v>1.1346612427842672E-2</v>
      </c>
      <c r="J35" s="76">
        <f>分析係数表!G38</f>
        <v>0.25648414985590778</v>
      </c>
      <c r="K35" s="78">
        <f t="shared" si="3"/>
        <v>2.9102262422997056E-3</v>
      </c>
      <c r="L35" s="79"/>
      <c r="M35" s="80"/>
      <c r="N35" s="81">
        <f>分析係数表!H38</f>
        <v>4.2901878914405008E-2</v>
      </c>
      <c r="O35" s="82">
        <f t="shared" si="4"/>
        <v>0.39807512782275684</v>
      </c>
      <c r="P35" s="76">
        <f>分析係数表!C38</f>
        <v>3.4362826933778567E-2</v>
      </c>
      <c r="Q35" s="82">
        <f t="shared" si="5"/>
        <v>1.3678986724015175E-2</v>
      </c>
      <c r="R35" s="83">
        <v>1.642737999698873E-2</v>
      </c>
      <c r="S35" s="84">
        <f t="shared" si="6"/>
        <v>2.7773992424831404E-2</v>
      </c>
      <c r="T35" s="85">
        <f>分析係数表!F38</f>
        <v>0.52449567723342938</v>
      </c>
      <c r="U35" s="86">
        <f t="shared" si="7"/>
        <v>1.4567338966338085E-2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投入係数表!W36</f>
        <v>0</v>
      </c>
      <c r="E36" s="77">
        <f t="shared" si="0"/>
        <v>0</v>
      </c>
      <c r="F36" s="76">
        <f>分析係数表!C39</f>
        <v>1</v>
      </c>
      <c r="G36" s="77">
        <f t="shared" si="1"/>
        <v>0</v>
      </c>
      <c r="H36" s="77">
        <v>9.7763480850153843E-3</v>
      </c>
      <c r="I36" s="77">
        <f t="shared" si="2"/>
        <v>9.7763480850153843E-3</v>
      </c>
      <c r="J36" s="76">
        <f>分析係数表!G39</f>
        <v>0.34864130434782609</v>
      </c>
      <c r="K36" s="78">
        <f t="shared" si="3"/>
        <v>3.4084387481181353E-3</v>
      </c>
      <c r="L36" s="79"/>
      <c r="M36" s="80"/>
      <c r="N36" s="81">
        <f>分析係数表!H39</f>
        <v>3.7578288100208767E-3</v>
      </c>
      <c r="O36" s="82">
        <f t="shared" si="4"/>
        <v>3.4867894407832715E-2</v>
      </c>
      <c r="P36" s="76">
        <f>分析係数表!C39</f>
        <v>1</v>
      </c>
      <c r="Q36" s="82">
        <f t="shared" si="5"/>
        <v>3.4867894407832715E-2</v>
      </c>
      <c r="R36" s="83">
        <v>4.4684330023879379E-2</v>
      </c>
      <c r="S36" s="84">
        <f t="shared" si="6"/>
        <v>5.4460678108894767E-2</v>
      </c>
      <c r="T36" s="85">
        <f>分析係数表!F39</f>
        <v>0.69918478260869565</v>
      </c>
      <c r="U36" s="86">
        <f t="shared" si="7"/>
        <v>3.8078077384289741E-2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投入係数表!W37</f>
        <v>0</v>
      </c>
      <c r="E37" s="77">
        <f t="shared" si="0"/>
        <v>0</v>
      </c>
      <c r="F37" s="76">
        <f>分析係数表!C40</f>
        <v>0.60127684271619275</v>
      </c>
      <c r="G37" s="77">
        <f t="shared" si="1"/>
        <v>0</v>
      </c>
      <c r="H37" s="77">
        <v>3.2948619712791609E-3</v>
      </c>
      <c r="I37" s="77">
        <f t="shared" si="2"/>
        <v>3.2948619712791609E-3</v>
      </c>
      <c r="J37" s="76">
        <f>分析係数表!G40</f>
        <v>0.54798481836255197</v>
      </c>
      <c r="K37" s="78">
        <f t="shared" si="3"/>
        <v>1.805534338861091E-3</v>
      </c>
      <c r="L37" s="79"/>
      <c r="M37" s="80"/>
      <c r="N37" s="81">
        <f>分析係数表!H40</f>
        <v>3.4120563674321501E-2</v>
      </c>
      <c r="O37" s="82">
        <f t="shared" si="4"/>
        <v>0.31659563846000882</v>
      </c>
      <c r="P37" s="76">
        <f>分析係数表!C40</f>
        <v>0.60127684271619275</v>
      </c>
      <c r="Q37" s="82">
        <f t="shared" si="5"/>
        <v>0.19036162591095135</v>
      </c>
      <c r="R37" s="83">
        <v>0.19121784699242736</v>
      </c>
      <c r="S37" s="84">
        <f t="shared" si="6"/>
        <v>0.19451270896370651</v>
      </c>
      <c r="T37" s="85">
        <f>分析係数表!F40</f>
        <v>0.74046629315018975</v>
      </c>
      <c r="U37" s="86">
        <f t="shared" si="7"/>
        <v>0.14403010457695745</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投入係数表!W38</f>
        <v>0</v>
      </c>
      <c r="E38" s="77">
        <f t="shared" si="0"/>
        <v>0</v>
      </c>
      <c r="F38" s="76">
        <f>分析係数表!C41</f>
        <v>0.59395665886661919</v>
      </c>
      <c r="G38" s="77">
        <f t="shared" si="1"/>
        <v>0</v>
      </c>
      <c r="H38" s="77">
        <v>1.1256858269797769E-4</v>
      </c>
      <c r="I38" s="77">
        <f t="shared" si="2"/>
        <v>1.1256858269797769E-4</v>
      </c>
      <c r="J38" s="76">
        <f>分析係数表!G41</f>
        <v>0.45048742945100051</v>
      </c>
      <c r="K38" s="78">
        <f t="shared" si="3"/>
        <v>5.0710731456554344E-5</v>
      </c>
      <c r="L38" s="79"/>
      <c r="M38" s="80"/>
      <c r="N38" s="81">
        <f>分析係数表!H41</f>
        <v>5.5519311064718163E-2</v>
      </c>
      <c r="O38" s="82">
        <f t="shared" si="4"/>
        <v>0.51514892606016738</v>
      </c>
      <c r="P38" s="76">
        <f>分析係数表!C41</f>
        <v>0.59395665886661919</v>
      </c>
      <c r="Q38" s="82">
        <f t="shared" si="5"/>
        <v>0.30597613494142406</v>
      </c>
      <c r="R38" s="83">
        <v>0.30985313986870583</v>
      </c>
      <c r="S38" s="84">
        <f t="shared" si="6"/>
        <v>0.30996570845140381</v>
      </c>
      <c r="T38" s="85">
        <f>分析係数表!F41</f>
        <v>0.55190696083461599</v>
      </c>
      <c r="U38" s="86">
        <f t="shared" si="7"/>
        <v>0.17107223211436293</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投入係数表!W39</f>
        <v>0</v>
      </c>
      <c r="E39" s="77">
        <f>$C$25*D39</f>
        <v>0</v>
      </c>
      <c r="F39" s="76">
        <f>分析係数表!C42</f>
        <v>0.30827067669172936</v>
      </c>
      <c r="G39" s="77">
        <f>E39*F39</f>
        <v>0</v>
      </c>
      <c r="H39" s="77">
        <v>1.8654350353648017E-3</v>
      </c>
      <c r="I39" s="77">
        <f>C39+H39</f>
        <v>1.8654350353648017E-3</v>
      </c>
      <c r="J39" s="76">
        <f>分析係数表!G42</f>
        <v>0.47878787878787876</v>
      </c>
      <c r="K39" s="78">
        <f>I39*J39</f>
        <v>8.9314768359890497E-4</v>
      </c>
      <c r="L39" s="79"/>
      <c r="M39" s="80"/>
      <c r="N39" s="81">
        <f>分析係数表!H42</f>
        <v>1.163883089770355E-2</v>
      </c>
      <c r="O39" s="82">
        <f t="shared" si="4"/>
        <v>0.10799361740203745</v>
      </c>
      <c r="P39" s="76">
        <f>分析係数表!C42</f>
        <v>0.30827067669172936</v>
      </c>
      <c r="Q39" s="82">
        <f>O39*P39</f>
        <v>3.3291265514913806E-2</v>
      </c>
      <c r="R39" s="83">
        <v>3.4643078416151142E-2</v>
      </c>
      <c r="S39" s="84">
        <f>I39+R39</f>
        <v>3.6508513451515942E-2</v>
      </c>
      <c r="T39" s="85">
        <f>分析係数表!F42</f>
        <v>0.54545454545454541</v>
      </c>
      <c r="U39" s="86">
        <f>S39*T39</f>
        <v>1.9913734609917785E-2</v>
      </c>
      <c r="V39" s="87">
        <f>分析係数表!D42</f>
        <v>0.24545454545454545</v>
      </c>
      <c r="W39" s="167">
        <f>ROUND(S39*V39,0)</f>
        <v>0</v>
      </c>
      <c r="X39" s="76">
        <f>分析係数表!E42</f>
        <v>0.17575757575757575</v>
      </c>
      <c r="Y39" s="166">
        <f>ROUND(S39*X39,0)</f>
        <v>0</v>
      </c>
    </row>
    <row r="40" spans="1:25" x14ac:dyDescent="0.2">
      <c r="A40" s="6" t="s">
        <v>194</v>
      </c>
      <c r="B40" s="5" t="s">
        <v>41</v>
      </c>
      <c r="C40" s="90"/>
      <c r="D40" s="76">
        <f>投入係数表!W40</f>
        <v>2.3642732049036778E-2</v>
      </c>
      <c r="E40" s="77">
        <f>$C$25*D40</f>
        <v>2.3642732049036779</v>
      </c>
      <c r="F40" s="76">
        <f>分析係数表!C43</f>
        <v>0.33317448971487573</v>
      </c>
      <c r="G40" s="77">
        <f>E40*F40</f>
        <v>0.78771551859033673</v>
      </c>
      <c r="H40" s="77">
        <v>0.95307353430140795</v>
      </c>
      <c r="I40" s="77">
        <f>C40+H40</f>
        <v>0.95307353430140795</v>
      </c>
      <c r="J40" s="76">
        <f>分析係数表!G43</f>
        <v>0.31447963800904977</v>
      </c>
      <c r="K40" s="78">
        <f>I40*J40</f>
        <v>0.29972222006311244</v>
      </c>
      <c r="L40" s="79"/>
      <c r="M40" s="80"/>
      <c r="N40" s="81">
        <f>分析係数表!H43</f>
        <v>3.2711377870563677E-2</v>
      </c>
      <c r="O40" s="82">
        <f t="shared" si="4"/>
        <v>0.3035201780570716</v>
      </c>
      <c r="P40" s="76">
        <f>分析係数表!C43</f>
        <v>0.33317448971487573</v>
      </c>
      <c r="Q40" s="82">
        <f>O40*P40</f>
        <v>0.10112518044233305</v>
      </c>
      <c r="R40" s="83">
        <v>0.17448306135889302</v>
      </c>
      <c r="S40" s="84">
        <f>I40+R40</f>
        <v>1.1275565956603009</v>
      </c>
      <c r="T40" s="85">
        <f>分析係数表!F43</f>
        <v>0.5802139037433155</v>
      </c>
      <c r="U40" s="86">
        <f>S40*T40</f>
        <v>0.6542240140595863</v>
      </c>
      <c r="V40" s="87">
        <f>分析係数表!D43</f>
        <v>0.11641299876593994</v>
      </c>
      <c r="W40" s="167">
        <f>ROUND(S40*V40,0)</f>
        <v>0</v>
      </c>
      <c r="X40" s="76">
        <f>分析係数表!E43</f>
        <v>9.2348827642945289E-2</v>
      </c>
      <c r="Y40" s="166">
        <f>ROUND(S40*X40,0)</f>
        <v>0</v>
      </c>
    </row>
    <row r="41" spans="1:25" x14ac:dyDescent="0.2">
      <c r="A41" s="6" t="s">
        <v>340</v>
      </c>
      <c r="B41" s="5" t="s">
        <v>42</v>
      </c>
      <c r="C41" s="90"/>
      <c r="D41" s="76">
        <f>投入係数表!W41</f>
        <v>0</v>
      </c>
      <c r="E41" s="77">
        <f>$C$25*D41</f>
        <v>0</v>
      </c>
      <c r="F41" s="76">
        <f>分析係数表!C44</f>
        <v>0.44668045890539776</v>
      </c>
      <c r="G41" s="77">
        <f>E41*F41</f>
        <v>0</v>
      </c>
      <c r="H41" s="77">
        <v>2.1604270103618511E-3</v>
      </c>
      <c r="I41" s="77">
        <f>C41+H41</f>
        <v>2.1604270103618511E-3</v>
      </c>
      <c r="J41" s="76">
        <f>分析係数表!G44</f>
        <v>0.26717776712985147</v>
      </c>
      <c r="K41" s="78">
        <f>I41*J41</f>
        <v>5.7721806467549988E-4</v>
      </c>
      <c r="L41" s="79"/>
      <c r="M41" s="80"/>
      <c r="N41" s="81">
        <f>分析係数表!H44</f>
        <v>0.10956419624217119</v>
      </c>
      <c r="O41" s="82">
        <f t="shared" si="4"/>
        <v>1.0166170463283726</v>
      </c>
      <c r="P41" s="76">
        <f>分析係数表!C44</f>
        <v>0.44668045890539776</v>
      </c>
      <c r="Q41" s="82">
        <f>O41*P41</f>
        <v>0.4541029687850075</v>
      </c>
      <c r="R41" s="83">
        <v>0.46041857853780155</v>
      </c>
      <c r="S41" s="84">
        <f>I41+R41</f>
        <v>0.46257900554816339</v>
      </c>
      <c r="T41" s="85">
        <f>分析係数表!F44</f>
        <v>0.50742692860565408</v>
      </c>
      <c r="U41" s="86">
        <f>S41*T41</f>
        <v>0.23472504402276237</v>
      </c>
      <c r="V41" s="87">
        <f>分析係数表!D44</f>
        <v>0.12563488260661237</v>
      </c>
      <c r="W41" s="167">
        <f>ROUND(S41*V41,0)</f>
        <v>0</v>
      </c>
      <c r="X41" s="76">
        <f>分析係数表!E44</f>
        <v>9.5448011499760427E-2</v>
      </c>
      <c r="Y41" s="166">
        <f>ROUND(S41*X41,0)</f>
        <v>0</v>
      </c>
    </row>
    <row r="42" spans="1:25" x14ac:dyDescent="0.2">
      <c r="A42" s="6" t="s">
        <v>341</v>
      </c>
      <c r="B42" s="5" t="s">
        <v>278</v>
      </c>
      <c r="C42" s="90"/>
      <c r="D42" s="76">
        <f>投入係数表!W42</f>
        <v>1.7513134851138354E-3</v>
      </c>
      <c r="E42" s="77">
        <f>$C$25*D42</f>
        <v>0.17513134851138354</v>
      </c>
      <c r="F42" s="76">
        <f>分析係数表!C45</f>
        <v>1</v>
      </c>
      <c r="G42" s="77">
        <f>E42*F42</f>
        <v>0.17513134851138354</v>
      </c>
      <c r="H42" s="77">
        <v>0.19922925463066685</v>
      </c>
      <c r="I42" s="77">
        <f>C42+H42</f>
        <v>0.19922925463066685</v>
      </c>
      <c r="J42" s="76">
        <f>分析係数表!G45</f>
        <v>0</v>
      </c>
      <c r="K42" s="78">
        <f>I42*J42</f>
        <v>0</v>
      </c>
      <c r="L42" s="79"/>
      <c r="M42" s="80"/>
      <c r="N42" s="81">
        <f>分析係数表!H45</f>
        <v>0</v>
      </c>
      <c r="O42" s="82">
        <f t="shared" si="4"/>
        <v>0</v>
      </c>
      <c r="P42" s="76">
        <f>分析係数表!C45</f>
        <v>1</v>
      </c>
      <c r="Q42" s="82">
        <f>O42*P42</f>
        <v>0</v>
      </c>
      <c r="R42" s="83">
        <v>1.3613595538013563E-2</v>
      </c>
      <c r="S42" s="84">
        <f>I42+R42</f>
        <v>0.2128428501686804</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投入係数表!W43</f>
        <v>1.7513134851138354E-3</v>
      </c>
      <c r="E43" s="77">
        <f>$C$25*D43</f>
        <v>0.17513134851138354</v>
      </c>
      <c r="F43" s="76">
        <f>分析係数表!C46</f>
        <v>0.15546676353069377</v>
      </c>
      <c r="G43" s="77">
        <f>E43*F43</f>
        <v>2.7227103945830784E-2</v>
      </c>
      <c r="H43" s="77">
        <v>3.5244145617408407E-2</v>
      </c>
      <c r="I43" s="77">
        <f>C43+H43</f>
        <v>3.5244145617408407E-2</v>
      </c>
      <c r="J43" s="76">
        <f>分析係数表!G46</f>
        <v>0</v>
      </c>
      <c r="K43" s="78">
        <f>I43*J43</f>
        <v>0</v>
      </c>
      <c r="L43" s="79"/>
      <c r="M43" s="80"/>
      <c r="N43" s="81">
        <f>分析係数表!H46</f>
        <v>2.2129436325678497E-2</v>
      </c>
      <c r="O43" s="82">
        <f t="shared" si="4"/>
        <v>0.20533315595723711</v>
      </c>
      <c r="P43" s="76">
        <f>分析係数表!C46</f>
        <v>0.15546676353069377</v>
      </c>
      <c r="Q43" s="82">
        <f>O43*P43</f>
        <v>3.1922481202214845E-2</v>
      </c>
      <c r="R43" s="83">
        <v>3.5388662851126219E-2</v>
      </c>
      <c r="S43" s="84">
        <f>I43+R43</f>
        <v>7.0632808468534619E-2</v>
      </c>
      <c r="T43" s="85">
        <f>分析係数表!F46</f>
        <v>0</v>
      </c>
      <c r="U43" s="86">
        <f>S43*T43</f>
        <v>0</v>
      </c>
      <c r="V43" s="87">
        <f>分析係数表!D46</f>
        <v>4.662004662004662E-3</v>
      </c>
      <c r="W43" s="167">
        <f>ROUND(S43*V43,0)</f>
        <v>0</v>
      </c>
      <c r="X43" s="76">
        <f>分析係数表!E46</f>
        <v>9.324009324009324E-3</v>
      </c>
      <c r="Y43" s="166">
        <f>ROUND(S43*X43,0)</f>
        <v>0</v>
      </c>
    </row>
    <row r="44" spans="1:25" x14ac:dyDescent="0.2">
      <c r="A44" s="192">
        <v>40</v>
      </c>
      <c r="B44" s="14" t="s">
        <v>150</v>
      </c>
      <c r="C44" s="197">
        <f>SUM(C5:C43)</f>
        <v>100</v>
      </c>
      <c r="D44" s="92">
        <f>投入係数表!W44</f>
        <v>0.77845884413309985</v>
      </c>
      <c r="E44" s="91">
        <f>SUM(E5:E43)</f>
        <v>77.845884413309989</v>
      </c>
      <c r="F44" s="92">
        <f>分析係数表!C47</f>
        <v>0.3856972016264052</v>
      </c>
      <c r="G44" s="91">
        <f>SUM(G5:G43)</f>
        <v>8.9549854246352574</v>
      </c>
      <c r="H44" s="91">
        <f>SUM(H5:H43)</f>
        <v>10.38460086207782</v>
      </c>
      <c r="I44" s="91">
        <f>SUM(I5:I43)</f>
        <v>110.38460086207783</v>
      </c>
      <c r="J44" s="92">
        <f>分析係数表!G47</f>
        <v>0.23532043395593333</v>
      </c>
      <c r="K44" s="93">
        <f>SUM(K5:K43)</f>
        <v>14.798619015906318</v>
      </c>
      <c r="L44" s="94">
        <f>最終需要_まとめ!$L$33</f>
        <v>0.627</v>
      </c>
      <c r="M44" s="91">
        <f>K44*L44</f>
        <v>9.2787341229732618</v>
      </c>
      <c r="N44" s="95">
        <f>分析係数表!H47</f>
        <v>1</v>
      </c>
      <c r="O44" s="96">
        <f>SUM(O5:O43)</f>
        <v>9.2787341229732636</v>
      </c>
      <c r="P44" s="92">
        <f>分析係数表!C47</f>
        <v>0.3856972016264052</v>
      </c>
      <c r="Q44" s="96">
        <f>SUM(Q5:Q43)</f>
        <v>4.1379899724276816</v>
      </c>
      <c r="R44" s="91">
        <f>SUM(R5:R43)</f>
        <v>4.5573398202837163</v>
      </c>
      <c r="S44" s="97">
        <f>SUM(S5:S43)</f>
        <v>114.94194068236152</v>
      </c>
      <c r="T44" s="98">
        <f>分析係数表!F47</f>
        <v>0.49256721600054465</v>
      </c>
      <c r="U44" s="99">
        <f>SUM(U5:U43)</f>
        <v>28.877163359771671</v>
      </c>
      <c r="V44" s="100">
        <f>分析係数表!D47</f>
        <v>5.5358071998560611E-2</v>
      </c>
      <c r="W44" s="164">
        <f>SUM(W5:W43)</f>
        <v>2</v>
      </c>
      <c r="X44" s="92">
        <f>分析係数表!E47</f>
        <v>4.4839843806985892E-2</v>
      </c>
      <c r="Y44" s="165">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294</v>
      </c>
      <c r="S2" s="3" t="s">
        <v>152</v>
      </c>
      <c r="U2" s="64" t="s">
        <v>209</v>
      </c>
      <c r="W2" s="3" t="s">
        <v>130</v>
      </c>
      <c r="Y2" s="3" t="s">
        <v>153</v>
      </c>
    </row>
    <row r="3" spans="1:25" ht="44" x14ac:dyDescent="0.2">
      <c r="B3" s="65"/>
      <c r="C3" s="66" t="s">
        <v>227</v>
      </c>
      <c r="D3" s="66" t="s">
        <v>234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投入係数表!X5</f>
        <v>6.241640659830584E-3</v>
      </c>
      <c r="E5" s="77">
        <f t="shared" ref="E5:E38" si="0">$C$26*D5</f>
        <v>0.6241640659830584</v>
      </c>
      <c r="F5" s="76">
        <f>分析係数表!C8</f>
        <v>7.164700742682395E-2</v>
      </c>
      <c r="G5" s="77">
        <f t="shared" ref="G5:G38" si="1">E5*F5</f>
        <v>4.4719487471044816E-2</v>
      </c>
      <c r="H5" s="77">
        <f t="array" ref="H5:H43">MMULT(逆行列係数!C5:AO43,'22'!G5:G43)</f>
        <v>4.7789350954203398E-2</v>
      </c>
      <c r="I5" s="77">
        <f t="shared" ref="I5:I38" si="2">C5+H5</f>
        <v>4.7789350954203398E-2</v>
      </c>
      <c r="J5" s="76">
        <f>分析係数表!G8</f>
        <v>0.12209302325581395</v>
      </c>
      <c r="K5" s="78">
        <f t="shared" ref="K5:K38" si="3">I5*J5</f>
        <v>5.83474633743181E-3</v>
      </c>
      <c r="L5" s="79" t="s">
        <v>183</v>
      </c>
      <c r="M5" s="80" t="s">
        <v>183</v>
      </c>
      <c r="N5" s="81">
        <f>分析係数表!H8</f>
        <v>1.0934237995824634E-2</v>
      </c>
      <c r="O5" s="82">
        <f t="shared" ref="O5:O43" si="4">$M$44*N5</f>
        <v>0.20668547188045969</v>
      </c>
      <c r="P5" s="76">
        <f>分析係数表!C8</f>
        <v>7.164700742682395E-2</v>
      </c>
      <c r="Q5" s="82">
        <f t="shared" ref="Q5:Q38" si="5">O5*P5</f>
        <v>1.4808395538835908E-2</v>
      </c>
      <c r="R5" s="83">
        <f t="array" ref="R5:R43">MMULT(逆行列係数!C5:AO43,'22'!Q5:Q43)</f>
        <v>1.835990615532191E-2</v>
      </c>
      <c r="S5" s="84">
        <f t="shared" ref="S5:S38" si="6">I5+R5</f>
        <v>6.6149257109525308E-2</v>
      </c>
      <c r="T5" s="85">
        <f>分析係数表!F8</f>
        <v>0.45639534883720928</v>
      </c>
      <c r="U5" s="86">
        <f t="shared" ref="U5:U38" si="7">S5*T5</f>
        <v>3.0190213273824051E-2</v>
      </c>
      <c r="V5" s="87">
        <f>分析係数表!D8</f>
        <v>0.625</v>
      </c>
      <c r="W5" s="88">
        <f t="shared" ref="W5:W38" si="8">ROUND(S5*V5,0)</f>
        <v>0</v>
      </c>
      <c r="X5" s="76">
        <f>分析係数表!E8</f>
        <v>0</v>
      </c>
      <c r="Y5" s="89">
        <f t="shared" ref="Y5:Y38" si="9">ROUND(S5*X5,0)</f>
        <v>0</v>
      </c>
    </row>
    <row r="6" spans="1:25" x14ac:dyDescent="0.2">
      <c r="A6" s="6" t="s">
        <v>219</v>
      </c>
      <c r="B6" s="5" t="s">
        <v>265</v>
      </c>
      <c r="C6" s="90"/>
      <c r="D6" s="76">
        <f>投入係数表!X6</f>
        <v>8.9166295140436912E-4</v>
      </c>
      <c r="E6" s="77">
        <f t="shared" si="0"/>
        <v>8.9166295140436919E-2</v>
      </c>
      <c r="F6" s="76">
        <f>分析係数表!C9</f>
        <v>5.7142857142857162E-2</v>
      </c>
      <c r="G6" s="77">
        <f t="shared" si="1"/>
        <v>5.0952168651678259E-3</v>
      </c>
      <c r="H6" s="77">
        <v>7.2078947901754739E-3</v>
      </c>
      <c r="I6" s="77">
        <f t="shared" si="2"/>
        <v>7.2078947901754739E-3</v>
      </c>
      <c r="J6" s="76">
        <f>分析係数表!G9</f>
        <v>0.2857142857142857</v>
      </c>
      <c r="K6" s="78">
        <f t="shared" si="3"/>
        <v>2.0593985114787067E-3</v>
      </c>
      <c r="L6" s="79"/>
      <c r="M6" s="80"/>
      <c r="N6" s="81">
        <f>分析係数表!H9</f>
        <v>5.8716075156576197E-4</v>
      </c>
      <c r="O6" s="82">
        <f t="shared" si="4"/>
        <v>1.1098861855155951E-2</v>
      </c>
      <c r="P6" s="76">
        <f>分析係数表!C9</f>
        <v>5.7142857142857162E-2</v>
      </c>
      <c r="Q6" s="82">
        <f t="shared" si="5"/>
        <v>6.3422067743748318E-4</v>
      </c>
      <c r="R6" s="83">
        <v>7.3782257231985412E-4</v>
      </c>
      <c r="S6" s="84">
        <f t="shared" si="6"/>
        <v>7.9457173624953286E-3</v>
      </c>
      <c r="T6" s="85">
        <f>分析係数表!F9</f>
        <v>0.7142857142857143</v>
      </c>
      <c r="U6" s="86">
        <f t="shared" si="7"/>
        <v>5.6755124017823779E-3</v>
      </c>
      <c r="V6" s="87">
        <f>分析係数表!D9</f>
        <v>0</v>
      </c>
      <c r="W6" s="88">
        <f t="shared" si="8"/>
        <v>0</v>
      </c>
      <c r="X6" s="76">
        <f>分析係数表!E9</f>
        <v>0</v>
      </c>
      <c r="Y6" s="89">
        <f t="shared" si="9"/>
        <v>0</v>
      </c>
    </row>
    <row r="7" spans="1:25" x14ac:dyDescent="0.2">
      <c r="A7" s="6" t="s">
        <v>220</v>
      </c>
      <c r="B7" s="5" t="s">
        <v>266</v>
      </c>
      <c r="C7" s="90"/>
      <c r="D7" s="76">
        <f>投入係数表!X7</f>
        <v>8.024966562639322E-3</v>
      </c>
      <c r="E7" s="77">
        <f t="shared" si="0"/>
        <v>0.80249665626393218</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2.0964516837516798E-2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投入係数表!X8</f>
        <v>4.4583147570218456E-4</v>
      </c>
      <c r="E8" s="77">
        <f t="shared" si="0"/>
        <v>4.4583147570218459E-2</v>
      </c>
      <c r="F8" s="76">
        <f>分析係数表!C11</f>
        <v>4.3499275012083283E-3</v>
      </c>
      <c r="G8" s="77">
        <f t="shared" si="1"/>
        <v>1.9393345970612254E-4</v>
      </c>
      <c r="H8" s="77">
        <v>7.0265820928486222E-4</v>
      </c>
      <c r="I8" s="77">
        <f t="shared" si="2"/>
        <v>7.0265820928486222E-4</v>
      </c>
      <c r="J8" s="76">
        <f>分析係数表!G11</f>
        <v>0.47058823529411764</v>
      </c>
      <c r="K8" s="78">
        <f t="shared" si="3"/>
        <v>3.306626867222881E-4</v>
      </c>
      <c r="L8" s="79"/>
      <c r="M8" s="80"/>
      <c r="N8" s="81">
        <f>分析係数表!H11</f>
        <v>-2.6096033402922757E-5</v>
      </c>
      <c r="O8" s="82">
        <f t="shared" si="4"/>
        <v>-4.9328274911804228E-4</v>
      </c>
      <c r="P8" s="76">
        <f>分析係数表!C11</f>
        <v>4.3499275012083283E-3</v>
      </c>
      <c r="Q8" s="82">
        <f t="shared" si="5"/>
        <v>-2.1457441962602202E-6</v>
      </c>
      <c r="R8" s="83">
        <v>3.2082261666465295E-4</v>
      </c>
      <c r="S8" s="84">
        <f t="shared" si="6"/>
        <v>1.0234808259495152E-3</v>
      </c>
      <c r="T8" s="85">
        <f>分析係数表!F11</f>
        <v>0.76470588235294112</v>
      </c>
      <c r="U8" s="86">
        <f t="shared" si="7"/>
        <v>7.82661808079041E-4</v>
      </c>
      <c r="V8" s="87">
        <f>分析係数表!D11</f>
        <v>0</v>
      </c>
      <c r="W8" s="88">
        <f t="shared" si="8"/>
        <v>0</v>
      </c>
      <c r="X8" s="76">
        <f>分析係数表!E11</f>
        <v>0</v>
      </c>
      <c r="Y8" s="89">
        <f t="shared" si="9"/>
        <v>0</v>
      </c>
    </row>
    <row r="9" spans="1:25" x14ac:dyDescent="0.2">
      <c r="A9" s="6" t="s">
        <v>222</v>
      </c>
      <c r="B9" s="5" t="s">
        <v>190</v>
      </c>
      <c r="C9" s="90"/>
      <c r="D9" s="76">
        <f>投入係数表!X9</f>
        <v>1.3820775746767721E-2</v>
      </c>
      <c r="E9" s="77">
        <f t="shared" si="0"/>
        <v>1.3820775746767722</v>
      </c>
      <c r="F9" s="76">
        <f>分析係数表!C12</f>
        <v>7.5078417484569449E-2</v>
      </c>
      <c r="G9" s="77">
        <f t="shared" si="1"/>
        <v>0.10376419714764391</v>
      </c>
      <c r="H9" s="77">
        <v>0.10859674330363386</v>
      </c>
      <c r="I9" s="77">
        <f t="shared" si="2"/>
        <v>0.10859674330363386</v>
      </c>
      <c r="J9" s="76">
        <f>分析係数表!G12</f>
        <v>0.13750412677451304</v>
      </c>
      <c r="K9" s="78">
        <f t="shared" si="3"/>
        <v>1.4932500358522121E-2</v>
      </c>
      <c r="L9" s="79"/>
      <c r="M9" s="80"/>
      <c r="N9" s="81">
        <f>分析係数表!H12</f>
        <v>8.9209290187891435E-2</v>
      </c>
      <c r="O9" s="82">
        <f t="shared" si="4"/>
        <v>1.6862870778600274</v>
      </c>
      <c r="P9" s="76">
        <f>分析係数表!C12</f>
        <v>7.5078417484569449E-2</v>
      </c>
      <c r="Q9" s="82">
        <f t="shared" si="5"/>
        <v>0.12660376523040981</v>
      </c>
      <c r="R9" s="83">
        <v>0.13983990766219725</v>
      </c>
      <c r="S9" s="84">
        <f t="shared" si="6"/>
        <v>0.24843665096583112</v>
      </c>
      <c r="T9" s="85">
        <f>分析係数表!F12</f>
        <v>0.33294816771211622</v>
      </c>
      <c r="U9" s="86">
        <f t="shared" si="7"/>
        <v>8.2716527731608022E-2</v>
      </c>
      <c r="V9" s="87">
        <f>分析係数表!D12</f>
        <v>3.6810828656322216E-2</v>
      </c>
      <c r="W9" s="88">
        <f t="shared" si="8"/>
        <v>0</v>
      </c>
      <c r="X9" s="76">
        <f>分析係数表!E12</f>
        <v>3.4664905909541105E-2</v>
      </c>
      <c r="Y9" s="89">
        <f t="shared" si="9"/>
        <v>0</v>
      </c>
    </row>
    <row r="10" spans="1:25" x14ac:dyDescent="0.2">
      <c r="A10" s="6" t="s">
        <v>223</v>
      </c>
      <c r="B10" s="5" t="s">
        <v>28</v>
      </c>
      <c r="C10" s="90"/>
      <c r="D10" s="76">
        <f>投入係数表!X10</f>
        <v>1.0254123941150245E-2</v>
      </c>
      <c r="E10" s="77">
        <f t="shared" si="0"/>
        <v>1.0254123941150244</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0.26661932589830184</v>
      </c>
      <c r="P10" s="76">
        <f>分析係数表!C13</f>
        <v>0</v>
      </c>
      <c r="Q10" s="82">
        <f t="shared" si="5"/>
        <v>0</v>
      </c>
      <c r="R10" s="83">
        <v>0</v>
      </c>
      <c r="S10" s="84">
        <f t="shared" si="6"/>
        <v>0</v>
      </c>
      <c r="T10" s="85">
        <f>分析係数表!F13</f>
        <v>0.39097744360902253</v>
      </c>
      <c r="U10" s="86">
        <f t="shared" si="7"/>
        <v>0</v>
      </c>
      <c r="V10" s="87">
        <f>分析係数表!D13</f>
        <v>0.15037593984962405</v>
      </c>
      <c r="W10" s="88">
        <f t="shared" si="8"/>
        <v>0</v>
      </c>
      <c r="X10" s="76">
        <f>分析係数表!E13</f>
        <v>0.10526315789473684</v>
      </c>
      <c r="Y10" s="89">
        <f t="shared" si="9"/>
        <v>0</v>
      </c>
    </row>
    <row r="11" spans="1:25" x14ac:dyDescent="0.2">
      <c r="A11" s="6" t="s">
        <v>224</v>
      </c>
      <c r="B11" s="5" t="s">
        <v>267</v>
      </c>
      <c r="C11" s="90"/>
      <c r="D11" s="76">
        <f>投入係数表!X11</f>
        <v>4.9041462327240305E-2</v>
      </c>
      <c r="E11" s="77">
        <f t="shared" si="0"/>
        <v>4.9041462327240302</v>
      </c>
      <c r="F11" s="76">
        <f>分析係数表!C14</f>
        <v>7.4826296098343126E-2</v>
      </c>
      <c r="G11" s="77">
        <f t="shared" si="1"/>
        <v>0.36695909811938221</v>
      </c>
      <c r="H11" s="77">
        <v>0.3901073802876947</v>
      </c>
      <c r="I11" s="77">
        <f t="shared" si="2"/>
        <v>0.3901073802876947</v>
      </c>
      <c r="J11" s="76">
        <f>分析係数表!G14</f>
        <v>0.16814159292035399</v>
      </c>
      <c r="K11" s="78">
        <f t="shared" si="3"/>
        <v>6.5593276331559286E-2</v>
      </c>
      <c r="L11" s="79"/>
      <c r="M11" s="80"/>
      <c r="N11" s="81">
        <f>分析係数表!H14</f>
        <v>1.1873695198329854E-3</v>
      </c>
      <c r="O11" s="82">
        <f t="shared" si="4"/>
        <v>2.2444365084870924E-2</v>
      </c>
      <c r="P11" s="76">
        <f>分析係数表!C14</f>
        <v>7.4826296098343126E-2</v>
      </c>
      <c r="Q11" s="82">
        <f t="shared" si="5"/>
        <v>1.679428707579866E-3</v>
      </c>
      <c r="R11" s="83">
        <v>5.7178390780894947E-3</v>
      </c>
      <c r="S11" s="84">
        <f t="shared" si="6"/>
        <v>0.39582521936578419</v>
      </c>
      <c r="T11" s="85">
        <f>分析係数表!F14</f>
        <v>0.3584070796460177</v>
      </c>
      <c r="U11" s="86">
        <f t="shared" si="7"/>
        <v>0.14186656092313504</v>
      </c>
      <c r="V11" s="87">
        <f>分析係数表!D14</f>
        <v>0.16150442477876106</v>
      </c>
      <c r="W11" s="88">
        <f t="shared" si="8"/>
        <v>0</v>
      </c>
      <c r="X11" s="76">
        <f>分析係数表!E14</f>
        <v>0.16150442477876106</v>
      </c>
      <c r="Y11" s="89">
        <f t="shared" si="9"/>
        <v>0</v>
      </c>
    </row>
    <row r="12" spans="1:25" x14ac:dyDescent="0.2">
      <c r="A12" s="6" t="s">
        <v>225</v>
      </c>
      <c r="B12" s="5" t="s">
        <v>29</v>
      </c>
      <c r="C12" s="90"/>
      <c r="D12" s="76">
        <f>投入係数表!X12</f>
        <v>3.4774855104770394E-2</v>
      </c>
      <c r="E12" s="77">
        <f t="shared" si="0"/>
        <v>3.4774855104770395</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0.15439750047394724</v>
      </c>
      <c r="P12" s="76">
        <f>分析係数表!C15</f>
        <v>0</v>
      </c>
      <c r="Q12" s="82">
        <f t="shared" si="5"/>
        <v>0</v>
      </c>
      <c r="R12" s="83">
        <v>0</v>
      </c>
      <c r="S12" s="84">
        <f t="shared" si="6"/>
        <v>0</v>
      </c>
      <c r="T12" s="85">
        <f>分析係数表!F15</f>
        <v>0.30549450549450552</v>
      </c>
      <c r="U12" s="86">
        <f t="shared" si="7"/>
        <v>0</v>
      </c>
      <c r="V12" s="87">
        <f>分析係数表!D15</f>
        <v>0</v>
      </c>
      <c r="W12" s="88">
        <f t="shared" si="8"/>
        <v>0</v>
      </c>
      <c r="X12" s="76">
        <f>分析係数表!E15</f>
        <v>0</v>
      </c>
      <c r="Y12" s="89">
        <f t="shared" si="9"/>
        <v>0</v>
      </c>
    </row>
    <row r="13" spans="1:25" x14ac:dyDescent="0.2">
      <c r="A13" s="6" t="s">
        <v>226</v>
      </c>
      <c r="B13" s="5" t="s">
        <v>30</v>
      </c>
      <c r="C13" s="90"/>
      <c r="D13" s="76">
        <f>投入係数表!X13</f>
        <v>2.229157378510923E-3</v>
      </c>
      <c r="E13" s="77">
        <f t="shared" si="0"/>
        <v>0.22291573785109231</v>
      </c>
      <c r="F13" s="76">
        <f>分析係数表!C16</f>
        <v>0.33157038242473558</v>
      </c>
      <c r="G13" s="77">
        <f t="shared" si="1"/>
        <v>7.3912256447778782E-2</v>
      </c>
      <c r="H13" s="77">
        <v>0.10285610479306806</v>
      </c>
      <c r="I13" s="77">
        <f t="shared" si="2"/>
        <v>0.10285610479306806</v>
      </c>
      <c r="J13" s="76">
        <f>分析係数表!G16</f>
        <v>3.3388981636060099E-2</v>
      </c>
      <c r="K13" s="78">
        <f t="shared" si="3"/>
        <v>3.4342605940924226E-3</v>
      </c>
      <c r="L13" s="79"/>
      <c r="M13" s="80"/>
      <c r="N13" s="81">
        <f>分析係数表!H16</f>
        <v>1.6727557411273488E-2</v>
      </c>
      <c r="O13" s="82">
        <f t="shared" si="4"/>
        <v>0.31619424218466513</v>
      </c>
      <c r="P13" s="76">
        <f>分析係数表!C16</f>
        <v>0.33157038242473558</v>
      </c>
      <c r="Q13" s="82">
        <f t="shared" si="5"/>
        <v>0.10484064580166888</v>
      </c>
      <c r="R13" s="83">
        <v>0.11488853667997277</v>
      </c>
      <c r="S13" s="84">
        <f t="shared" si="6"/>
        <v>0.21774464147304085</v>
      </c>
      <c r="T13" s="85">
        <f>分析係数表!F16</f>
        <v>0.28881469115191988</v>
      </c>
      <c r="U13" s="86">
        <f t="shared" si="7"/>
        <v>6.2887851377021811E-2</v>
      </c>
      <c r="V13" s="87">
        <f>分析係数表!D16</f>
        <v>8.3472454090150246E-3</v>
      </c>
      <c r="W13" s="88">
        <f t="shared" si="8"/>
        <v>0</v>
      </c>
      <c r="X13" s="76">
        <f>分析係数表!E16</f>
        <v>8.3472454090150246E-3</v>
      </c>
      <c r="Y13" s="89">
        <f t="shared" si="9"/>
        <v>0</v>
      </c>
    </row>
    <row r="14" spans="1:25" x14ac:dyDescent="0.2">
      <c r="A14" s="6" t="s">
        <v>2</v>
      </c>
      <c r="B14" s="5" t="s">
        <v>364</v>
      </c>
      <c r="C14" s="90"/>
      <c r="D14" s="76">
        <f>投入係数表!X14</f>
        <v>7.0887204636647341E-2</v>
      </c>
      <c r="E14" s="77">
        <f t="shared" si="0"/>
        <v>7.0887204636647345</v>
      </c>
      <c r="F14" s="76">
        <f>分析係数表!C17</f>
        <v>0.10168393782383423</v>
      </c>
      <c r="G14" s="77">
        <f t="shared" si="1"/>
        <v>0.72080901087782623</v>
      </c>
      <c r="H14" s="77">
        <v>0.76606378012821918</v>
      </c>
      <c r="I14" s="77">
        <f t="shared" si="2"/>
        <v>0.76606378012821918</v>
      </c>
      <c r="J14" s="76">
        <f>分析係数表!G17</f>
        <v>0.21222040370976542</v>
      </c>
      <c r="K14" s="78">
        <f t="shared" si="3"/>
        <v>0.16257436468623965</v>
      </c>
      <c r="L14" s="79"/>
      <c r="M14" s="80"/>
      <c r="N14" s="81">
        <f>分析係数表!H17</f>
        <v>3.040187891440501E-3</v>
      </c>
      <c r="O14" s="82">
        <f t="shared" si="4"/>
        <v>5.7467440272251924E-2</v>
      </c>
      <c r="P14" s="76">
        <f>分析係数表!C17</f>
        <v>0.10168393782383423</v>
      </c>
      <c r="Q14" s="82">
        <f t="shared" si="5"/>
        <v>5.843515623538572E-3</v>
      </c>
      <c r="R14" s="83">
        <v>1.030896826225541E-2</v>
      </c>
      <c r="S14" s="84">
        <f t="shared" si="6"/>
        <v>0.77637274839047454</v>
      </c>
      <c r="T14" s="85">
        <f>分析係数表!F17</f>
        <v>0.32296781232951444</v>
      </c>
      <c r="U14" s="86">
        <f t="shared" si="7"/>
        <v>0.25074340809992413</v>
      </c>
      <c r="V14" s="87">
        <f>分析係数表!D17</f>
        <v>1.9094380796508457E-2</v>
      </c>
      <c r="W14" s="88">
        <f t="shared" si="8"/>
        <v>0</v>
      </c>
      <c r="X14" s="76">
        <f>分析係数表!E17</f>
        <v>1.5821058374249863E-2</v>
      </c>
      <c r="Y14" s="89">
        <f t="shared" si="9"/>
        <v>0</v>
      </c>
    </row>
    <row r="15" spans="1:25" x14ac:dyDescent="0.2">
      <c r="A15" s="6" t="s">
        <v>3</v>
      </c>
      <c r="B15" s="5" t="s">
        <v>31</v>
      </c>
      <c r="C15" s="90"/>
      <c r="D15" s="76">
        <f>投入係数表!X15</f>
        <v>7.5791350869371379E-3</v>
      </c>
      <c r="E15" s="77">
        <f t="shared" si="0"/>
        <v>0.75791350869371377</v>
      </c>
      <c r="F15" s="76">
        <f>分析係数表!C18</f>
        <v>1.3647642679900707E-2</v>
      </c>
      <c r="G15" s="77">
        <f t="shared" si="1"/>
        <v>1.0343732748921624E-2</v>
      </c>
      <c r="H15" s="77">
        <v>1.1172066468823596E-2</v>
      </c>
      <c r="I15" s="77">
        <f t="shared" si="2"/>
        <v>1.1172066468823596E-2</v>
      </c>
      <c r="J15" s="76">
        <f>分析係数表!G18</f>
        <v>0.21285140562248997</v>
      </c>
      <c r="K15" s="78">
        <f t="shared" si="3"/>
        <v>2.3779900515969905E-3</v>
      </c>
      <c r="L15" s="79"/>
      <c r="M15" s="80"/>
      <c r="N15" s="81">
        <f>分析係数表!H18</f>
        <v>4.4363256784968683E-4</v>
      </c>
      <c r="O15" s="82">
        <f t="shared" si="4"/>
        <v>8.3858067350067178E-3</v>
      </c>
      <c r="P15" s="76">
        <f>分析係数表!C18</f>
        <v>1.3647642679900707E-2</v>
      </c>
      <c r="Q15" s="82">
        <f t="shared" si="5"/>
        <v>1.1444649390207647E-4</v>
      </c>
      <c r="R15" s="83">
        <v>2.5243381453437564E-4</v>
      </c>
      <c r="S15" s="84">
        <f t="shared" si="6"/>
        <v>1.1424500283357971E-2</v>
      </c>
      <c r="T15" s="85">
        <f>分析係数表!F18</f>
        <v>0.45783132530120479</v>
      </c>
      <c r="U15" s="86">
        <f t="shared" si="7"/>
        <v>5.2304941056337696E-3</v>
      </c>
      <c r="V15" s="87">
        <f>分析係数表!D18</f>
        <v>2.0080321285140562E-2</v>
      </c>
      <c r="W15" s="88">
        <f t="shared" si="8"/>
        <v>0</v>
      </c>
      <c r="X15" s="76">
        <f>分析係数表!E18</f>
        <v>1.6064257028112448E-2</v>
      </c>
      <c r="Y15" s="89">
        <f t="shared" si="9"/>
        <v>0</v>
      </c>
    </row>
    <row r="16" spans="1:25" x14ac:dyDescent="0.2">
      <c r="A16" s="6" t="s">
        <v>4</v>
      </c>
      <c r="B16" s="5" t="s">
        <v>32</v>
      </c>
      <c r="C16" s="90"/>
      <c r="D16" s="76">
        <f>投入係数表!X16</f>
        <v>5.3499777084262149E-3</v>
      </c>
      <c r="E16" s="77">
        <f t="shared" si="0"/>
        <v>0.53499777084262146</v>
      </c>
      <c r="F16" s="76">
        <f>分析係数表!C19</f>
        <v>0.35369371629248714</v>
      </c>
      <c r="G16" s="77">
        <f t="shared" si="1"/>
        <v>0.1892253497775232</v>
      </c>
      <c r="H16" s="77">
        <v>0.26006484689136583</v>
      </c>
      <c r="I16" s="77">
        <f t="shared" si="2"/>
        <v>0.26006484689136583</v>
      </c>
      <c r="J16" s="76">
        <f>分析係数表!G19</f>
        <v>5.7706179370040876E-2</v>
      </c>
      <c r="K16" s="78">
        <f t="shared" si="3"/>
        <v>1.5007348702555373E-2</v>
      </c>
      <c r="L16" s="79"/>
      <c r="M16" s="80"/>
      <c r="N16" s="81">
        <f>分析係数表!H19</f>
        <v>-1.174321503131524E-4</v>
      </c>
      <c r="O16" s="82">
        <f t="shared" si="4"/>
        <v>-2.2197723710311902E-3</v>
      </c>
      <c r="P16" s="76">
        <f>分析係数表!C19</f>
        <v>0.35369371629248714</v>
      </c>
      <c r="Q16" s="82">
        <f t="shared" si="5"/>
        <v>-7.851195392334073E-4</v>
      </c>
      <c r="R16" s="83">
        <v>1.512798181403926E-3</v>
      </c>
      <c r="S16" s="84">
        <f t="shared" si="6"/>
        <v>0.26157764507276976</v>
      </c>
      <c r="T16" s="85">
        <f>分析係数表!F19</f>
        <v>0.2399615292137533</v>
      </c>
      <c r="U16" s="86">
        <f t="shared" si="7"/>
        <v>6.2768571719794233E-2</v>
      </c>
      <c r="V16" s="87">
        <f>分析係数表!D19</f>
        <v>7.6140097779915043E-3</v>
      </c>
      <c r="W16" s="88">
        <f t="shared" si="8"/>
        <v>0</v>
      </c>
      <c r="X16" s="76">
        <f>分析係数表!E19</f>
        <v>8.0147471347278999E-3</v>
      </c>
      <c r="Y16" s="89">
        <f t="shared" si="9"/>
        <v>0</v>
      </c>
    </row>
    <row r="17" spans="1:25" x14ac:dyDescent="0.2">
      <c r="A17" s="6" t="s">
        <v>5</v>
      </c>
      <c r="B17" s="5" t="s">
        <v>33</v>
      </c>
      <c r="C17" s="90"/>
      <c r="D17" s="76">
        <f>投入係数表!X17</f>
        <v>1.961658493089612E-2</v>
      </c>
      <c r="E17" s="77">
        <f t="shared" si="0"/>
        <v>1.9616584930896119</v>
      </c>
      <c r="F17" s="76">
        <f>分析係数表!C20</f>
        <v>6.1353860086031276E-2</v>
      </c>
      <c r="G17" s="77">
        <f t="shared" si="1"/>
        <v>0.12035532072159499</v>
      </c>
      <c r="H17" s="77">
        <v>0.12925330942241753</v>
      </c>
      <c r="I17" s="77">
        <f t="shared" si="2"/>
        <v>0.12925330942241753</v>
      </c>
      <c r="J17" s="76">
        <f>分析係数表!G20</f>
        <v>0.10067618332081142</v>
      </c>
      <c r="K17" s="78">
        <f t="shared" si="3"/>
        <v>1.3012729874232869E-2</v>
      </c>
      <c r="L17" s="79"/>
      <c r="M17" s="80"/>
      <c r="N17" s="81">
        <f>分析係数表!H20</f>
        <v>5.4801670146137783E-4</v>
      </c>
      <c r="O17" s="82">
        <f t="shared" si="4"/>
        <v>1.0358937731478886E-2</v>
      </c>
      <c r="P17" s="76">
        <f>分析係数表!C20</f>
        <v>6.1353860086031276E-2</v>
      </c>
      <c r="Q17" s="82">
        <f t="shared" si="5"/>
        <v>6.355608162170658E-4</v>
      </c>
      <c r="R17" s="83">
        <v>1.1860799655574292E-3</v>
      </c>
      <c r="S17" s="84">
        <f t="shared" si="6"/>
        <v>0.13043938938797495</v>
      </c>
      <c r="T17" s="85">
        <f>分析係数表!F20</f>
        <v>0.22389181066867017</v>
      </c>
      <c r="U17" s="86">
        <f t="shared" si="7"/>
        <v>2.9204311072589431E-2</v>
      </c>
      <c r="V17" s="87">
        <f>分析係数表!D20</f>
        <v>0</v>
      </c>
      <c r="W17" s="88">
        <f t="shared" si="8"/>
        <v>0</v>
      </c>
      <c r="X17" s="76">
        <f>分析係数表!E20</f>
        <v>0</v>
      </c>
      <c r="Y17" s="89">
        <f t="shared" si="9"/>
        <v>0</v>
      </c>
    </row>
    <row r="18" spans="1:25" x14ac:dyDescent="0.2">
      <c r="A18" s="6" t="s">
        <v>6</v>
      </c>
      <c r="B18" s="5" t="s">
        <v>34</v>
      </c>
      <c r="C18" s="90"/>
      <c r="D18" s="76">
        <f>投入係数表!X18</f>
        <v>1.961658493089612E-2</v>
      </c>
      <c r="E18" s="77">
        <f t="shared" si="0"/>
        <v>1.9616584930896119</v>
      </c>
      <c r="F18" s="76">
        <f>分析係数表!C21</f>
        <v>6.7857142857142838E-2</v>
      </c>
      <c r="G18" s="77">
        <f t="shared" si="1"/>
        <v>0.13311254060250935</v>
      </c>
      <c r="H18" s="77">
        <v>0.14090740311353139</v>
      </c>
      <c r="I18" s="77">
        <f t="shared" si="2"/>
        <v>0.14090740311353139</v>
      </c>
      <c r="J18" s="76">
        <f>分析係数表!G21</f>
        <v>0.28506493506493508</v>
      </c>
      <c r="K18" s="78">
        <f t="shared" si="3"/>
        <v>4.0167759718727457E-2</v>
      </c>
      <c r="L18" s="79"/>
      <c r="M18" s="80"/>
      <c r="N18" s="81">
        <f>分析係数表!H21</f>
        <v>9.264091858037578E-4</v>
      </c>
      <c r="O18" s="82">
        <f t="shared" si="4"/>
        <v>1.75115375936905E-2</v>
      </c>
      <c r="P18" s="76">
        <f>分析係数表!C21</f>
        <v>6.7857142857142838E-2</v>
      </c>
      <c r="Q18" s="82">
        <f t="shared" si="5"/>
        <v>1.1882829081432836E-3</v>
      </c>
      <c r="R18" s="83">
        <v>2.637609460092193E-3</v>
      </c>
      <c r="S18" s="84">
        <f t="shared" si="6"/>
        <v>0.14354501257362359</v>
      </c>
      <c r="T18" s="85">
        <f>分析係数表!F21</f>
        <v>0.42467532467532465</v>
      </c>
      <c r="U18" s="86">
        <f t="shared" si="7"/>
        <v>6.0960024820227159E-2</v>
      </c>
      <c r="V18" s="87">
        <f>分析係数表!D21</f>
        <v>5.909090909090909E-2</v>
      </c>
      <c r="W18" s="88">
        <f t="shared" si="8"/>
        <v>0</v>
      </c>
      <c r="X18" s="76">
        <f>分析係数表!E21</f>
        <v>4.6753246753246755E-2</v>
      </c>
      <c r="Y18" s="89">
        <f t="shared" si="9"/>
        <v>0</v>
      </c>
    </row>
    <row r="19" spans="1:25" x14ac:dyDescent="0.2">
      <c r="A19" s="6" t="s">
        <v>7</v>
      </c>
      <c r="B19" s="5" t="s">
        <v>268</v>
      </c>
      <c r="C19" s="90"/>
      <c r="D19" s="76">
        <f>投入係数表!X19</f>
        <v>4.4583147570218456E-4</v>
      </c>
      <c r="E19" s="77">
        <f t="shared" si="0"/>
        <v>4.4583147570218459E-2</v>
      </c>
      <c r="F19" s="76">
        <f>分析係数表!C22</f>
        <v>2.5594149908592323E-2</v>
      </c>
      <c r="G19" s="77">
        <f t="shared" si="1"/>
        <v>1.1410677623090648E-3</v>
      </c>
      <c r="H19" s="77">
        <v>1.7653275363607235E-3</v>
      </c>
      <c r="I19" s="77">
        <f t="shared" si="2"/>
        <v>1.7653275363607235E-3</v>
      </c>
      <c r="J19" s="76">
        <f>分析係数表!G22</f>
        <v>0.19492656875834447</v>
      </c>
      <c r="K19" s="78">
        <f t="shared" si="3"/>
        <v>3.4410923939741741E-4</v>
      </c>
      <c r="L19" s="79"/>
      <c r="M19" s="80"/>
      <c r="N19" s="81">
        <f>分析係数表!H22</f>
        <v>3.9144050104384132E-5</v>
      </c>
      <c r="O19" s="82">
        <f t="shared" si="4"/>
        <v>7.3992412367706337E-4</v>
      </c>
      <c r="P19" s="76">
        <f>分析係数表!C22</f>
        <v>2.5594149908592323E-2</v>
      </c>
      <c r="Q19" s="82">
        <f t="shared" si="5"/>
        <v>1.8937728942374566E-5</v>
      </c>
      <c r="R19" s="83">
        <v>1.9504550153454331E-4</v>
      </c>
      <c r="S19" s="84">
        <f t="shared" si="6"/>
        <v>1.9603730378952668E-3</v>
      </c>
      <c r="T19" s="85">
        <f>分析係数表!F22</f>
        <v>0.41388518024032045</v>
      </c>
      <c r="U19" s="86">
        <f t="shared" si="7"/>
        <v>8.1136934812754712E-4</v>
      </c>
      <c r="V19" s="87">
        <f>分析係数表!D22</f>
        <v>6.1415220293724967E-2</v>
      </c>
      <c r="W19" s="88">
        <f t="shared" si="8"/>
        <v>0</v>
      </c>
      <c r="X19" s="76">
        <f>分析係数表!E22</f>
        <v>6.008010680907877E-2</v>
      </c>
      <c r="Y19" s="89">
        <f t="shared" si="9"/>
        <v>0</v>
      </c>
    </row>
    <row r="20" spans="1:25" x14ac:dyDescent="0.2">
      <c r="A20" s="6" t="s">
        <v>8</v>
      </c>
      <c r="B20" s="5" t="s">
        <v>269</v>
      </c>
      <c r="C20" s="90"/>
      <c r="D20" s="76">
        <f>投入係数表!X20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4.9328274911804228E-4</v>
      </c>
      <c r="P20" s="76">
        <f>分析係数表!C23</f>
        <v>0</v>
      </c>
      <c r="Q20" s="82">
        <f t="shared" si="5"/>
        <v>0</v>
      </c>
      <c r="R20" s="83">
        <v>0</v>
      </c>
      <c r="S20" s="84">
        <f t="shared" si="6"/>
        <v>0</v>
      </c>
      <c r="T20" s="85">
        <f>分析係数表!F23</f>
        <v>0.44189383070301291</v>
      </c>
      <c r="U20" s="86">
        <f t="shared" si="7"/>
        <v>0</v>
      </c>
      <c r="V20" s="87">
        <f>分析係数表!D23</f>
        <v>2.5824964131994262E-2</v>
      </c>
      <c r="W20" s="88">
        <f t="shared" si="8"/>
        <v>0</v>
      </c>
      <c r="X20" s="76">
        <f>分析係数表!E23</f>
        <v>2.1520803443328552E-2</v>
      </c>
      <c r="Y20" s="89">
        <f t="shared" si="9"/>
        <v>0</v>
      </c>
    </row>
    <row r="21" spans="1:25" x14ac:dyDescent="0.2">
      <c r="A21" s="6" t="s">
        <v>9</v>
      </c>
      <c r="B21" s="5" t="s">
        <v>270</v>
      </c>
      <c r="C21" s="90"/>
      <c r="D21" s="76">
        <f>投入係数表!X21</f>
        <v>0</v>
      </c>
      <c r="E21" s="77">
        <f t="shared" si="0"/>
        <v>0</v>
      </c>
      <c r="F21" s="76">
        <f>分析係数表!C24</f>
        <v>0.15741583257506819</v>
      </c>
      <c r="G21" s="77">
        <f t="shared" si="1"/>
        <v>0</v>
      </c>
      <c r="H21" s="77">
        <v>2.656343449934049E-3</v>
      </c>
      <c r="I21" s="77">
        <f t="shared" si="2"/>
        <v>2.656343449934049E-3</v>
      </c>
      <c r="J21" s="76">
        <f>分析係数表!G24</f>
        <v>0.20833333333333334</v>
      </c>
      <c r="K21" s="78">
        <f t="shared" si="3"/>
        <v>5.5340488540292694E-4</v>
      </c>
      <c r="L21" s="79"/>
      <c r="M21" s="80"/>
      <c r="N21" s="81">
        <f>分析係数表!H24</f>
        <v>3.2620041753653444E-4</v>
      </c>
      <c r="O21" s="82">
        <f t="shared" si="4"/>
        <v>6.1660343639755285E-3</v>
      </c>
      <c r="P21" s="76">
        <f>分析係数表!C24</f>
        <v>0.15741583257506819</v>
      </c>
      <c r="Q21" s="82">
        <f t="shared" si="5"/>
        <v>9.7063143309168893E-4</v>
      </c>
      <c r="R21" s="83">
        <v>3.3471786184318762E-3</v>
      </c>
      <c r="S21" s="84">
        <f t="shared" si="6"/>
        <v>6.0035220683659248E-3</v>
      </c>
      <c r="T21" s="85">
        <f>分析係数表!F24</f>
        <v>0.39583333333333331</v>
      </c>
      <c r="U21" s="86">
        <f t="shared" si="7"/>
        <v>2.3763941520615118E-3</v>
      </c>
      <c r="V21" s="87">
        <f>分析係数表!D24</f>
        <v>0</v>
      </c>
      <c r="W21" s="88">
        <f t="shared" si="8"/>
        <v>0</v>
      </c>
      <c r="X21" s="76">
        <f>分析係数表!E24</f>
        <v>0</v>
      </c>
      <c r="Y21" s="89">
        <f t="shared" si="9"/>
        <v>0</v>
      </c>
    </row>
    <row r="22" spans="1:25" x14ac:dyDescent="0.2">
      <c r="A22" s="6" t="s">
        <v>10</v>
      </c>
      <c r="B22" s="5" t="s">
        <v>271</v>
      </c>
      <c r="C22" s="90"/>
      <c r="D22" s="76">
        <f>投入係数表!X22</f>
        <v>1.1145786892554615E-2</v>
      </c>
      <c r="E22" s="77">
        <f t="shared" si="0"/>
        <v>1.1145786892554614</v>
      </c>
      <c r="F22" s="76">
        <f>分析係数表!C25</f>
        <v>0.30845442536327605</v>
      </c>
      <c r="G22" s="77">
        <f t="shared" si="1"/>
        <v>0.34379672911644676</v>
      </c>
      <c r="H22" s="77">
        <v>0.51995736782418411</v>
      </c>
      <c r="I22" s="77">
        <f t="shared" si="2"/>
        <v>0.51995736782418411</v>
      </c>
      <c r="J22" s="76">
        <f>分析係数表!G25</f>
        <v>0.19694817948330565</v>
      </c>
      <c r="K22" s="78">
        <f t="shared" si="3"/>
        <v>0.10240465700190458</v>
      </c>
      <c r="L22" s="79"/>
      <c r="M22" s="80"/>
      <c r="N22" s="81">
        <f>分析係数表!H25</f>
        <v>5.0887265135699379E-4</v>
      </c>
      <c r="O22" s="82">
        <f t="shared" si="4"/>
        <v>9.6190136078018254E-3</v>
      </c>
      <c r="P22" s="76">
        <f>分析係数表!C25</f>
        <v>0.30845442536327605</v>
      </c>
      <c r="Q22" s="82">
        <f t="shared" si="5"/>
        <v>2.9670273149560449E-3</v>
      </c>
      <c r="R22" s="83">
        <v>1.7715086177988979E-2</v>
      </c>
      <c r="S22" s="84">
        <f t="shared" si="6"/>
        <v>0.53767245400217312</v>
      </c>
      <c r="T22" s="85">
        <f>分析係数表!F25</f>
        <v>0.34916150475902702</v>
      </c>
      <c r="U22" s="86">
        <f t="shared" si="7"/>
        <v>0.18773452310687749</v>
      </c>
      <c r="V22" s="87">
        <f>分析係数表!D25</f>
        <v>2.3674271037921135E-2</v>
      </c>
      <c r="W22" s="88">
        <f t="shared" si="8"/>
        <v>0</v>
      </c>
      <c r="X22" s="76">
        <f>分析係数表!E25</f>
        <v>2.3583622903761897E-2</v>
      </c>
      <c r="Y22" s="89">
        <f t="shared" si="9"/>
        <v>0</v>
      </c>
    </row>
    <row r="23" spans="1:25" x14ac:dyDescent="0.2">
      <c r="A23" s="6" t="s">
        <v>11</v>
      </c>
      <c r="B23" s="5" t="s">
        <v>35</v>
      </c>
      <c r="C23" s="90"/>
      <c r="D23" s="76">
        <f>投入係数表!X23</f>
        <v>1.7833259028087382E-3</v>
      </c>
      <c r="E23" s="77">
        <f t="shared" si="0"/>
        <v>0.17833259028087384</v>
      </c>
      <c r="F23" s="76">
        <f>分析係数表!C26</f>
        <v>0.16160220994475138</v>
      </c>
      <c r="G23" s="77">
        <f t="shared" si="1"/>
        <v>2.8818940694561104E-2</v>
      </c>
      <c r="H23" s="77">
        <v>3.5217554017096676E-2</v>
      </c>
      <c r="I23" s="77">
        <f t="shared" si="2"/>
        <v>3.5217554017096676E-2</v>
      </c>
      <c r="J23" s="76">
        <f>分析係数表!G26</f>
        <v>0.19685515573026913</v>
      </c>
      <c r="K23" s="78">
        <f t="shared" si="3"/>
        <v>6.9327570804747314E-3</v>
      </c>
      <c r="L23" s="79"/>
      <c r="M23" s="80"/>
      <c r="N23" s="81">
        <f>分析係数表!H26</f>
        <v>1.0360125260960334E-2</v>
      </c>
      <c r="O23" s="82">
        <f t="shared" si="4"/>
        <v>0.1958332513998628</v>
      </c>
      <c r="P23" s="76">
        <f>分析係数表!C26</f>
        <v>0.16160220994475138</v>
      </c>
      <c r="Q23" s="82">
        <f t="shared" si="5"/>
        <v>3.1647086206883904E-2</v>
      </c>
      <c r="R23" s="83">
        <v>3.3494090760446085E-2</v>
      </c>
      <c r="S23" s="84">
        <f t="shared" si="6"/>
        <v>6.8711644777542769E-2</v>
      </c>
      <c r="T23" s="85">
        <f>分析係数表!F26</f>
        <v>0.33413970365890533</v>
      </c>
      <c r="U23" s="86">
        <f t="shared" si="7"/>
        <v>2.2959288623884112E-2</v>
      </c>
      <c r="V23" s="87">
        <f>分析係数表!D26</f>
        <v>4.2334442092530997E-2</v>
      </c>
      <c r="W23" s="88">
        <f t="shared" si="8"/>
        <v>0</v>
      </c>
      <c r="X23" s="76">
        <f>分析係数表!E26</f>
        <v>4.4148775325068036E-2</v>
      </c>
      <c r="Y23" s="89">
        <f t="shared" si="9"/>
        <v>0</v>
      </c>
    </row>
    <row r="24" spans="1:25" x14ac:dyDescent="0.2">
      <c r="A24" s="6" t="s">
        <v>12</v>
      </c>
      <c r="B24" s="5" t="s">
        <v>365</v>
      </c>
      <c r="C24" s="90"/>
      <c r="D24" s="76">
        <f>投入係数表!X24</f>
        <v>0</v>
      </c>
      <c r="E24" s="77">
        <f t="shared" si="0"/>
        <v>0</v>
      </c>
      <c r="F24" s="76">
        <f>分析係数表!C27</f>
        <v>8.2295614510016213E-2</v>
      </c>
      <c r="G24" s="77">
        <f t="shared" si="1"/>
        <v>0</v>
      </c>
      <c r="H24" s="77">
        <v>3.7244869875347326E-4</v>
      </c>
      <c r="I24" s="77">
        <f t="shared" si="2"/>
        <v>3.7244869875347326E-4</v>
      </c>
      <c r="J24" s="76">
        <f>分析係数表!G27</f>
        <v>0.16879795396419436</v>
      </c>
      <c r="K24" s="78">
        <f t="shared" si="3"/>
        <v>6.2868578306212876E-5</v>
      </c>
      <c r="L24" s="79"/>
      <c r="M24" s="80"/>
      <c r="N24" s="81">
        <f>分析係数表!H27</f>
        <v>1.0829853862212944E-2</v>
      </c>
      <c r="O24" s="82">
        <f t="shared" si="4"/>
        <v>0.20471234088398754</v>
      </c>
      <c r="P24" s="76">
        <f>分析係数表!C27</f>
        <v>8.2295614510016213E-2</v>
      </c>
      <c r="Q24" s="82">
        <f t="shared" si="5"/>
        <v>1.684692789083167E-2</v>
      </c>
      <c r="R24" s="83">
        <v>1.7024839459423128E-2</v>
      </c>
      <c r="S24" s="84">
        <f t="shared" si="6"/>
        <v>1.7397288158176601E-2</v>
      </c>
      <c r="T24" s="85">
        <f>分析係数表!F27</f>
        <v>0.31969309462915602</v>
      </c>
      <c r="U24" s="86">
        <f t="shared" si="7"/>
        <v>5.5617928894426474E-3</v>
      </c>
      <c r="V24" s="87">
        <f>分析係数表!D27</f>
        <v>0</v>
      </c>
      <c r="W24" s="88">
        <f t="shared" si="8"/>
        <v>0</v>
      </c>
      <c r="X24" s="76">
        <f>分析係数表!E27</f>
        <v>0</v>
      </c>
      <c r="Y24" s="89">
        <f t="shared" si="9"/>
        <v>0</v>
      </c>
    </row>
    <row r="25" spans="1:25" x14ac:dyDescent="0.2">
      <c r="A25" s="6" t="s">
        <v>13</v>
      </c>
      <c r="B25" s="5" t="s">
        <v>191</v>
      </c>
      <c r="C25" s="90"/>
      <c r="D25" s="76">
        <f>投入係数表!X25</f>
        <v>0</v>
      </c>
      <c r="E25" s="77">
        <f t="shared" si="0"/>
        <v>0</v>
      </c>
      <c r="F25" s="76">
        <f>分析係数表!C28</f>
        <v>3.4090909090909061E-2</v>
      </c>
      <c r="G25" s="77">
        <f t="shared" si="1"/>
        <v>0</v>
      </c>
      <c r="H25" s="77">
        <v>9.3142553912358948E-3</v>
      </c>
      <c r="I25" s="77">
        <f t="shared" si="2"/>
        <v>9.3142553912358948E-3</v>
      </c>
      <c r="J25" s="76">
        <f>分析係数表!G28</f>
        <v>0.12609457092819615</v>
      </c>
      <c r="K25" s="78">
        <f t="shared" si="3"/>
        <v>1.174477037073528E-3</v>
      </c>
      <c r="L25" s="79"/>
      <c r="M25" s="80"/>
      <c r="N25" s="81">
        <f>分析係数表!H28</f>
        <v>2.1424843423799581E-2</v>
      </c>
      <c r="O25" s="82">
        <f t="shared" si="4"/>
        <v>0.40498513702591266</v>
      </c>
      <c r="P25" s="76">
        <f>分析係数表!C28</f>
        <v>3.4090909090909061E-2</v>
      </c>
      <c r="Q25" s="82">
        <f t="shared" si="5"/>
        <v>1.3806311489519737E-2</v>
      </c>
      <c r="R25" s="83">
        <v>1.5319960573364022E-2</v>
      </c>
      <c r="S25" s="84">
        <f t="shared" si="6"/>
        <v>2.4634215964599915E-2</v>
      </c>
      <c r="T25" s="85">
        <f>分析係数表!F28</f>
        <v>0.21453590192644484</v>
      </c>
      <c r="U25" s="86">
        <f t="shared" si="7"/>
        <v>5.2849237402162689E-3</v>
      </c>
      <c r="V25" s="87">
        <f>分析係数表!D28</f>
        <v>1.6637478108581436E-2</v>
      </c>
      <c r="W25" s="88">
        <f t="shared" si="8"/>
        <v>0</v>
      </c>
      <c r="X25" s="76">
        <f>分析係数表!E28</f>
        <v>1.5761821366024518E-2</v>
      </c>
      <c r="Y25" s="89">
        <f t="shared" si="9"/>
        <v>0</v>
      </c>
    </row>
    <row r="26" spans="1:25" x14ac:dyDescent="0.2">
      <c r="A26" s="6" t="s">
        <v>14</v>
      </c>
      <c r="B26" s="5" t="s">
        <v>50</v>
      </c>
      <c r="C26" s="75">
        <f>最終需要_まとめ!C27</f>
        <v>100</v>
      </c>
      <c r="D26" s="76">
        <f>投入係数表!X26</f>
        <v>7.5345519393669194E-2</v>
      </c>
      <c r="E26" s="77">
        <f t="shared" si="0"/>
        <v>7.5345519393669198</v>
      </c>
      <c r="F26" s="76">
        <f>分析係数表!C29</f>
        <v>0.29231433506044902</v>
      </c>
      <c r="G26" s="77">
        <f t="shared" si="1"/>
        <v>2.2024575401344579</v>
      </c>
      <c r="H26" s="77">
        <v>2.2786916461141313</v>
      </c>
      <c r="I26" s="77">
        <f t="shared" si="2"/>
        <v>102.27869164611413</v>
      </c>
      <c r="J26" s="76">
        <f>分析係数表!G29</f>
        <v>0.25456977262594738</v>
      </c>
      <c r="K26" s="78">
        <f t="shared" si="3"/>
        <v>26.037063276830658</v>
      </c>
      <c r="L26" s="79"/>
      <c r="M26" s="80"/>
      <c r="N26" s="81">
        <f>分析係数表!H29</f>
        <v>1.0151356993736952E-2</v>
      </c>
      <c r="O26" s="82">
        <f t="shared" si="4"/>
        <v>0.19188698940691845</v>
      </c>
      <c r="P26" s="76">
        <f>分析係数表!C29</f>
        <v>0.29231433506044902</v>
      </c>
      <c r="Q26" s="82">
        <f t="shared" si="5"/>
        <v>5.609131771523479E-2</v>
      </c>
      <c r="R26" s="83">
        <v>7.1242782499992774E-2</v>
      </c>
      <c r="S26" s="84">
        <f t="shared" si="6"/>
        <v>102.34993442861412</v>
      </c>
      <c r="T26" s="85">
        <f>分析係数表!F29</f>
        <v>0.38252340615247438</v>
      </c>
      <c r="U26" s="86">
        <f t="shared" si="7"/>
        <v>39.151245537115877</v>
      </c>
      <c r="V26" s="87">
        <f>分析係数表!D29</f>
        <v>6.8212215782434235E-2</v>
      </c>
      <c r="W26" s="88">
        <f t="shared" si="8"/>
        <v>7</v>
      </c>
      <c r="X26" s="76">
        <f>分析係数表!E29</f>
        <v>4.7258136424431565E-2</v>
      </c>
      <c r="Y26" s="89">
        <f t="shared" si="9"/>
        <v>5</v>
      </c>
    </row>
    <row r="27" spans="1:25" x14ac:dyDescent="0.2">
      <c r="A27" s="6" t="s">
        <v>15</v>
      </c>
      <c r="B27" s="5" t="s">
        <v>36</v>
      </c>
      <c r="C27" s="90"/>
      <c r="D27" s="76">
        <f>投入係数表!X27</f>
        <v>1.3374944271065537E-3</v>
      </c>
      <c r="E27" s="77">
        <f t="shared" si="0"/>
        <v>0.13374944271065536</v>
      </c>
      <c r="F27" s="76">
        <f>分析係数表!C30</f>
        <v>1</v>
      </c>
      <c r="G27" s="77">
        <f t="shared" si="1"/>
        <v>0.13374944271065536</v>
      </c>
      <c r="H27" s="77">
        <v>0.22362628687230798</v>
      </c>
      <c r="I27" s="77">
        <f t="shared" si="2"/>
        <v>0.22362628687230798</v>
      </c>
      <c r="J27" s="76">
        <f>分析係数表!G30</f>
        <v>0.34476756092566047</v>
      </c>
      <c r="K27" s="78">
        <f t="shared" si="3"/>
        <v>7.7099089483827668E-2</v>
      </c>
      <c r="L27" s="79"/>
      <c r="M27" s="80"/>
      <c r="N27" s="81">
        <f>分析係数表!H30</f>
        <v>0</v>
      </c>
      <c r="O27" s="82">
        <f t="shared" si="4"/>
        <v>0</v>
      </c>
      <c r="P27" s="76">
        <f>分析係数表!C30</f>
        <v>1</v>
      </c>
      <c r="Q27" s="82">
        <f t="shared" si="5"/>
        <v>0</v>
      </c>
      <c r="R27" s="83">
        <v>5.7434216277665484E-2</v>
      </c>
      <c r="S27" s="84">
        <f t="shared" si="6"/>
        <v>0.28106050314997344</v>
      </c>
      <c r="T27" s="85">
        <f>分析係数表!F30</f>
        <v>0.43968871595330739</v>
      </c>
      <c r="U27" s="86">
        <f t="shared" si="7"/>
        <v>0.12357913173520232</v>
      </c>
      <c r="V27" s="87">
        <f>分析係数表!D30</f>
        <v>0.11560516076182674</v>
      </c>
      <c r="W27" s="88">
        <f t="shared" si="8"/>
        <v>0</v>
      </c>
      <c r="X27" s="76">
        <f>分析係数表!E30</f>
        <v>7.6694654925250877E-2</v>
      </c>
      <c r="Y27" s="89">
        <f t="shared" si="9"/>
        <v>0</v>
      </c>
    </row>
    <row r="28" spans="1:25" x14ac:dyDescent="0.2">
      <c r="A28" s="6" t="s">
        <v>16</v>
      </c>
      <c r="B28" s="5" t="s">
        <v>192</v>
      </c>
      <c r="C28" s="90"/>
      <c r="D28" s="76">
        <f>投入係数表!X28</f>
        <v>1.3374944271065538E-2</v>
      </c>
      <c r="E28" s="77">
        <f t="shared" si="0"/>
        <v>1.3374944271065539</v>
      </c>
      <c r="F28" s="76">
        <f>分析係数表!C31</f>
        <v>3.6682843277190957E-2</v>
      </c>
      <c r="G28" s="77">
        <f t="shared" si="1"/>
        <v>4.9063098453666021E-2</v>
      </c>
      <c r="H28" s="77">
        <v>6.5728911999994685E-2</v>
      </c>
      <c r="I28" s="77">
        <f t="shared" si="2"/>
        <v>6.5728911999994685E-2</v>
      </c>
      <c r="J28" s="76">
        <f>分析係数表!G31</f>
        <v>6.9767441860465115E-2</v>
      </c>
      <c r="K28" s="78">
        <f t="shared" si="3"/>
        <v>4.5857380465112573E-3</v>
      </c>
      <c r="L28" s="79"/>
      <c r="M28" s="80"/>
      <c r="N28" s="81">
        <f>分析係数表!H31</f>
        <v>2.1751043841336117E-2</v>
      </c>
      <c r="O28" s="82">
        <f t="shared" si="4"/>
        <v>0.41115117138988821</v>
      </c>
      <c r="P28" s="76">
        <f>分析係数表!C31</f>
        <v>3.6682843277190957E-2</v>
      </c>
      <c r="Q28" s="82">
        <f t="shared" si="5"/>
        <v>1.5082193983328747E-2</v>
      </c>
      <c r="R28" s="83">
        <v>2.005478689861695E-2</v>
      </c>
      <c r="S28" s="84">
        <f t="shared" si="6"/>
        <v>8.5783698898611635E-2</v>
      </c>
      <c r="T28" s="85">
        <f>分析係数表!F31</f>
        <v>0.34496124031007752</v>
      </c>
      <c r="U28" s="86">
        <f t="shared" si="7"/>
        <v>2.95920511704513E-2</v>
      </c>
      <c r="V28" s="87">
        <f>分析係数表!D31</f>
        <v>0</v>
      </c>
      <c r="W28" s="88">
        <f t="shared" si="8"/>
        <v>0</v>
      </c>
      <c r="X28" s="76">
        <f>分析係数表!E31</f>
        <v>0</v>
      </c>
      <c r="Y28" s="89">
        <f t="shared" si="9"/>
        <v>0</v>
      </c>
    </row>
    <row r="29" spans="1:25" x14ac:dyDescent="0.2">
      <c r="A29" s="6" t="s">
        <v>17</v>
      </c>
      <c r="B29" s="5" t="s">
        <v>272</v>
      </c>
      <c r="C29" s="90"/>
      <c r="D29" s="76">
        <f>投入係数表!X29</f>
        <v>4.4583147570218456E-4</v>
      </c>
      <c r="E29" s="77">
        <f t="shared" si="0"/>
        <v>4.4583147570218459E-2</v>
      </c>
      <c r="F29" s="76">
        <f>分析係数表!C32</f>
        <v>0.40520446096654272</v>
      </c>
      <c r="G29" s="77">
        <f t="shared" si="1"/>
        <v>1.8065290279382199E-2</v>
      </c>
      <c r="H29" s="77">
        <v>3.7520484567002986E-2</v>
      </c>
      <c r="I29" s="77">
        <f t="shared" si="2"/>
        <v>3.7520484567002986E-2</v>
      </c>
      <c r="J29" s="76">
        <f>分析係数表!G32</f>
        <v>0.14123006833712984</v>
      </c>
      <c r="K29" s="78">
        <f t="shared" si="3"/>
        <v>5.2990205994400573E-3</v>
      </c>
      <c r="L29" s="79"/>
      <c r="M29" s="80"/>
      <c r="N29" s="81">
        <f>分析係数表!H32</f>
        <v>6.3543841336116914E-3</v>
      </c>
      <c r="O29" s="82">
        <f t="shared" si="4"/>
        <v>0.12011434941024329</v>
      </c>
      <c r="P29" s="76">
        <f>分析係数表!C32</f>
        <v>0.40520446096654272</v>
      </c>
      <c r="Q29" s="82">
        <f t="shared" si="5"/>
        <v>4.86708702071246E-2</v>
      </c>
      <c r="R29" s="83">
        <v>6.0603754215199486E-2</v>
      </c>
      <c r="S29" s="84">
        <f t="shared" si="6"/>
        <v>9.8124238782202472E-2</v>
      </c>
      <c r="T29" s="85">
        <f>分析係数表!F32</f>
        <v>0.48519362186788156</v>
      </c>
      <c r="U29" s="86">
        <f t="shared" si="7"/>
        <v>4.7609254807765664E-2</v>
      </c>
      <c r="V29" s="87">
        <f>分析係数表!D32</f>
        <v>9.1116173120728925E-3</v>
      </c>
      <c r="W29" s="88">
        <f t="shared" si="8"/>
        <v>0</v>
      </c>
      <c r="X29" s="76">
        <f>分析係数表!E32</f>
        <v>1.366742596810934E-2</v>
      </c>
      <c r="Y29" s="89">
        <f t="shared" si="9"/>
        <v>0</v>
      </c>
    </row>
    <row r="30" spans="1:25" x14ac:dyDescent="0.2">
      <c r="A30" s="6" t="s">
        <v>18</v>
      </c>
      <c r="B30" s="5" t="s">
        <v>273</v>
      </c>
      <c r="C30" s="90"/>
      <c r="D30" s="76">
        <f>投入係数表!X30</f>
        <v>0</v>
      </c>
      <c r="E30" s="77">
        <f t="shared" si="0"/>
        <v>0</v>
      </c>
      <c r="F30" s="76">
        <f>分析係数表!C33</f>
        <v>1</v>
      </c>
      <c r="G30" s="77">
        <f t="shared" si="1"/>
        <v>0</v>
      </c>
      <c r="H30" s="77">
        <v>0.10369069418394816</v>
      </c>
      <c r="I30" s="77">
        <f t="shared" si="2"/>
        <v>0.10369069418394816</v>
      </c>
      <c r="J30" s="76">
        <f>分析係数表!G33</f>
        <v>0.50773765659543113</v>
      </c>
      <c r="K30" s="78">
        <f t="shared" si="3"/>
        <v>5.2647670075711341E-2</v>
      </c>
      <c r="L30" s="79"/>
      <c r="M30" s="80"/>
      <c r="N30" s="81">
        <f>分析係数表!H33</f>
        <v>9.3945720250521918E-4</v>
      </c>
      <c r="O30" s="82">
        <f t="shared" si="4"/>
        <v>1.7758178968249522E-2</v>
      </c>
      <c r="P30" s="76">
        <f>分析係数表!C33</f>
        <v>1</v>
      </c>
      <c r="Q30" s="82">
        <f t="shared" si="5"/>
        <v>1.7758178968249522E-2</v>
      </c>
      <c r="R30" s="83">
        <v>5.3604184497570588E-2</v>
      </c>
      <c r="S30" s="84">
        <f t="shared" si="6"/>
        <v>0.15729487868151876</v>
      </c>
      <c r="T30" s="85">
        <f>分析係数表!F33</f>
        <v>0.64112011790714807</v>
      </c>
      <c r="U30" s="86">
        <f t="shared" si="7"/>
        <v>0.10084491116648586</v>
      </c>
      <c r="V30" s="87">
        <f>分析係数表!D33</f>
        <v>2.5055268975681652E-2</v>
      </c>
      <c r="W30" s="88">
        <f t="shared" si="8"/>
        <v>0</v>
      </c>
      <c r="X30" s="76">
        <f>分析係数表!E33</f>
        <v>2.3581429624170966E-2</v>
      </c>
      <c r="Y30" s="89">
        <f t="shared" si="9"/>
        <v>0</v>
      </c>
    </row>
    <row r="31" spans="1:25" x14ac:dyDescent="0.2">
      <c r="A31" s="6" t="s">
        <v>19</v>
      </c>
      <c r="B31" s="5" t="s">
        <v>274</v>
      </c>
      <c r="C31" s="90"/>
      <c r="D31" s="76">
        <f>投入係数表!X31</f>
        <v>7.9358002674988853E-2</v>
      </c>
      <c r="E31" s="77">
        <f t="shared" si="0"/>
        <v>7.9358002674988857</v>
      </c>
      <c r="F31" s="76">
        <f>分析係数表!C34</f>
        <v>0.47684200348095152</v>
      </c>
      <c r="G31" s="77">
        <f t="shared" si="1"/>
        <v>3.7841228987788398</v>
      </c>
      <c r="H31" s="77">
        <v>4.0207410977240317</v>
      </c>
      <c r="I31" s="77">
        <f t="shared" si="2"/>
        <v>4.0207410977240317</v>
      </c>
      <c r="J31" s="76">
        <f>分析係数表!G34</f>
        <v>0.42481481481481481</v>
      </c>
      <c r="K31" s="78">
        <f t="shared" si="3"/>
        <v>1.7080703848479497</v>
      </c>
      <c r="L31" s="79"/>
      <c r="M31" s="80"/>
      <c r="N31" s="81">
        <f>分析係数表!H34</f>
        <v>0.15750260960334028</v>
      </c>
      <c r="O31" s="82">
        <f t="shared" si="4"/>
        <v>2.9772080323019439</v>
      </c>
      <c r="P31" s="76">
        <f>分析係数表!C34</f>
        <v>0.47684200348095152</v>
      </c>
      <c r="Q31" s="82">
        <f t="shared" si="5"/>
        <v>1.4196578429024402</v>
      </c>
      <c r="R31" s="83">
        <v>1.5169402252658102</v>
      </c>
      <c r="S31" s="84">
        <f t="shared" si="6"/>
        <v>5.5376813229898421</v>
      </c>
      <c r="T31" s="85">
        <f>分析係数表!F34</f>
        <v>0.69679012345679014</v>
      </c>
      <c r="U31" s="86">
        <f t="shared" si="7"/>
        <v>3.858601652710453</v>
      </c>
      <c r="V31" s="87">
        <f>分析係数表!D34</f>
        <v>0.16024691358024692</v>
      </c>
      <c r="W31" s="88">
        <f t="shared" si="8"/>
        <v>1</v>
      </c>
      <c r="X31" s="76">
        <f>分析係数表!E34</f>
        <v>0.12271604938271605</v>
      </c>
      <c r="Y31" s="89">
        <f t="shared" si="9"/>
        <v>1</v>
      </c>
    </row>
    <row r="32" spans="1:25" x14ac:dyDescent="0.2">
      <c r="A32" s="6" t="s">
        <v>20</v>
      </c>
      <c r="B32" s="5" t="s">
        <v>37</v>
      </c>
      <c r="C32" s="90"/>
      <c r="D32" s="76">
        <f>投入係数表!X32</f>
        <v>1.7833259028087384E-2</v>
      </c>
      <c r="E32" s="77">
        <f t="shared" si="0"/>
        <v>1.7833259028087385</v>
      </c>
      <c r="F32" s="76">
        <f>分析係数表!C35</f>
        <v>0.24337550728097401</v>
      </c>
      <c r="G32" s="77">
        <f t="shared" si="1"/>
        <v>0.43401784624337769</v>
      </c>
      <c r="H32" s="77">
        <v>0.52758759627765339</v>
      </c>
      <c r="I32" s="77">
        <f t="shared" si="2"/>
        <v>0.52758759627765339</v>
      </c>
      <c r="J32" s="76">
        <f>分析係数表!G35</f>
        <v>0.31448275862068964</v>
      </c>
      <c r="K32" s="78">
        <f t="shared" si="3"/>
        <v>0.16591720269145513</v>
      </c>
      <c r="L32" s="79"/>
      <c r="M32" s="80"/>
      <c r="N32" s="81">
        <f>分析係数表!H35</f>
        <v>5.9929540709812108E-2</v>
      </c>
      <c r="O32" s="82">
        <f t="shared" si="4"/>
        <v>1.1328238333495841</v>
      </c>
      <c r="P32" s="76">
        <f>分析係数表!C35</f>
        <v>0.24337550728097401</v>
      </c>
      <c r="Q32" s="82">
        <f t="shared" si="5"/>
        <v>0.27570157510143262</v>
      </c>
      <c r="R32" s="83">
        <v>0.36605551007257292</v>
      </c>
      <c r="S32" s="84">
        <f t="shared" si="6"/>
        <v>0.89364310635022637</v>
      </c>
      <c r="T32" s="85">
        <f>分析係数表!F35</f>
        <v>0.64091954022988507</v>
      </c>
      <c r="U32" s="86">
        <f t="shared" si="7"/>
        <v>0.57275332885159336</v>
      </c>
      <c r="V32" s="87">
        <f>分析係数表!D35</f>
        <v>7.0344827586206901E-2</v>
      </c>
      <c r="W32" s="88">
        <f t="shared" si="8"/>
        <v>0</v>
      </c>
      <c r="X32" s="76">
        <f>分析係数表!E35</f>
        <v>6.2068965517241378E-2</v>
      </c>
      <c r="Y32" s="89">
        <f t="shared" si="9"/>
        <v>0</v>
      </c>
    </row>
    <row r="33" spans="1:25" x14ac:dyDescent="0.2">
      <c r="A33" s="6" t="s">
        <v>21</v>
      </c>
      <c r="B33" s="5" t="s">
        <v>38</v>
      </c>
      <c r="C33" s="90"/>
      <c r="D33" s="76">
        <f>投入係数表!X33</f>
        <v>1.3374944271065537E-3</v>
      </c>
      <c r="E33" s="77">
        <f t="shared" si="0"/>
        <v>0.13374944271065536</v>
      </c>
      <c r="F33" s="76">
        <f>分析係数表!C36</f>
        <v>0.96818154529627187</v>
      </c>
      <c r="G33" s="77">
        <f t="shared" si="1"/>
        <v>0.1294937421261175</v>
      </c>
      <c r="H33" s="77">
        <v>0.28024420302479114</v>
      </c>
      <c r="I33" s="77">
        <f t="shared" si="2"/>
        <v>0.28024420302479114</v>
      </c>
      <c r="J33" s="76">
        <f>分析係数表!G36</f>
        <v>4.9777985510633324E-2</v>
      </c>
      <c r="K33" s="78">
        <f t="shared" si="3"/>
        <v>1.3949991877607038E-2</v>
      </c>
      <c r="L33" s="79"/>
      <c r="M33" s="80"/>
      <c r="N33" s="81">
        <f>分析係数表!H36</f>
        <v>0.19376304801670147</v>
      </c>
      <c r="O33" s="82">
        <f t="shared" si="4"/>
        <v>3.6626244122014637</v>
      </c>
      <c r="P33" s="76">
        <f>分析係数表!C36</f>
        <v>0.96818154529627187</v>
      </c>
      <c r="Q33" s="82">
        <f t="shared" si="5"/>
        <v>3.5460853632450626</v>
      </c>
      <c r="R33" s="83">
        <v>3.7369472742684433</v>
      </c>
      <c r="S33" s="84">
        <f t="shared" si="6"/>
        <v>4.0171914772932347</v>
      </c>
      <c r="T33" s="85">
        <f>分析係数表!F36</f>
        <v>0.84955597102126668</v>
      </c>
      <c r="U33" s="86">
        <f t="shared" si="7"/>
        <v>3.4128290062702109</v>
      </c>
      <c r="V33" s="87">
        <f>分析係数表!D36</f>
        <v>8.3547557840616959E-3</v>
      </c>
      <c r="W33" s="88">
        <f t="shared" si="8"/>
        <v>0</v>
      </c>
      <c r="X33" s="76">
        <f>分析係数表!E36</f>
        <v>3.0380930123860717E-3</v>
      </c>
      <c r="Y33" s="89">
        <f t="shared" si="9"/>
        <v>0</v>
      </c>
    </row>
    <row r="34" spans="1:25" x14ac:dyDescent="0.2">
      <c r="A34" s="6" t="s">
        <v>22</v>
      </c>
      <c r="B34" s="5" t="s">
        <v>377</v>
      </c>
      <c r="C34" s="90"/>
      <c r="D34" s="76">
        <f>投入係数表!X34</f>
        <v>0.103878733838609</v>
      </c>
      <c r="E34" s="77">
        <f t="shared" si="0"/>
        <v>10.387873383860899</v>
      </c>
      <c r="F34" s="76">
        <f>分析係数表!C37</f>
        <v>0.40040699066315533</v>
      </c>
      <c r="G34" s="77">
        <f t="shared" si="1"/>
        <v>4.159377121021631</v>
      </c>
      <c r="H34" s="77">
        <v>4.4209188542597255</v>
      </c>
      <c r="I34" s="77">
        <f t="shared" si="2"/>
        <v>4.4209188542597255</v>
      </c>
      <c r="J34" s="76">
        <f>分析係数表!G37</f>
        <v>0.27134717134717135</v>
      </c>
      <c r="K34" s="78">
        <f t="shared" si="3"/>
        <v>1.1996038258587542</v>
      </c>
      <c r="L34" s="79"/>
      <c r="M34" s="80"/>
      <c r="N34" s="81">
        <f>分析係数表!H37</f>
        <v>4.6907620041753653E-2</v>
      </c>
      <c r="O34" s="82">
        <f t="shared" si="4"/>
        <v>0.88667574153968098</v>
      </c>
      <c r="P34" s="76">
        <f>分析係数表!C37</f>
        <v>0.40040699066315533</v>
      </c>
      <c r="Q34" s="82">
        <f t="shared" si="5"/>
        <v>0.35503116536392537</v>
      </c>
      <c r="R34" s="83">
        <v>0.40935362596649116</v>
      </c>
      <c r="S34" s="84">
        <f t="shared" si="6"/>
        <v>4.8302724802262169</v>
      </c>
      <c r="T34" s="85">
        <f>分析係数表!F37</f>
        <v>0.66491656491656492</v>
      </c>
      <c r="U34" s="86">
        <f t="shared" si="7"/>
        <v>3.2117281851630324</v>
      </c>
      <c r="V34" s="87">
        <f>分析係数表!D37</f>
        <v>3.0728530728530729E-2</v>
      </c>
      <c r="W34" s="88">
        <f t="shared" si="8"/>
        <v>0</v>
      </c>
      <c r="X34" s="76">
        <f>分析係数表!E37</f>
        <v>2.9100529100529099E-2</v>
      </c>
      <c r="Y34" s="89">
        <f t="shared" si="9"/>
        <v>0</v>
      </c>
    </row>
    <row r="35" spans="1:25" x14ac:dyDescent="0.2">
      <c r="A35" s="6" t="s">
        <v>23</v>
      </c>
      <c r="B35" s="5" t="s">
        <v>193</v>
      </c>
      <c r="C35" s="90"/>
      <c r="D35" s="76">
        <f>投入係数表!X35</f>
        <v>4.4583147570218459E-3</v>
      </c>
      <c r="E35" s="77">
        <f t="shared" si="0"/>
        <v>0.44583147570218462</v>
      </c>
      <c r="F35" s="76">
        <f>分析係数表!C38</f>
        <v>3.4362826933778567E-2</v>
      </c>
      <c r="G35" s="77">
        <f t="shared" si="1"/>
        <v>1.5320029841185275E-2</v>
      </c>
      <c r="H35" s="77">
        <v>2.5718777449654895E-2</v>
      </c>
      <c r="I35" s="77">
        <f t="shared" si="2"/>
        <v>2.5718777449654895E-2</v>
      </c>
      <c r="J35" s="76">
        <f>分析係数表!G38</f>
        <v>0.25648414985590778</v>
      </c>
      <c r="K35" s="78">
        <f t="shared" si="3"/>
        <v>6.596458769508028E-3</v>
      </c>
      <c r="L35" s="79"/>
      <c r="M35" s="80"/>
      <c r="N35" s="81">
        <f>分析係数表!H38</f>
        <v>4.2901878914405008E-2</v>
      </c>
      <c r="O35" s="82">
        <f t="shared" si="4"/>
        <v>0.81095683955006137</v>
      </c>
      <c r="P35" s="76">
        <f>分析係数表!C38</f>
        <v>3.4362826933778567E-2</v>
      </c>
      <c r="Q35" s="82">
        <f t="shared" si="5"/>
        <v>2.7866769528222791E-2</v>
      </c>
      <c r="R35" s="83">
        <v>3.3465783801437256E-2</v>
      </c>
      <c r="S35" s="84">
        <f t="shared" si="6"/>
        <v>5.9184561251092151E-2</v>
      </c>
      <c r="T35" s="85">
        <f>分析係数表!F38</f>
        <v>0.52449567723342938</v>
      </c>
      <c r="U35" s="86">
        <f t="shared" si="7"/>
        <v>3.1042046535154959E-2</v>
      </c>
      <c r="V35" s="87">
        <f>分析係数表!D38</f>
        <v>0.12968299711815562</v>
      </c>
      <c r="W35" s="88">
        <f t="shared" si="8"/>
        <v>0</v>
      </c>
      <c r="X35" s="76">
        <f>分析係数表!E38</f>
        <v>0.13832853025936601</v>
      </c>
      <c r="Y35" s="89">
        <f t="shared" si="9"/>
        <v>0</v>
      </c>
    </row>
    <row r="36" spans="1:25" x14ac:dyDescent="0.2">
      <c r="A36" s="6" t="s">
        <v>24</v>
      </c>
      <c r="B36" s="5" t="s">
        <v>39</v>
      </c>
      <c r="C36" s="90"/>
      <c r="D36" s="76">
        <f>投入係数表!X36</f>
        <v>0</v>
      </c>
      <c r="E36" s="77">
        <f t="shared" si="0"/>
        <v>0</v>
      </c>
      <c r="F36" s="76">
        <f>分析係数表!C39</f>
        <v>1</v>
      </c>
      <c r="G36" s="77">
        <f t="shared" si="1"/>
        <v>0</v>
      </c>
      <c r="H36" s="77">
        <v>2.2265516622643197E-2</v>
      </c>
      <c r="I36" s="77">
        <f t="shared" si="2"/>
        <v>2.2265516622643197E-2</v>
      </c>
      <c r="J36" s="76">
        <f>分析係数表!G39</f>
        <v>0.34864130434782609</v>
      </c>
      <c r="K36" s="78">
        <f t="shared" si="3"/>
        <v>7.7626787572965279E-3</v>
      </c>
      <c r="L36" s="79"/>
      <c r="M36" s="80"/>
      <c r="N36" s="81">
        <f>分析係数表!H39</f>
        <v>3.7578288100208767E-3</v>
      </c>
      <c r="O36" s="82">
        <f t="shared" si="4"/>
        <v>7.1032715872998087E-2</v>
      </c>
      <c r="P36" s="76">
        <f>分析係数表!C39</f>
        <v>1</v>
      </c>
      <c r="Q36" s="82">
        <f t="shared" si="5"/>
        <v>7.1032715872998087E-2</v>
      </c>
      <c r="R36" s="83">
        <v>9.1030713854877487E-2</v>
      </c>
      <c r="S36" s="84">
        <f t="shared" si="6"/>
        <v>0.11329623047752069</v>
      </c>
      <c r="T36" s="85">
        <f>分析係数表!F39</f>
        <v>0.69918478260869565</v>
      </c>
      <c r="U36" s="86">
        <f t="shared" si="7"/>
        <v>7.9215000276809985E-2</v>
      </c>
      <c r="V36" s="87">
        <f>分析係数表!D39</f>
        <v>5.6793478260869563E-2</v>
      </c>
      <c r="W36" s="88">
        <f t="shared" si="8"/>
        <v>0</v>
      </c>
      <c r="X36" s="76">
        <f>分析係数表!E39</f>
        <v>7.2010869565217392E-2</v>
      </c>
      <c r="Y36" s="89">
        <f t="shared" si="9"/>
        <v>0</v>
      </c>
    </row>
    <row r="37" spans="1:25" x14ac:dyDescent="0.2">
      <c r="A37" s="6" t="s">
        <v>25</v>
      </c>
      <c r="B37" s="5" t="s">
        <v>40</v>
      </c>
      <c r="C37" s="90"/>
      <c r="D37" s="76">
        <f>投入係数表!X37</f>
        <v>0</v>
      </c>
      <c r="E37" s="77">
        <f t="shared" si="0"/>
        <v>0</v>
      </c>
      <c r="F37" s="76">
        <f>分析係数表!C40</f>
        <v>0.60127684271619275</v>
      </c>
      <c r="G37" s="77">
        <f t="shared" si="1"/>
        <v>0</v>
      </c>
      <c r="H37" s="77">
        <v>1.7194547157720074E-2</v>
      </c>
      <c r="I37" s="77">
        <f t="shared" si="2"/>
        <v>1.7194547157720074E-2</v>
      </c>
      <c r="J37" s="76">
        <f>分析係数表!G40</f>
        <v>0.54798481836255197</v>
      </c>
      <c r="K37" s="78">
        <f t="shared" si="3"/>
        <v>9.4223508010495699E-3</v>
      </c>
      <c r="L37" s="79"/>
      <c r="M37" s="80"/>
      <c r="N37" s="81">
        <f>分析係数表!H40</f>
        <v>3.4120563674321501E-2</v>
      </c>
      <c r="O37" s="82">
        <f t="shared" si="4"/>
        <v>0.64496719447184025</v>
      </c>
      <c r="P37" s="76">
        <f>分析係数表!C40</f>
        <v>0.60127684271619275</v>
      </c>
      <c r="Q37" s="82">
        <f t="shared" si="5"/>
        <v>0.38780383834754878</v>
      </c>
      <c r="R37" s="83">
        <v>0.38954812803976768</v>
      </c>
      <c r="S37" s="84">
        <f t="shared" si="6"/>
        <v>0.40674267519748775</v>
      </c>
      <c r="T37" s="85">
        <f>分析係数表!F40</f>
        <v>0.74046629315018975</v>
      </c>
      <c r="U37" s="86">
        <f t="shared" si="7"/>
        <v>0.30117924096947535</v>
      </c>
      <c r="V37" s="87">
        <f>分析係数表!D40</f>
        <v>0.1006687149828303</v>
      </c>
      <c r="W37" s="88">
        <f t="shared" si="8"/>
        <v>0</v>
      </c>
      <c r="X37" s="76">
        <f>分析係数表!E40</f>
        <v>5.8015543105006326E-2</v>
      </c>
      <c r="Y37" s="89">
        <f t="shared" si="9"/>
        <v>0</v>
      </c>
    </row>
    <row r="38" spans="1:25" x14ac:dyDescent="0.2">
      <c r="A38" s="6" t="s">
        <v>26</v>
      </c>
      <c r="B38" s="5" t="s">
        <v>276</v>
      </c>
      <c r="C38" s="90"/>
      <c r="D38" s="76">
        <f>投入係数表!X38</f>
        <v>0</v>
      </c>
      <c r="E38" s="77">
        <f t="shared" si="0"/>
        <v>0</v>
      </c>
      <c r="F38" s="76">
        <f>分析係数表!C41</f>
        <v>0.59395665886661919</v>
      </c>
      <c r="G38" s="77">
        <f t="shared" si="1"/>
        <v>0</v>
      </c>
      <c r="H38" s="77">
        <v>5.4532145427675248E-4</v>
      </c>
      <c r="I38" s="77">
        <f t="shared" si="2"/>
        <v>5.4532145427675248E-4</v>
      </c>
      <c r="J38" s="76">
        <f>分析係数表!G41</f>
        <v>0.45048742945100051</v>
      </c>
      <c r="K38" s="78">
        <f t="shared" si="3"/>
        <v>2.4566046016161555E-4</v>
      </c>
      <c r="L38" s="79"/>
      <c r="M38" s="80"/>
      <c r="N38" s="81">
        <f>分析係数表!H41</f>
        <v>5.5519311064718163E-2</v>
      </c>
      <c r="O38" s="82">
        <f t="shared" si="4"/>
        <v>1.0494590487486348</v>
      </c>
      <c r="P38" s="76">
        <f>分析係数表!C41</f>
        <v>0.59395665886661919</v>
      </c>
      <c r="Q38" s="82">
        <f t="shared" si="5"/>
        <v>0.62333319021207956</v>
      </c>
      <c r="R38" s="83">
        <v>0.63123140701337743</v>
      </c>
      <c r="S38" s="84">
        <f t="shared" si="6"/>
        <v>0.6317767284676542</v>
      </c>
      <c r="T38" s="85">
        <f>分析係数表!F41</f>
        <v>0.55190696083461599</v>
      </c>
      <c r="U38" s="86">
        <f t="shared" si="7"/>
        <v>0.34868197413461943</v>
      </c>
      <c r="V38" s="87">
        <f>分析係数表!D41</f>
        <v>0.18539421925773902</v>
      </c>
      <c r="W38" s="88">
        <f t="shared" si="8"/>
        <v>0</v>
      </c>
      <c r="X38" s="76">
        <f>分析係数表!E41</f>
        <v>0.17017273815631948</v>
      </c>
      <c r="Y38" s="89">
        <f t="shared" si="9"/>
        <v>0</v>
      </c>
    </row>
    <row r="39" spans="1:25" x14ac:dyDescent="0.2">
      <c r="A39" s="6" t="s">
        <v>51</v>
      </c>
      <c r="B39" s="5" t="s">
        <v>367</v>
      </c>
      <c r="C39" s="90"/>
      <c r="D39" s="76">
        <f>投入係数表!X39</f>
        <v>4.4583147570218456E-4</v>
      </c>
      <c r="E39" s="77">
        <f>$C$26*D39</f>
        <v>4.4583147570218459E-2</v>
      </c>
      <c r="F39" s="76">
        <f>分析係数表!C42</f>
        <v>0.30827067669172936</v>
      </c>
      <c r="G39" s="77">
        <f>E39*F39</f>
        <v>1.3743677070518474E-2</v>
      </c>
      <c r="H39" s="77">
        <v>1.7755766770454873E-2</v>
      </c>
      <c r="I39" s="77">
        <f>C39+H39</f>
        <v>1.7755766770454873E-2</v>
      </c>
      <c r="J39" s="76">
        <f>分析係数表!G42</f>
        <v>0.47878787878787876</v>
      </c>
      <c r="K39" s="78">
        <f>I39*J39</f>
        <v>8.5012459082783928E-3</v>
      </c>
      <c r="L39" s="79"/>
      <c r="M39" s="80"/>
      <c r="N39" s="81">
        <f>分析係数表!H42</f>
        <v>1.163883089770355E-2</v>
      </c>
      <c r="O39" s="82">
        <f t="shared" si="4"/>
        <v>0.22000410610664686</v>
      </c>
      <c r="P39" s="76">
        <f>分析係数表!C42</f>
        <v>0.30827067669172936</v>
      </c>
      <c r="Q39" s="82">
        <f>O39*P39</f>
        <v>6.7820814664455054E-2</v>
      </c>
      <c r="R39" s="83">
        <v>7.0574721757436107E-2</v>
      </c>
      <c r="S39" s="84">
        <f>I39+R39</f>
        <v>8.833048852789098E-2</v>
      </c>
      <c r="T39" s="85">
        <f>分析係数表!F42</f>
        <v>0.54545454545454541</v>
      </c>
      <c r="U39" s="86">
        <f>S39*T39</f>
        <v>4.818026646975871E-2</v>
      </c>
      <c r="V39" s="87">
        <f>分析係数表!D42</f>
        <v>0.24545454545454545</v>
      </c>
      <c r="W39" s="88">
        <f>ROUND(S39*V39,0)</f>
        <v>0</v>
      </c>
      <c r="X39" s="76">
        <f>分析係数表!E42</f>
        <v>0.17575757575757575</v>
      </c>
      <c r="Y39" s="89">
        <f>ROUND(S39*X39,0)</f>
        <v>0</v>
      </c>
    </row>
    <row r="40" spans="1:25" x14ac:dyDescent="0.2">
      <c r="A40" s="6" t="s">
        <v>194</v>
      </c>
      <c r="B40" s="5" t="s">
        <v>41</v>
      </c>
      <c r="C40" s="90"/>
      <c r="D40" s="76">
        <f>投入係数表!X40</f>
        <v>2.9424877396344182E-2</v>
      </c>
      <c r="E40" s="77">
        <f>$C$26*D40</f>
        <v>2.942487739634418</v>
      </c>
      <c r="F40" s="76">
        <f>分析係数表!C43</f>
        <v>0.33317448971487573</v>
      </c>
      <c r="G40" s="77">
        <f>E40*F40</f>
        <v>0.98036185114497532</v>
      </c>
      <c r="H40" s="77">
        <v>1.2924751898319975</v>
      </c>
      <c r="I40" s="77">
        <f>C40+H40</f>
        <v>1.2924751898319975</v>
      </c>
      <c r="J40" s="76">
        <f>分析係数表!G43</f>
        <v>0.31447963800904977</v>
      </c>
      <c r="K40" s="78">
        <f>I40*J40</f>
        <v>0.40645712983404447</v>
      </c>
      <c r="L40" s="79"/>
      <c r="M40" s="80"/>
      <c r="N40" s="81">
        <f>分析係数表!H43</f>
        <v>3.2711377870563677E-2</v>
      </c>
      <c r="O40" s="82">
        <f t="shared" si="4"/>
        <v>0.61832992601946601</v>
      </c>
      <c r="P40" s="76">
        <f>分析係数表!C43</f>
        <v>0.33317448971487573</v>
      </c>
      <c r="Q40" s="82">
        <f>O40*P40</f>
        <v>0.20601175757697246</v>
      </c>
      <c r="R40" s="83">
        <v>0.35545609887395307</v>
      </c>
      <c r="S40" s="84">
        <f>I40+R40</f>
        <v>1.6479312887059505</v>
      </c>
      <c r="T40" s="85">
        <f>分析係数表!F43</f>
        <v>0.5802139037433155</v>
      </c>
      <c r="U40" s="86">
        <f>S40*T40</f>
        <v>0.95615264612083228</v>
      </c>
      <c r="V40" s="87">
        <f>分析係数表!D43</f>
        <v>0.11641299876593994</v>
      </c>
      <c r="W40" s="88">
        <f>ROUND(S40*V40,0)</f>
        <v>0</v>
      </c>
      <c r="X40" s="76">
        <f>分析係数表!E43</f>
        <v>9.2348827642945289E-2</v>
      </c>
      <c r="Y40" s="89">
        <f>ROUND(S40*X40,0)</f>
        <v>0</v>
      </c>
    </row>
    <row r="41" spans="1:25" x14ac:dyDescent="0.2">
      <c r="A41" s="6" t="s">
        <v>340</v>
      </c>
      <c r="B41" s="5" t="s">
        <v>42</v>
      </c>
      <c r="C41" s="90"/>
      <c r="D41" s="76">
        <f>投入係数表!X41</f>
        <v>4.4583147570218456E-4</v>
      </c>
      <c r="E41" s="77">
        <f>$C$26*D41</f>
        <v>4.4583147570218459E-2</v>
      </c>
      <c r="F41" s="76">
        <f>分析係数表!C44</f>
        <v>0.44668045890539776</v>
      </c>
      <c r="G41" s="77">
        <f>E41*F41</f>
        <v>1.9914420816112249E-2</v>
      </c>
      <c r="H41" s="77">
        <v>2.867118623530393E-2</v>
      </c>
      <c r="I41" s="77">
        <f>C41+H41</f>
        <v>2.867118623530393E-2</v>
      </c>
      <c r="J41" s="76">
        <f>分析係数表!G44</f>
        <v>0.26717776712985147</v>
      </c>
      <c r="K41" s="78">
        <f>I41*J41</f>
        <v>7.6603035193126365E-3</v>
      </c>
      <c r="L41" s="79"/>
      <c r="M41" s="80"/>
      <c r="N41" s="81">
        <f>分析係数表!H44</f>
        <v>0.10956419624217119</v>
      </c>
      <c r="O41" s="82">
        <f t="shared" si="4"/>
        <v>2.0710476221721006</v>
      </c>
      <c r="P41" s="76">
        <f>分析係数表!C44</f>
        <v>0.44668045890539776</v>
      </c>
      <c r="Q41" s="82">
        <f>O41*P41</f>
        <v>0.92509650228676676</v>
      </c>
      <c r="R41" s="83">
        <v>0.93796263374534372</v>
      </c>
      <c r="S41" s="84">
        <f>I41+R41</f>
        <v>0.96663381998064768</v>
      </c>
      <c r="T41" s="85">
        <f>分析係数表!F44</f>
        <v>0.50742692860565408</v>
      </c>
      <c r="U41" s="86">
        <f>S41*T41</f>
        <v>0.49049603035913081</v>
      </c>
      <c r="V41" s="87">
        <f>分析係数表!D44</f>
        <v>0.12563488260661237</v>
      </c>
      <c r="W41" s="88">
        <f>ROUND(S41*V41,0)</f>
        <v>0</v>
      </c>
      <c r="X41" s="76">
        <f>分析係数表!E44</f>
        <v>9.5448011499760427E-2</v>
      </c>
      <c r="Y41" s="89">
        <f>ROUND(S41*X41,0)</f>
        <v>0</v>
      </c>
    </row>
    <row r="42" spans="1:25" x14ac:dyDescent="0.2">
      <c r="A42" s="6" t="s">
        <v>341</v>
      </c>
      <c r="B42" s="5" t="s">
        <v>278</v>
      </c>
      <c r="C42" s="90"/>
      <c r="D42" s="76">
        <f>投入係数表!X42</f>
        <v>4.012483281319661E-3</v>
      </c>
      <c r="E42" s="77">
        <f>$C$26*D42</f>
        <v>0.40124832813196609</v>
      </c>
      <c r="F42" s="76">
        <f>分析係数表!C45</f>
        <v>1</v>
      </c>
      <c r="G42" s="77">
        <f>E42*F42</f>
        <v>0.40124832813196609</v>
      </c>
      <c r="H42" s="77">
        <v>0.46058080787095251</v>
      </c>
      <c r="I42" s="77">
        <f>C42+H42</f>
        <v>0.46058080787095251</v>
      </c>
      <c r="J42" s="76">
        <f>分析係数表!G45</f>
        <v>0</v>
      </c>
      <c r="K42" s="78">
        <f>I42*J42</f>
        <v>0</v>
      </c>
      <c r="L42" s="79"/>
      <c r="M42" s="80"/>
      <c r="N42" s="81">
        <f>分析係数表!H45</f>
        <v>0</v>
      </c>
      <c r="O42" s="82">
        <f t="shared" si="4"/>
        <v>0</v>
      </c>
      <c r="P42" s="76">
        <f>分析係数表!C45</f>
        <v>1</v>
      </c>
      <c r="Q42" s="82">
        <f>O42*P42</f>
        <v>0</v>
      </c>
      <c r="R42" s="83">
        <v>2.773355490156592E-2</v>
      </c>
      <c r="S42" s="84">
        <f>I42+R42</f>
        <v>0.48831436277251844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投入係数表!X43</f>
        <v>4.012483281319661E-3</v>
      </c>
      <c r="E43" s="77">
        <f>$C$26*D43</f>
        <v>0.40124832813196609</v>
      </c>
      <c r="F43" s="76">
        <f>分析係数表!C46</f>
        <v>0.15546676353069377</v>
      </c>
      <c r="G43" s="77">
        <f>E43*F43</f>
        <v>6.2380778946778598E-2</v>
      </c>
      <c r="H43" s="77">
        <v>8.0268122950537243E-2</v>
      </c>
      <c r="I43" s="77">
        <f>C43+H43</f>
        <v>8.0268122950537243E-2</v>
      </c>
      <c r="J43" s="76">
        <f>分析係数表!G46</f>
        <v>0</v>
      </c>
      <c r="K43" s="78">
        <f>I43*J43</f>
        <v>0</v>
      </c>
      <c r="L43" s="79"/>
      <c r="M43" s="80"/>
      <c r="N43" s="81">
        <f>分析係数表!H46</f>
        <v>2.2129436325678497E-2</v>
      </c>
      <c r="O43" s="82">
        <f t="shared" si="4"/>
        <v>0.41830377125209983</v>
      </c>
      <c r="P43" s="76">
        <f>分析係数表!C46</f>
        <v>0.15546676353069377</v>
      </c>
      <c r="Q43" s="82">
        <f>O43*P43</f>
        <v>6.5032333489247626E-2</v>
      </c>
      <c r="R43" s="83">
        <v>7.209362297669121E-2</v>
      </c>
      <c r="S43" s="84">
        <f>I43+R43</f>
        <v>0.15236174592722845</v>
      </c>
      <c r="T43" s="85">
        <f>分析係数表!F46</f>
        <v>0</v>
      </c>
      <c r="U43" s="86">
        <f>S43*T43</f>
        <v>0</v>
      </c>
      <c r="V43" s="87">
        <f>分析係数表!D46</f>
        <v>4.662004662004662E-3</v>
      </c>
      <c r="W43" s="88">
        <f>ROUND(S43*V43,0)</f>
        <v>0</v>
      </c>
      <c r="X43" s="76">
        <f>分析係数表!E46</f>
        <v>9.324009324009324E-3</v>
      </c>
      <c r="Y43" s="89">
        <f>ROUND(S43*X43,0)</f>
        <v>0</v>
      </c>
    </row>
    <row r="44" spans="1:25" x14ac:dyDescent="0.2">
      <c r="A44" s="192">
        <v>40</v>
      </c>
      <c r="B44" s="14" t="s">
        <v>150</v>
      </c>
      <c r="C44" s="197">
        <f>SUM(C5:C43)</f>
        <v>100</v>
      </c>
      <c r="D44" s="92">
        <f>投入係数表!X44</f>
        <v>0.59786000891662949</v>
      </c>
      <c r="E44" s="91">
        <f>SUM(E5:E43)</f>
        <v>59.78600089166293</v>
      </c>
      <c r="F44" s="92">
        <f>分析係数表!C47</f>
        <v>0.3856972016264052</v>
      </c>
      <c r="G44" s="91">
        <f>SUM(G5:G43)</f>
        <v>14.54556294751208</v>
      </c>
      <c r="H44" s="91">
        <f>SUM(H5:H43)</f>
        <v>16.438229846647108</v>
      </c>
      <c r="I44" s="91">
        <f>SUM(I5:I43)</f>
        <v>116.4382298466471</v>
      </c>
      <c r="J44" s="92">
        <f>分析係数表!G47</f>
        <v>0.23532043395593333</v>
      </c>
      <c r="K44" s="93">
        <f>SUM(K5:K43)</f>
        <v>30.147679340037286</v>
      </c>
      <c r="L44" s="94">
        <f>最終需要_まとめ!$L$33</f>
        <v>0.627</v>
      </c>
      <c r="M44" s="91">
        <f>K44*L44</f>
        <v>18.902594946203379</v>
      </c>
      <c r="N44" s="95">
        <f>分析係数表!H47</f>
        <v>1</v>
      </c>
      <c r="O44" s="96">
        <f>SUM(O5:O43)</f>
        <v>18.902594946203372</v>
      </c>
      <c r="P44" s="92">
        <f>分析係数表!C47</f>
        <v>0.3856972016264052</v>
      </c>
      <c r="Q44" s="96">
        <f>SUM(Q5:Q43)</f>
        <v>8.4298943480436197</v>
      </c>
      <c r="R44" s="91">
        <f>SUM(R5:R43)</f>
        <v>9.2841919504664112</v>
      </c>
      <c r="S44" s="97">
        <f>SUM(S5:S43)</f>
        <v>125.72242179711348</v>
      </c>
      <c r="T44" s="98">
        <f>分析係数表!F47</f>
        <v>0.49256721600054465</v>
      </c>
      <c r="U44" s="99">
        <f>SUM(U5:U43)</f>
        <v>53.721484693051089</v>
      </c>
      <c r="V44" s="100">
        <f>分析係数表!D47</f>
        <v>5.5358071998560611E-2</v>
      </c>
      <c r="W44" s="101">
        <f>SUM(W5:W43)</f>
        <v>8</v>
      </c>
      <c r="X44" s="92">
        <f>分析係数表!E47</f>
        <v>4.4839843806985892E-2</v>
      </c>
      <c r="Y44" s="102">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293</v>
      </c>
      <c r="S2" s="3" t="s">
        <v>152</v>
      </c>
      <c r="U2" s="64" t="s">
        <v>209</v>
      </c>
      <c r="W2" s="3" t="s">
        <v>130</v>
      </c>
      <c r="Y2" s="3" t="s">
        <v>153</v>
      </c>
    </row>
    <row r="3" spans="1:25" ht="44" x14ac:dyDescent="0.2">
      <c r="B3" s="65"/>
      <c r="C3" s="66" t="s">
        <v>227</v>
      </c>
      <c r="D3" s="66" t="s">
        <v>235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投入係数表!Y5</f>
        <v>1.0239606799098914E-3</v>
      </c>
      <c r="E5" s="77">
        <f t="shared" ref="E5:E38" si="0">$C$27*D5</f>
        <v>0.10239606799098913</v>
      </c>
      <c r="F5" s="76">
        <f>分析係数表!C8</f>
        <v>7.164700742682395E-2</v>
      </c>
      <c r="G5" s="77">
        <f t="shared" ref="G5:G38" si="1">E5*F5</f>
        <v>7.3363718438279688E-3</v>
      </c>
      <c r="H5" s="77">
        <f t="array" ref="H5:H43">MMULT(逆行列係数!C5:AO43,'23'!G5:G43)</f>
        <v>7.5435523160584548E-3</v>
      </c>
      <c r="I5" s="77">
        <f t="shared" ref="I5:I38" si="2">C5+H5</f>
        <v>7.5435523160584548E-3</v>
      </c>
      <c r="J5" s="76">
        <f>分析係数表!G8</f>
        <v>0.12209302325581395</v>
      </c>
      <c r="K5" s="78">
        <f t="shared" ref="K5:K38" si="3">I5*J5</f>
        <v>9.2101510835597411E-4</v>
      </c>
      <c r="L5" s="79" t="s">
        <v>183</v>
      </c>
      <c r="M5" s="80" t="s">
        <v>183</v>
      </c>
      <c r="N5" s="81">
        <f>分析係数表!H8</f>
        <v>1.0934237995824634E-2</v>
      </c>
      <c r="O5" s="82">
        <f t="shared" ref="O5:O43" si="4">$M$44*N5</f>
        <v>0.26064072000015437</v>
      </c>
      <c r="P5" s="76">
        <f>分析係数表!C8</f>
        <v>7.164700742682395E-2</v>
      </c>
      <c r="Q5" s="82">
        <f t="shared" ref="Q5:Q38" si="5">O5*P5</f>
        <v>1.8674127601583802E-2</v>
      </c>
      <c r="R5" s="83">
        <f t="array" ref="R5:R43">MMULT(逆行列係数!C5:AO43,'23'!Q5:Q43)</f>
        <v>2.3152760162194936E-2</v>
      </c>
      <c r="S5" s="84">
        <f t="shared" ref="S5:S38" si="6">I5+R5</f>
        <v>3.0696312478253392E-2</v>
      </c>
      <c r="T5" s="85">
        <f>分析係数表!F8</f>
        <v>0.45639534883720928</v>
      </c>
      <c r="U5" s="86">
        <f t="shared" ref="U5:U38" si="7">S5*T5</f>
        <v>1.4009654241528436E-2</v>
      </c>
      <c r="V5" s="87">
        <f>分析係数表!D8</f>
        <v>0.625</v>
      </c>
      <c r="W5" s="167">
        <f t="shared" ref="W5:W38" si="8">ROUND(S5*V5,0)</f>
        <v>0</v>
      </c>
      <c r="X5" s="76">
        <f>分析係数表!E8</f>
        <v>0</v>
      </c>
      <c r="Y5" s="166">
        <f t="shared" ref="Y5:Y38" si="9">ROUND(S5*X5,0)</f>
        <v>0</v>
      </c>
    </row>
    <row r="6" spans="1:25" x14ac:dyDescent="0.2">
      <c r="A6" s="6" t="s">
        <v>219</v>
      </c>
      <c r="B6" s="5" t="s">
        <v>265</v>
      </c>
      <c r="C6" s="90"/>
      <c r="D6" s="76">
        <f>投入係数表!Y6</f>
        <v>0</v>
      </c>
      <c r="E6" s="77">
        <f t="shared" si="0"/>
        <v>0</v>
      </c>
      <c r="F6" s="76">
        <f>分析係数表!C9</f>
        <v>5.7142857142857162E-2</v>
      </c>
      <c r="G6" s="77">
        <f t="shared" si="1"/>
        <v>0</v>
      </c>
      <c r="H6" s="77">
        <v>1.9131811385329663E-3</v>
      </c>
      <c r="I6" s="77">
        <f t="shared" si="2"/>
        <v>1.9131811385329663E-3</v>
      </c>
      <c r="J6" s="76">
        <f>分析係数表!G9</f>
        <v>0.2857142857142857</v>
      </c>
      <c r="K6" s="78">
        <f t="shared" si="3"/>
        <v>5.4662318243799037E-4</v>
      </c>
      <c r="L6" s="79"/>
      <c r="M6" s="80"/>
      <c r="N6" s="81">
        <f>分析係数表!H9</f>
        <v>5.8716075156576197E-4</v>
      </c>
      <c r="O6" s="82">
        <f t="shared" si="4"/>
        <v>1.3996220047740987E-2</v>
      </c>
      <c r="P6" s="76">
        <f>分析係数表!C9</f>
        <v>5.7142857142857162E-2</v>
      </c>
      <c r="Q6" s="82">
        <f t="shared" si="5"/>
        <v>7.997840027280566E-4</v>
      </c>
      <c r="R6" s="83">
        <v>9.3043117511924941E-4</v>
      </c>
      <c r="S6" s="84">
        <f t="shared" si="6"/>
        <v>2.8436123136522159E-3</v>
      </c>
      <c r="T6" s="85">
        <f>分析係数表!F9</f>
        <v>0.7142857142857143</v>
      </c>
      <c r="U6" s="86">
        <f t="shared" si="7"/>
        <v>2.0311516526087259E-3</v>
      </c>
      <c r="V6" s="87">
        <f>分析係数表!D9</f>
        <v>0</v>
      </c>
      <c r="W6" s="167">
        <f t="shared" si="8"/>
        <v>0</v>
      </c>
      <c r="X6" s="76">
        <f>分析係数表!E9</f>
        <v>0</v>
      </c>
      <c r="Y6" s="166">
        <f t="shared" si="9"/>
        <v>0</v>
      </c>
    </row>
    <row r="7" spans="1:25" x14ac:dyDescent="0.2">
      <c r="A7" s="6" t="s">
        <v>220</v>
      </c>
      <c r="B7" s="5" t="s">
        <v>266</v>
      </c>
      <c r="C7" s="90"/>
      <c r="D7" s="76">
        <f>投入係数表!Y7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2.6437304534621866E-2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投入係数表!Y8</f>
        <v>6.6557444194142949E-3</v>
      </c>
      <c r="E8" s="77">
        <f t="shared" si="0"/>
        <v>0.66557444194142945</v>
      </c>
      <c r="F8" s="76">
        <f>分析係数表!C11</f>
        <v>4.3499275012083283E-3</v>
      </c>
      <c r="G8" s="77">
        <f t="shared" si="1"/>
        <v>2.8952005691024098E-3</v>
      </c>
      <c r="H8" s="77">
        <v>4.4366038373199806E-3</v>
      </c>
      <c r="I8" s="77">
        <f t="shared" si="2"/>
        <v>4.4366038373199806E-3</v>
      </c>
      <c r="J8" s="76">
        <f>分析係数表!G11</f>
        <v>0.47058823529411764</v>
      </c>
      <c r="K8" s="78">
        <f t="shared" si="3"/>
        <v>2.0878135705035203E-3</v>
      </c>
      <c r="L8" s="79"/>
      <c r="M8" s="80"/>
      <c r="N8" s="81">
        <f>分析係数表!H11</f>
        <v>-2.6096033402922757E-5</v>
      </c>
      <c r="O8" s="82">
        <f t="shared" si="4"/>
        <v>-6.2205422434404392E-4</v>
      </c>
      <c r="P8" s="76">
        <f>分析係数表!C11</f>
        <v>4.3499275012083283E-3</v>
      </c>
      <c r="Q8" s="82">
        <f t="shared" si="5"/>
        <v>-2.705890777716972E-6</v>
      </c>
      <c r="R8" s="83">
        <v>4.0457336956983381E-4</v>
      </c>
      <c r="S8" s="84">
        <f t="shared" si="6"/>
        <v>4.8411772068898146E-3</v>
      </c>
      <c r="T8" s="85">
        <f>分析係数表!F11</f>
        <v>0.76470588235294112</v>
      </c>
      <c r="U8" s="86">
        <f t="shared" si="7"/>
        <v>3.7020766876216227E-3</v>
      </c>
      <c r="V8" s="87">
        <f>分析係数表!D11</f>
        <v>0</v>
      </c>
      <c r="W8" s="167">
        <f t="shared" si="8"/>
        <v>0</v>
      </c>
      <c r="X8" s="76">
        <f>分析係数表!E11</f>
        <v>0</v>
      </c>
      <c r="Y8" s="166">
        <f t="shared" si="9"/>
        <v>0</v>
      </c>
    </row>
    <row r="9" spans="1:25" x14ac:dyDescent="0.2">
      <c r="A9" s="6" t="s">
        <v>222</v>
      </c>
      <c r="B9" s="5" t="s">
        <v>190</v>
      </c>
      <c r="C9" s="90"/>
      <c r="D9" s="76">
        <f>投入係数表!Y9</f>
        <v>0</v>
      </c>
      <c r="E9" s="77">
        <f t="shared" si="0"/>
        <v>0</v>
      </c>
      <c r="F9" s="76">
        <f>分析係数表!C12</f>
        <v>7.5078417484569449E-2</v>
      </c>
      <c r="G9" s="77">
        <f t="shared" si="1"/>
        <v>0</v>
      </c>
      <c r="H9" s="77">
        <v>4.5083900150236342E-4</v>
      </c>
      <c r="I9" s="77">
        <f t="shared" si="2"/>
        <v>4.5083900150236342E-4</v>
      </c>
      <c r="J9" s="76">
        <f>分析係数表!G12</f>
        <v>0.13750412677451304</v>
      </c>
      <c r="K9" s="78">
        <f t="shared" si="3"/>
        <v>6.199222321747586E-5</v>
      </c>
      <c r="L9" s="79"/>
      <c r="M9" s="80"/>
      <c r="N9" s="81">
        <f>分析係数表!H12</f>
        <v>8.9209290187891435E-2</v>
      </c>
      <c r="O9" s="82">
        <f t="shared" si="4"/>
        <v>2.126492365920114</v>
      </c>
      <c r="P9" s="76">
        <f>分析係数表!C12</f>
        <v>7.5078417484569449E-2</v>
      </c>
      <c r="Q9" s="82">
        <f t="shared" si="5"/>
        <v>0.15965368162630014</v>
      </c>
      <c r="R9" s="83">
        <v>0.17634511940399239</v>
      </c>
      <c r="S9" s="84">
        <f t="shared" si="6"/>
        <v>0.17679595840549475</v>
      </c>
      <c r="T9" s="85">
        <f>分析係数表!F12</f>
        <v>0.33294816771211622</v>
      </c>
      <c r="U9" s="86">
        <f t="shared" si="7"/>
        <v>5.8863890410016988E-2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投入係数表!Y10</f>
        <v>3.3790702437026419E-3</v>
      </c>
      <c r="E10" s="77">
        <f t="shared" si="0"/>
        <v>0.33790702437026421</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0.33622030825795574</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投入係数表!Y11</f>
        <v>5.0071677247593691E-2</v>
      </c>
      <c r="E11" s="77">
        <f t="shared" si="0"/>
        <v>5.0071677247593689</v>
      </c>
      <c r="F11" s="76">
        <f>分析係数表!C14</f>
        <v>7.4826296098343126E-2</v>
      </c>
      <c r="G11" s="77">
        <f t="shared" si="1"/>
        <v>0.37466781478691158</v>
      </c>
      <c r="H11" s="77">
        <v>0.39021542880148147</v>
      </c>
      <c r="I11" s="77">
        <f t="shared" si="2"/>
        <v>0.39021542880148147</v>
      </c>
      <c r="J11" s="76">
        <f>分析係数表!G14</f>
        <v>0.16814159292035399</v>
      </c>
      <c r="K11" s="78">
        <f t="shared" si="3"/>
        <v>6.5611443780780071E-2</v>
      </c>
      <c r="L11" s="79"/>
      <c r="M11" s="80"/>
      <c r="N11" s="81">
        <f>分析係数表!H14</f>
        <v>1.1873695198329854E-3</v>
      </c>
      <c r="O11" s="82">
        <f t="shared" si="4"/>
        <v>2.8303467207653997E-2</v>
      </c>
      <c r="P11" s="76">
        <f>分析係数表!C14</f>
        <v>7.4826296098343126E-2</v>
      </c>
      <c r="Q11" s="82">
        <f t="shared" si="5"/>
        <v>2.1178436178896629E-3</v>
      </c>
      <c r="R11" s="83">
        <v>7.2104811267054512E-3</v>
      </c>
      <c r="S11" s="84">
        <f t="shared" si="6"/>
        <v>0.39742590992818694</v>
      </c>
      <c r="T11" s="85">
        <f>分析係数表!F14</f>
        <v>0.3584070796460177</v>
      </c>
      <c r="U11" s="86">
        <f t="shared" si="7"/>
        <v>0.14244025975302274</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投入係数表!Y12</f>
        <v>5.7341798074953924E-3</v>
      </c>
      <c r="E12" s="77">
        <f t="shared" si="0"/>
        <v>0.5734179807495392</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0.19470297221968574</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投入係数表!Y13</f>
        <v>1.2901904566864632E-2</v>
      </c>
      <c r="E13" s="77">
        <f t="shared" si="0"/>
        <v>1.2901904566864633</v>
      </c>
      <c r="F13" s="76">
        <f>分析係数表!C16</f>
        <v>0.33157038242473558</v>
      </c>
      <c r="G13" s="77">
        <f t="shared" si="1"/>
        <v>0.42778894312427485</v>
      </c>
      <c r="H13" s="77">
        <v>0.46090582579463124</v>
      </c>
      <c r="I13" s="77">
        <f t="shared" si="2"/>
        <v>0.46090582579463124</v>
      </c>
      <c r="J13" s="76">
        <f>分析係数表!G16</f>
        <v>3.3388981636060099E-2</v>
      </c>
      <c r="K13" s="78">
        <f t="shared" si="3"/>
        <v>1.5389176153410058E-2</v>
      </c>
      <c r="L13" s="79"/>
      <c r="M13" s="80"/>
      <c r="N13" s="81">
        <f>分析係数表!H16</f>
        <v>1.6727557411273488E-2</v>
      </c>
      <c r="O13" s="82">
        <f t="shared" si="4"/>
        <v>0.39873675780453216</v>
      </c>
      <c r="P13" s="76">
        <f>分析係数表!C16</f>
        <v>0.33157038242473558</v>
      </c>
      <c r="Q13" s="82">
        <f t="shared" si="5"/>
        <v>0.13220929927204789</v>
      </c>
      <c r="R13" s="83">
        <v>0.14488019234052049</v>
      </c>
      <c r="S13" s="84">
        <f t="shared" si="6"/>
        <v>0.60578601813515176</v>
      </c>
      <c r="T13" s="85">
        <f>分析係数表!F16</f>
        <v>0.28881469115191988</v>
      </c>
      <c r="U13" s="86">
        <f t="shared" si="7"/>
        <v>0.17495990173185519</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投入係数表!Y14</f>
        <v>1.4335449518738481E-2</v>
      </c>
      <c r="E14" s="77">
        <f t="shared" si="0"/>
        <v>1.4335449518738481</v>
      </c>
      <c r="F14" s="76">
        <f>分析係数表!C17</f>
        <v>0.10168393782383423</v>
      </c>
      <c r="G14" s="77">
        <f t="shared" si="1"/>
        <v>0.1457684957540118</v>
      </c>
      <c r="H14" s="77">
        <v>0.16244040328669973</v>
      </c>
      <c r="I14" s="77">
        <f t="shared" si="2"/>
        <v>0.16244040328669973</v>
      </c>
      <c r="J14" s="76">
        <f>分析係数表!G17</f>
        <v>0.21222040370976542</v>
      </c>
      <c r="K14" s="78">
        <f t="shared" si="3"/>
        <v>3.4473167964280522E-2</v>
      </c>
      <c r="L14" s="79"/>
      <c r="M14" s="80"/>
      <c r="N14" s="81">
        <f>分析係数表!H17</f>
        <v>3.040187891440501E-3</v>
      </c>
      <c r="O14" s="82">
        <f t="shared" si="4"/>
        <v>7.246931713608111E-2</v>
      </c>
      <c r="P14" s="76">
        <f>分析係数表!C17</f>
        <v>0.10168393782383423</v>
      </c>
      <c r="Q14" s="82">
        <f t="shared" si="5"/>
        <v>7.3689655378009955E-3</v>
      </c>
      <c r="R14" s="83">
        <v>1.3000124710686147E-2</v>
      </c>
      <c r="S14" s="84">
        <f t="shared" si="6"/>
        <v>0.17544052799738588</v>
      </c>
      <c r="T14" s="85">
        <f>分析係数表!F17</f>
        <v>0.32296781232951444</v>
      </c>
      <c r="U14" s="86">
        <f t="shared" si="7"/>
        <v>5.6661643521250644E-2</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投入係数表!Y15</f>
        <v>5.7034609870980954E-2</v>
      </c>
      <c r="E15" s="77">
        <f t="shared" si="0"/>
        <v>5.7034609870980955</v>
      </c>
      <c r="F15" s="76">
        <f>分析係数表!C18</f>
        <v>1.3647642679900707E-2</v>
      </c>
      <c r="G15" s="77">
        <f t="shared" si="1"/>
        <v>7.7838797590668585E-2</v>
      </c>
      <c r="H15" s="77">
        <v>7.8352921373890674E-2</v>
      </c>
      <c r="I15" s="77">
        <f t="shared" si="2"/>
        <v>7.8352921373890674E-2</v>
      </c>
      <c r="J15" s="76">
        <f>分析係数表!G18</f>
        <v>0.21285140562248997</v>
      </c>
      <c r="K15" s="78">
        <f t="shared" si="3"/>
        <v>1.667752944906107E-2</v>
      </c>
      <c r="L15" s="79"/>
      <c r="M15" s="80"/>
      <c r="N15" s="81">
        <f>分析係数表!H18</f>
        <v>4.4363256784968683E-4</v>
      </c>
      <c r="O15" s="82">
        <f t="shared" si="4"/>
        <v>1.0574921813848745E-2</v>
      </c>
      <c r="P15" s="76">
        <f>分析係数表!C18</f>
        <v>1.3647642679900707E-2</v>
      </c>
      <c r="Q15" s="82">
        <f t="shared" si="5"/>
        <v>1.4432275428329512E-4</v>
      </c>
      <c r="R15" s="83">
        <v>3.1833166876227558E-4</v>
      </c>
      <c r="S15" s="84">
        <f t="shared" si="6"/>
        <v>7.8671253042652947E-2</v>
      </c>
      <c r="T15" s="85">
        <f>分析係数表!F18</f>
        <v>0.45783132530120479</v>
      </c>
      <c r="U15" s="86">
        <f t="shared" si="7"/>
        <v>3.6018164043624241E-2</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投入係数表!Y16</f>
        <v>2.4882244521810364E-2</v>
      </c>
      <c r="E16" s="77">
        <f t="shared" si="0"/>
        <v>2.4882244521810364</v>
      </c>
      <c r="F16" s="76">
        <f>分析係数表!C19</f>
        <v>0.35369371629248714</v>
      </c>
      <c r="G16" s="77">
        <f t="shared" si="1"/>
        <v>0.88006935346174875</v>
      </c>
      <c r="H16" s="77">
        <v>1.1667259744326639</v>
      </c>
      <c r="I16" s="77">
        <f t="shared" si="2"/>
        <v>1.1667259744326639</v>
      </c>
      <c r="J16" s="76">
        <f>分析係数表!G19</f>
        <v>5.7706179370040876E-2</v>
      </c>
      <c r="K16" s="78">
        <f t="shared" si="3"/>
        <v>6.7327298356297027E-2</v>
      </c>
      <c r="L16" s="79"/>
      <c r="M16" s="80"/>
      <c r="N16" s="81">
        <f>分析係数表!H19</f>
        <v>-1.174321503131524E-4</v>
      </c>
      <c r="O16" s="82">
        <f t="shared" si="4"/>
        <v>-2.7992440095481975E-3</v>
      </c>
      <c r="P16" s="76">
        <f>分析係数表!C19</f>
        <v>0.35369371629248714</v>
      </c>
      <c r="Q16" s="82">
        <f t="shared" si="5"/>
        <v>-9.900750165465844E-4</v>
      </c>
      <c r="R16" s="83">
        <v>1.907714188271985E-3</v>
      </c>
      <c r="S16" s="84">
        <f t="shared" si="6"/>
        <v>1.1686336886209359</v>
      </c>
      <c r="T16" s="85">
        <f>分析係数表!F19</f>
        <v>0.2399615292137533</v>
      </c>
      <c r="U16" s="86">
        <f t="shared" si="7"/>
        <v>0.28042712701218897</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投入係数表!Y17</f>
        <v>9.62523039115298E-3</v>
      </c>
      <c r="E17" s="77">
        <f t="shared" si="0"/>
        <v>0.96252303911529802</v>
      </c>
      <c r="F17" s="76">
        <f>分析係数表!C20</f>
        <v>6.1353860086031276E-2</v>
      </c>
      <c r="G17" s="77">
        <f t="shared" si="1"/>
        <v>5.9054503871461606E-2</v>
      </c>
      <c r="H17" s="77">
        <v>6.5909862405939823E-2</v>
      </c>
      <c r="I17" s="77">
        <f t="shared" si="2"/>
        <v>6.5909862405939823E-2</v>
      </c>
      <c r="J17" s="76">
        <f>分析係数表!G20</f>
        <v>0.10067618332081142</v>
      </c>
      <c r="K17" s="78">
        <f t="shared" si="3"/>
        <v>6.6355533902298543E-3</v>
      </c>
      <c r="L17" s="79"/>
      <c r="M17" s="80"/>
      <c r="N17" s="81">
        <f>分析係数表!H20</f>
        <v>5.4801670146137783E-4</v>
      </c>
      <c r="O17" s="82">
        <f t="shared" si="4"/>
        <v>1.3063138711224921E-2</v>
      </c>
      <c r="P17" s="76">
        <f>分析係数表!C20</f>
        <v>6.1353860086031276E-2</v>
      </c>
      <c r="Q17" s="82">
        <f t="shared" si="5"/>
        <v>8.0147398477291277E-4</v>
      </c>
      <c r="R17" s="83">
        <v>1.4957061731917173E-3</v>
      </c>
      <c r="S17" s="84">
        <f t="shared" si="6"/>
        <v>6.7405568579131547E-2</v>
      </c>
      <c r="T17" s="85">
        <f>分析係数表!F20</f>
        <v>0.22389181066867017</v>
      </c>
      <c r="U17" s="86">
        <f t="shared" si="7"/>
        <v>1.5091554798332983E-2</v>
      </c>
      <c r="V17" s="87">
        <f>分析係数表!D20</f>
        <v>0</v>
      </c>
      <c r="W17" s="167">
        <f t="shared" si="8"/>
        <v>0</v>
      </c>
      <c r="X17" s="76">
        <f>分析係数表!E20</f>
        <v>0</v>
      </c>
      <c r="Y17" s="166">
        <f t="shared" si="9"/>
        <v>0</v>
      </c>
    </row>
    <row r="18" spans="1:25" x14ac:dyDescent="0.2">
      <c r="A18" s="6" t="s">
        <v>6</v>
      </c>
      <c r="B18" s="5" t="s">
        <v>34</v>
      </c>
      <c r="C18" s="90"/>
      <c r="D18" s="76">
        <f>投入係数表!Y18</f>
        <v>0.10198648371902519</v>
      </c>
      <c r="E18" s="77">
        <f t="shared" si="0"/>
        <v>10.198648371902518</v>
      </c>
      <c r="F18" s="76">
        <f>分析係数表!C21</f>
        <v>6.7857142857142838E-2</v>
      </c>
      <c r="G18" s="77">
        <f t="shared" si="1"/>
        <v>0.6920511395219564</v>
      </c>
      <c r="H18" s="77">
        <v>0.6987245783277114</v>
      </c>
      <c r="I18" s="77">
        <f t="shared" si="2"/>
        <v>0.6987245783277114</v>
      </c>
      <c r="J18" s="76">
        <f>分析係数表!G21</f>
        <v>0.28506493506493508</v>
      </c>
      <c r="K18" s="78">
        <f t="shared" si="3"/>
        <v>0.1991818765492632</v>
      </c>
      <c r="L18" s="79"/>
      <c r="M18" s="80"/>
      <c r="N18" s="81">
        <f>分析係数表!H21</f>
        <v>9.264091858037578E-4</v>
      </c>
      <c r="O18" s="82">
        <f t="shared" si="4"/>
        <v>2.2082924964213557E-2</v>
      </c>
      <c r="P18" s="76">
        <f>分析係数表!C21</f>
        <v>6.7857142857142838E-2</v>
      </c>
      <c r="Q18" s="82">
        <f t="shared" si="5"/>
        <v>1.4984841940002052E-3</v>
      </c>
      <c r="R18" s="83">
        <v>3.3261574822020276E-3</v>
      </c>
      <c r="S18" s="84">
        <f t="shared" si="6"/>
        <v>0.7020507358099134</v>
      </c>
      <c r="T18" s="85">
        <f>分析係数表!F21</f>
        <v>0.42467532467532465</v>
      </c>
      <c r="U18" s="86">
        <f t="shared" si="7"/>
        <v>0.29814362416862555</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投入係数表!Y19</f>
        <v>6.8605365553962728E-3</v>
      </c>
      <c r="E19" s="77">
        <f t="shared" si="0"/>
        <v>0.68605365553962727</v>
      </c>
      <c r="F19" s="76">
        <f>分析係数表!C22</f>
        <v>2.5594149908592323E-2</v>
      </c>
      <c r="G19" s="77">
        <f t="shared" si="1"/>
        <v>1.7558960105218981E-2</v>
      </c>
      <c r="H19" s="77">
        <v>1.8997927209269169E-2</v>
      </c>
      <c r="I19" s="77">
        <f t="shared" si="2"/>
        <v>1.8997927209269169E-2</v>
      </c>
      <c r="J19" s="76">
        <f>分析係数表!G22</f>
        <v>0.19492656875834447</v>
      </c>
      <c r="K19" s="78">
        <f t="shared" si="3"/>
        <v>3.7032007644236301E-3</v>
      </c>
      <c r="L19" s="79"/>
      <c r="M19" s="80"/>
      <c r="N19" s="81">
        <f>分析係数表!H22</f>
        <v>3.9144050104384132E-5</v>
      </c>
      <c r="O19" s="82">
        <f t="shared" si="4"/>
        <v>9.3308133651606577E-4</v>
      </c>
      <c r="P19" s="76">
        <f>分析係数表!C22</f>
        <v>2.5594149908592323E-2</v>
      </c>
      <c r="Q19" s="82">
        <f t="shared" si="5"/>
        <v>2.3881423603701867E-5</v>
      </c>
      <c r="R19" s="83">
        <v>2.4596213507525563E-4</v>
      </c>
      <c r="S19" s="84">
        <f t="shared" si="6"/>
        <v>1.9243889344344425E-2</v>
      </c>
      <c r="T19" s="85">
        <f>分析係数表!F22</f>
        <v>0.41388518024032045</v>
      </c>
      <c r="U19" s="86">
        <f t="shared" si="7"/>
        <v>7.9647606098087742E-3</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投入係数表!Y20</f>
        <v>1.0239606799098914E-4</v>
      </c>
      <c r="E20" s="77">
        <f t="shared" si="0"/>
        <v>1.0239606799098914E-2</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6.2205422434404392E-4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投入係数表!Y21</f>
        <v>2.0479213598197828E-4</v>
      </c>
      <c r="E21" s="77">
        <f t="shared" si="0"/>
        <v>2.0479213598197828E-2</v>
      </c>
      <c r="F21" s="76">
        <f>分析係数表!C24</f>
        <v>0.15741583257506819</v>
      </c>
      <c r="G21" s="77">
        <f t="shared" si="1"/>
        <v>3.2237524590429693E-3</v>
      </c>
      <c r="H21" s="77">
        <v>8.4520284003966727E-3</v>
      </c>
      <c r="I21" s="77">
        <f t="shared" si="2"/>
        <v>8.4520284003966727E-3</v>
      </c>
      <c r="J21" s="76">
        <f>分析係数表!G24</f>
        <v>0.20833333333333334</v>
      </c>
      <c r="K21" s="78">
        <f t="shared" si="3"/>
        <v>1.7608392500826403E-3</v>
      </c>
      <c r="L21" s="79"/>
      <c r="M21" s="80"/>
      <c r="N21" s="81">
        <f>分析係数表!H24</f>
        <v>3.2620041753653444E-4</v>
      </c>
      <c r="O21" s="82">
        <f t="shared" si="4"/>
        <v>7.775677804300548E-3</v>
      </c>
      <c r="P21" s="76">
        <f>分析係数表!C24</f>
        <v>0.15741583257506819</v>
      </c>
      <c r="Q21" s="82">
        <f t="shared" si="5"/>
        <v>1.2240147953994488E-3</v>
      </c>
      <c r="R21" s="83">
        <v>4.2209596888444145E-3</v>
      </c>
      <c r="S21" s="84">
        <f t="shared" si="6"/>
        <v>1.2672988089241086E-2</v>
      </c>
      <c r="T21" s="85">
        <f>分析係数表!F24</f>
        <v>0.39583333333333331</v>
      </c>
      <c r="U21" s="86">
        <f t="shared" si="7"/>
        <v>5.0163911186579301E-3</v>
      </c>
      <c r="V21" s="87">
        <f>分析係数表!D24</f>
        <v>0</v>
      </c>
      <c r="W21" s="167">
        <f t="shared" si="8"/>
        <v>0</v>
      </c>
      <c r="X21" s="76">
        <f>分析係数表!E24</f>
        <v>0</v>
      </c>
      <c r="Y21" s="166">
        <f t="shared" si="9"/>
        <v>0</v>
      </c>
    </row>
    <row r="22" spans="1:25" x14ac:dyDescent="0.2">
      <c r="A22" s="6" t="s">
        <v>10</v>
      </c>
      <c r="B22" s="5" t="s">
        <v>271</v>
      </c>
      <c r="C22" s="90"/>
      <c r="D22" s="76">
        <f>投入係数表!Y22</f>
        <v>3.0718820397296744E-4</v>
      </c>
      <c r="E22" s="77">
        <f t="shared" si="0"/>
        <v>3.0718820397296745E-2</v>
      </c>
      <c r="F22" s="76">
        <f>分析係数表!C25</f>
        <v>0.30845442536327605</v>
      </c>
      <c r="G22" s="77">
        <f t="shared" si="1"/>
        <v>9.47535609348585E-3</v>
      </c>
      <c r="H22" s="77">
        <v>0.111713181832019</v>
      </c>
      <c r="I22" s="77">
        <f t="shared" si="2"/>
        <v>0.111713181832019</v>
      </c>
      <c r="J22" s="76">
        <f>分析係数表!G25</f>
        <v>0.19694817948330565</v>
      </c>
      <c r="K22" s="78">
        <f t="shared" si="3"/>
        <v>2.2001707786103639E-2</v>
      </c>
      <c r="L22" s="79"/>
      <c r="M22" s="80"/>
      <c r="N22" s="81">
        <f>分析係数表!H25</f>
        <v>5.0887265135699379E-4</v>
      </c>
      <c r="O22" s="82">
        <f t="shared" si="4"/>
        <v>1.2130057374708857E-2</v>
      </c>
      <c r="P22" s="76">
        <f>分析係数表!C25</f>
        <v>0.30845442536327605</v>
      </c>
      <c r="Q22" s="82">
        <f t="shared" si="5"/>
        <v>3.7415698771393895E-3</v>
      </c>
      <c r="R22" s="83">
        <v>2.2339609912042167E-2</v>
      </c>
      <c r="S22" s="84">
        <f t="shared" si="6"/>
        <v>0.13405279174406118</v>
      </c>
      <c r="T22" s="85">
        <f>分析係数表!F25</f>
        <v>0.34916150475902702</v>
      </c>
      <c r="U22" s="86">
        <f t="shared" si="7"/>
        <v>4.6806074482504872E-2</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投入係数表!Y23</f>
        <v>8.3964775752611107E-3</v>
      </c>
      <c r="E23" s="77">
        <f t="shared" si="0"/>
        <v>0.83964775752611109</v>
      </c>
      <c r="F23" s="76">
        <f>分析係数表!C26</f>
        <v>0.16160220994475138</v>
      </c>
      <c r="G23" s="77">
        <f t="shared" si="1"/>
        <v>0.13568893319137432</v>
      </c>
      <c r="H23" s="77">
        <v>0.14624627512488694</v>
      </c>
      <c r="I23" s="77">
        <f t="shared" si="2"/>
        <v>0.14624627512488694</v>
      </c>
      <c r="J23" s="76">
        <f>分析係数表!G26</f>
        <v>0.19685515573026913</v>
      </c>
      <c r="K23" s="78">
        <f t="shared" si="3"/>
        <v>2.8789333264681402E-2</v>
      </c>
      <c r="L23" s="79"/>
      <c r="M23" s="80"/>
      <c r="N23" s="81">
        <f>分析係数表!H26</f>
        <v>1.0360125260960334E-2</v>
      </c>
      <c r="O23" s="82">
        <f t="shared" si="4"/>
        <v>0.24695552706458543</v>
      </c>
      <c r="P23" s="76">
        <f>分析係数表!C26</f>
        <v>0.16160220994475138</v>
      </c>
      <c r="Q23" s="82">
        <f t="shared" si="5"/>
        <v>3.9908558931707867E-2</v>
      </c>
      <c r="R23" s="83">
        <v>4.2237724074783031E-2</v>
      </c>
      <c r="S23" s="84">
        <f t="shared" si="6"/>
        <v>0.18848399919966996</v>
      </c>
      <c r="T23" s="85">
        <f>分析係数表!F26</f>
        <v>0.33413970365890533</v>
      </c>
      <c r="U23" s="86">
        <f t="shared" si="7"/>
        <v>6.2979987637023074E-2</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投入係数表!Y24</f>
        <v>1.7407331558468154E-3</v>
      </c>
      <c r="E24" s="77">
        <f t="shared" si="0"/>
        <v>0.17407331558468153</v>
      </c>
      <c r="F24" s="76">
        <f>分析係数表!C27</f>
        <v>8.2295614510016213E-2</v>
      </c>
      <c r="G24" s="77">
        <f t="shared" si="1"/>
        <v>1.4325470475837349E-2</v>
      </c>
      <c r="H24" s="77">
        <v>1.5008259500530891E-2</v>
      </c>
      <c r="I24" s="77">
        <f t="shared" si="2"/>
        <v>1.5008259500530891E-2</v>
      </c>
      <c r="J24" s="76">
        <f>分析係数表!G27</f>
        <v>0.16879795396419436</v>
      </c>
      <c r="K24" s="78">
        <f t="shared" si="3"/>
        <v>2.5333634962532961E-3</v>
      </c>
      <c r="L24" s="79"/>
      <c r="M24" s="80"/>
      <c r="N24" s="81">
        <f>分析係数表!H27</f>
        <v>1.0829853862212944E-2</v>
      </c>
      <c r="O24" s="82">
        <f t="shared" si="4"/>
        <v>0.25815250310277821</v>
      </c>
      <c r="P24" s="76">
        <f>分析係数表!C27</f>
        <v>8.2295614510016213E-2</v>
      </c>
      <c r="Q24" s="82">
        <f t="shared" si="5"/>
        <v>2.1244818880142E-2</v>
      </c>
      <c r="R24" s="83">
        <v>2.1469174268608074E-2</v>
      </c>
      <c r="S24" s="84">
        <f t="shared" si="6"/>
        <v>3.6477433769138964E-2</v>
      </c>
      <c r="T24" s="85">
        <f>分析係数表!F27</f>
        <v>0.31969309462915602</v>
      </c>
      <c r="U24" s="86">
        <f t="shared" si="7"/>
        <v>1.1661583685786113E-2</v>
      </c>
      <c r="V24" s="87">
        <f>分析係数表!D27</f>
        <v>0</v>
      </c>
      <c r="W24" s="167">
        <f t="shared" si="8"/>
        <v>0</v>
      </c>
      <c r="X24" s="76">
        <f>分析係数表!E27</f>
        <v>0</v>
      </c>
      <c r="Y24" s="166">
        <f t="shared" si="9"/>
        <v>0</v>
      </c>
    </row>
    <row r="25" spans="1:25" x14ac:dyDescent="0.2">
      <c r="A25" s="6" t="s">
        <v>13</v>
      </c>
      <c r="B25" s="5" t="s">
        <v>191</v>
      </c>
      <c r="C25" s="90"/>
      <c r="D25" s="76">
        <f>投入係数表!Y25</f>
        <v>0</v>
      </c>
      <c r="E25" s="77">
        <f t="shared" si="0"/>
        <v>0</v>
      </c>
      <c r="F25" s="76">
        <f>分析係数表!C28</f>
        <v>3.4090909090909061E-2</v>
      </c>
      <c r="G25" s="77">
        <f t="shared" si="1"/>
        <v>0</v>
      </c>
      <c r="H25" s="77">
        <v>7.9644697085045641E-3</v>
      </c>
      <c r="I25" s="77">
        <f t="shared" si="2"/>
        <v>7.9644697085045641E-3</v>
      </c>
      <c r="J25" s="76">
        <f>分析係数表!G28</f>
        <v>0.12609457092819615</v>
      </c>
      <c r="K25" s="78">
        <f t="shared" si="3"/>
        <v>1.0042763905644984E-3</v>
      </c>
      <c r="L25" s="79"/>
      <c r="M25" s="80"/>
      <c r="N25" s="81">
        <f>分析係数表!H28</f>
        <v>2.1424843423799581E-2</v>
      </c>
      <c r="O25" s="82">
        <f t="shared" si="4"/>
        <v>0.51070651818645996</v>
      </c>
      <c r="P25" s="76">
        <f>分析係数表!C28</f>
        <v>3.4090909090909061E-2</v>
      </c>
      <c r="Q25" s="82">
        <f t="shared" si="5"/>
        <v>1.7410449483629301E-2</v>
      </c>
      <c r="R25" s="83">
        <v>1.9319236702447104E-2</v>
      </c>
      <c r="S25" s="84">
        <f t="shared" si="6"/>
        <v>2.7283706410951666E-2</v>
      </c>
      <c r="T25" s="85">
        <f>分析係数表!F28</f>
        <v>0.21453590192644484</v>
      </c>
      <c r="U25" s="86">
        <f t="shared" si="7"/>
        <v>5.8533345627698411E-3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投入係数表!Y26</f>
        <v>3.2766741757116525E-3</v>
      </c>
      <c r="E26" s="77">
        <f t="shared" si="0"/>
        <v>0.32766741757116524</v>
      </c>
      <c r="F26" s="76">
        <f>分析係数表!C29</f>
        <v>0.29231433506044902</v>
      </c>
      <c r="G26" s="77">
        <f t="shared" si="1"/>
        <v>9.5781883288289654E-2</v>
      </c>
      <c r="H26" s="77">
        <v>0.12756375363353267</v>
      </c>
      <c r="I26" s="77">
        <f t="shared" si="2"/>
        <v>0.12756375363353267</v>
      </c>
      <c r="J26" s="76">
        <f>分析係数表!G29</f>
        <v>0.25456977262594738</v>
      </c>
      <c r="K26" s="78">
        <f t="shared" si="3"/>
        <v>3.247387575780078E-2</v>
      </c>
      <c r="L26" s="79"/>
      <c r="M26" s="80"/>
      <c r="N26" s="81">
        <f>分析係数表!H29</f>
        <v>1.0151356993736952E-2</v>
      </c>
      <c r="O26" s="82">
        <f t="shared" si="4"/>
        <v>0.24197909326983308</v>
      </c>
      <c r="P26" s="76">
        <f>分析係数表!C29</f>
        <v>0.29231433506044902</v>
      </c>
      <c r="Q26" s="82">
        <f t="shared" si="5"/>
        <v>7.0733957747701637E-2</v>
      </c>
      <c r="R26" s="83">
        <v>8.9840712831292288E-2</v>
      </c>
      <c r="S26" s="84">
        <f t="shared" si="6"/>
        <v>0.21740446646482497</v>
      </c>
      <c r="T26" s="85">
        <f>分析係数表!F29</f>
        <v>0.38252340615247438</v>
      </c>
      <c r="U26" s="86">
        <f t="shared" si="7"/>
        <v>8.3162297024886242E-2</v>
      </c>
      <c r="V26" s="87">
        <f>分析係数表!D29</f>
        <v>6.8212215782434235E-2</v>
      </c>
      <c r="W26" s="167">
        <f t="shared" si="8"/>
        <v>0</v>
      </c>
      <c r="X26" s="76">
        <f>分析係数表!E29</f>
        <v>4.7258136424431565E-2</v>
      </c>
      <c r="Y26" s="166">
        <f t="shared" si="9"/>
        <v>0</v>
      </c>
    </row>
    <row r="27" spans="1:25" x14ac:dyDescent="0.2">
      <c r="A27" s="6" t="s">
        <v>15</v>
      </c>
      <c r="B27" s="5" t="s">
        <v>36</v>
      </c>
      <c r="C27" s="75">
        <f>最終需要_まとめ!C28</f>
        <v>100</v>
      </c>
      <c r="D27" s="76">
        <f>投入係数表!Y27</f>
        <v>6.1437640794593487E-4</v>
      </c>
      <c r="E27" s="77">
        <f t="shared" si="0"/>
        <v>6.143764079459349E-2</v>
      </c>
      <c r="F27" s="76">
        <f>分析係数表!C30</f>
        <v>1</v>
      </c>
      <c r="G27" s="77">
        <f t="shared" si="1"/>
        <v>6.143764079459349E-2</v>
      </c>
      <c r="H27" s="77">
        <v>0.109366605426304</v>
      </c>
      <c r="I27" s="77">
        <f t="shared" si="2"/>
        <v>100.1093666054263</v>
      </c>
      <c r="J27" s="76">
        <f>分析係数表!G30</f>
        <v>0.34476756092566047</v>
      </c>
      <c r="K27" s="78">
        <f t="shared" si="3"/>
        <v>34.514462150365596</v>
      </c>
      <c r="L27" s="79"/>
      <c r="M27" s="80"/>
      <c r="N27" s="81">
        <f>分析係数表!H30</f>
        <v>0</v>
      </c>
      <c r="O27" s="82">
        <f t="shared" si="4"/>
        <v>0</v>
      </c>
      <c r="P27" s="76">
        <f>分析係数表!C30</f>
        <v>1</v>
      </c>
      <c r="Q27" s="82">
        <f t="shared" si="5"/>
        <v>0</v>
      </c>
      <c r="R27" s="83">
        <v>7.2427420016793975E-2</v>
      </c>
      <c r="S27" s="84">
        <f t="shared" si="6"/>
        <v>100.1817940254431</v>
      </c>
      <c r="T27" s="85">
        <f>分析係数表!F30</f>
        <v>0.43968871595330739</v>
      </c>
      <c r="U27" s="86">
        <f t="shared" si="7"/>
        <v>44.048804376945796</v>
      </c>
      <c r="V27" s="87">
        <f>分析係数表!D30</f>
        <v>0.11560516076182674</v>
      </c>
      <c r="W27" s="167">
        <f t="shared" si="8"/>
        <v>12</v>
      </c>
      <c r="X27" s="76">
        <f>分析係数表!E30</f>
        <v>7.6694654925250877E-2</v>
      </c>
      <c r="Y27" s="166">
        <f t="shared" si="9"/>
        <v>8</v>
      </c>
    </row>
    <row r="28" spans="1:25" x14ac:dyDescent="0.2">
      <c r="A28" s="6" t="s">
        <v>16</v>
      </c>
      <c r="B28" s="5" t="s">
        <v>192</v>
      </c>
      <c r="C28" s="90"/>
      <c r="D28" s="76">
        <f>投入係数表!Y28</f>
        <v>3.1742781077206635E-3</v>
      </c>
      <c r="E28" s="77">
        <f t="shared" si="0"/>
        <v>0.31742781077206633</v>
      </c>
      <c r="F28" s="76">
        <f>分析係数表!C31</f>
        <v>3.6682843277190957E-2</v>
      </c>
      <c r="G28" s="77">
        <f t="shared" si="1"/>
        <v>1.1644154634373537E-2</v>
      </c>
      <c r="H28" s="77">
        <v>2.1954455583405228E-2</v>
      </c>
      <c r="I28" s="77">
        <f t="shared" si="2"/>
        <v>2.1954455583405228E-2</v>
      </c>
      <c r="J28" s="76">
        <f>分析係数表!G31</f>
        <v>6.9767441860465115E-2</v>
      </c>
      <c r="K28" s="78">
        <f t="shared" si="3"/>
        <v>1.531706203493388E-3</v>
      </c>
      <c r="L28" s="79"/>
      <c r="M28" s="80"/>
      <c r="N28" s="81">
        <f>分析係数表!H31</f>
        <v>2.1751043841336117E-2</v>
      </c>
      <c r="O28" s="82">
        <f t="shared" si="4"/>
        <v>0.51848219599076051</v>
      </c>
      <c r="P28" s="76">
        <f>分析係数表!C31</f>
        <v>3.6682843277190957E-2</v>
      </c>
      <c r="Q28" s="82">
        <f t="shared" si="5"/>
        <v>1.9019401137542875E-2</v>
      </c>
      <c r="R28" s="83">
        <v>2.5290089570148267E-2</v>
      </c>
      <c r="S28" s="84">
        <f t="shared" si="6"/>
        <v>4.7244545153553495E-2</v>
      </c>
      <c r="T28" s="85">
        <f>分析係数表!F31</f>
        <v>0.34496124031007752</v>
      </c>
      <c r="U28" s="86">
        <f t="shared" si="7"/>
        <v>1.6297536894055276E-2</v>
      </c>
      <c r="V28" s="87">
        <f>分析係数表!D31</f>
        <v>0</v>
      </c>
      <c r="W28" s="167">
        <f t="shared" si="8"/>
        <v>0</v>
      </c>
      <c r="X28" s="76">
        <f>分析係数表!E31</f>
        <v>0</v>
      </c>
      <c r="Y28" s="166">
        <f t="shared" si="9"/>
        <v>0</v>
      </c>
    </row>
    <row r="29" spans="1:25" x14ac:dyDescent="0.2">
      <c r="A29" s="6" t="s">
        <v>17</v>
      </c>
      <c r="B29" s="5" t="s">
        <v>272</v>
      </c>
      <c r="C29" s="90"/>
      <c r="D29" s="76">
        <f>投入係数表!Y29</f>
        <v>7.1677247593692405E-4</v>
      </c>
      <c r="E29" s="77">
        <f t="shared" si="0"/>
        <v>7.16772475936924E-2</v>
      </c>
      <c r="F29" s="76">
        <f>分析係数表!C32</f>
        <v>0.40520446096654272</v>
      </c>
      <c r="G29" s="77">
        <f t="shared" si="1"/>
        <v>2.9043940474767549E-2</v>
      </c>
      <c r="H29" s="77">
        <v>4.0456631685246235E-2</v>
      </c>
      <c r="I29" s="77">
        <f t="shared" si="2"/>
        <v>4.0456631685246235E-2</v>
      </c>
      <c r="J29" s="76">
        <f>分析係数表!G32</f>
        <v>0.14123006833712984</v>
      </c>
      <c r="K29" s="78">
        <f t="shared" si="3"/>
        <v>5.7136928575974178E-3</v>
      </c>
      <c r="L29" s="79"/>
      <c r="M29" s="80"/>
      <c r="N29" s="81">
        <f>分析係数表!H32</f>
        <v>6.3543841336116914E-3</v>
      </c>
      <c r="O29" s="82">
        <f t="shared" si="4"/>
        <v>0.15147020362777469</v>
      </c>
      <c r="P29" s="76">
        <f>分析係数表!C32</f>
        <v>0.40520446096654272</v>
      </c>
      <c r="Q29" s="82">
        <f t="shared" si="5"/>
        <v>6.1376402213484907E-2</v>
      </c>
      <c r="R29" s="83">
        <v>7.642436592010575E-2</v>
      </c>
      <c r="S29" s="84">
        <f t="shared" si="6"/>
        <v>0.11688099760535198</v>
      </c>
      <c r="T29" s="85">
        <f>分析係数表!F32</f>
        <v>0.48519362186788156</v>
      </c>
      <c r="U29" s="86">
        <f t="shared" si="7"/>
        <v>5.6709914555671918E-2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投入係数表!Y30</f>
        <v>1.9455252918287938E-3</v>
      </c>
      <c r="E30" s="77">
        <f t="shared" si="0"/>
        <v>0.19455252918287938</v>
      </c>
      <c r="F30" s="76">
        <f>分析係数表!C33</f>
        <v>1</v>
      </c>
      <c r="G30" s="77">
        <f t="shared" si="1"/>
        <v>0.19455252918287938</v>
      </c>
      <c r="H30" s="77">
        <v>0.2332278747046177</v>
      </c>
      <c r="I30" s="77">
        <f t="shared" si="2"/>
        <v>0.2332278747046177</v>
      </c>
      <c r="J30" s="76">
        <f>分析係数表!G33</f>
        <v>0.50773765659543113</v>
      </c>
      <c r="K30" s="78">
        <f t="shared" si="3"/>
        <v>0.11841857455525542</v>
      </c>
      <c r="L30" s="79"/>
      <c r="M30" s="80"/>
      <c r="N30" s="81">
        <f>分析係数表!H33</f>
        <v>9.3945720250521918E-4</v>
      </c>
      <c r="O30" s="82">
        <f t="shared" si="4"/>
        <v>2.239395207638558E-2</v>
      </c>
      <c r="P30" s="76">
        <f>分析係数表!C33</f>
        <v>1</v>
      </c>
      <c r="Q30" s="82">
        <f t="shared" si="5"/>
        <v>2.239395207638558E-2</v>
      </c>
      <c r="R30" s="83">
        <v>6.7597558335152574E-2</v>
      </c>
      <c r="S30" s="84">
        <f t="shared" si="6"/>
        <v>0.30082543303977027</v>
      </c>
      <c r="T30" s="85">
        <f>分析係数表!F33</f>
        <v>0.64112011790714807</v>
      </c>
      <c r="U30" s="86">
        <f t="shared" si="7"/>
        <v>0.1928652370999264</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投入係数表!Y31</f>
        <v>5.8980135162809748E-2</v>
      </c>
      <c r="E31" s="77">
        <f t="shared" si="0"/>
        <v>5.898013516280975</v>
      </c>
      <c r="F31" s="76">
        <f>分析係数表!C34</f>
        <v>0.47684200348095152</v>
      </c>
      <c r="G31" s="77">
        <f t="shared" si="1"/>
        <v>2.8124205816611516</v>
      </c>
      <c r="H31" s="77">
        <v>2.9751701744792678</v>
      </c>
      <c r="I31" s="77">
        <f t="shared" si="2"/>
        <v>2.9751701744792678</v>
      </c>
      <c r="J31" s="76">
        <f>分析係数表!G34</f>
        <v>0.42481481481481481</v>
      </c>
      <c r="K31" s="78">
        <f t="shared" si="3"/>
        <v>1.2638963667139704</v>
      </c>
      <c r="L31" s="79"/>
      <c r="M31" s="80"/>
      <c r="N31" s="81">
        <f>分析係数表!H34</f>
        <v>0.15750260960334028</v>
      </c>
      <c r="O31" s="82">
        <f t="shared" si="4"/>
        <v>3.7544082710284767</v>
      </c>
      <c r="P31" s="76">
        <f>分析係数表!C34</f>
        <v>0.47684200348095152</v>
      </c>
      <c r="Q31" s="82">
        <f t="shared" si="5"/>
        <v>1.790259561842674</v>
      </c>
      <c r="R31" s="83">
        <v>1.91293751279795</v>
      </c>
      <c r="S31" s="84">
        <f t="shared" si="6"/>
        <v>4.888107687277218</v>
      </c>
      <c r="T31" s="85">
        <f>分析係数表!F34</f>
        <v>0.69679012345679014</v>
      </c>
      <c r="U31" s="86">
        <f t="shared" si="7"/>
        <v>3.4059851588879777</v>
      </c>
      <c r="V31" s="87">
        <f>分析係数表!D34</f>
        <v>0.16024691358024692</v>
      </c>
      <c r="W31" s="167">
        <f t="shared" si="8"/>
        <v>1</v>
      </c>
      <c r="X31" s="76">
        <f>分析係数表!E34</f>
        <v>0.12271604938271605</v>
      </c>
      <c r="Y31" s="166">
        <f t="shared" si="9"/>
        <v>1</v>
      </c>
    </row>
    <row r="32" spans="1:25" x14ac:dyDescent="0.2">
      <c r="A32" s="6" t="s">
        <v>20</v>
      </c>
      <c r="B32" s="5" t="s">
        <v>37</v>
      </c>
      <c r="C32" s="90"/>
      <c r="D32" s="76">
        <f>投入係数表!Y32</f>
        <v>1.2594716362891665E-2</v>
      </c>
      <c r="E32" s="77">
        <f t="shared" si="0"/>
        <v>1.2594716362891665</v>
      </c>
      <c r="F32" s="76">
        <f>分析係数表!C35</f>
        <v>0.24337550728097401</v>
      </c>
      <c r="G32" s="77">
        <f t="shared" si="1"/>
        <v>0.3065245483878743</v>
      </c>
      <c r="H32" s="77">
        <v>0.36259051192935177</v>
      </c>
      <c r="I32" s="77">
        <f t="shared" si="2"/>
        <v>0.36259051192935177</v>
      </c>
      <c r="J32" s="76">
        <f>分析係数表!G35</f>
        <v>0.31448275862068964</v>
      </c>
      <c r="K32" s="78">
        <f t="shared" si="3"/>
        <v>0.11402846444123062</v>
      </c>
      <c r="L32" s="79"/>
      <c r="M32" s="80"/>
      <c r="N32" s="81">
        <f>分析係数表!H35</f>
        <v>5.9929540709812108E-2</v>
      </c>
      <c r="O32" s="82">
        <f t="shared" si="4"/>
        <v>1.4285475262060967</v>
      </c>
      <c r="P32" s="76">
        <f>分析係数表!C35</f>
        <v>0.24337550728097401</v>
      </c>
      <c r="Q32" s="82">
        <f t="shared" si="5"/>
        <v>0.3476734788653893</v>
      </c>
      <c r="R32" s="83">
        <v>0.46161431104611295</v>
      </c>
      <c r="S32" s="84">
        <f t="shared" si="6"/>
        <v>0.82420482297546471</v>
      </c>
      <c r="T32" s="85">
        <f>分析係数表!F35</f>
        <v>0.64091954022988507</v>
      </c>
      <c r="U32" s="86">
        <f t="shared" si="7"/>
        <v>0.52824897619668865</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投入係数表!Y33</f>
        <v>3.4814663116936309E-3</v>
      </c>
      <c r="E33" s="77">
        <f t="shared" si="0"/>
        <v>0.34814663116936306</v>
      </c>
      <c r="F33" s="76">
        <f>分析係数表!C36</f>
        <v>0.96818154529627187</v>
      </c>
      <c r="G33" s="77">
        <f t="shared" si="1"/>
        <v>0.33706914335524513</v>
      </c>
      <c r="H33" s="77">
        <v>0.47210754052468118</v>
      </c>
      <c r="I33" s="77">
        <f t="shared" si="2"/>
        <v>0.47210754052468118</v>
      </c>
      <c r="J33" s="76">
        <f>分析係数表!G36</f>
        <v>4.9777985510633324E-2</v>
      </c>
      <c r="K33" s="78">
        <f t="shared" si="3"/>
        <v>2.3500562311698316E-2</v>
      </c>
      <c r="L33" s="79"/>
      <c r="M33" s="80"/>
      <c r="N33" s="81">
        <f>分析係数表!H36</f>
        <v>0.19376304801670147</v>
      </c>
      <c r="O33" s="82">
        <f t="shared" si="4"/>
        <v>4.6187526157545262</v>
      </c>
      <c r="P33" s="76">
        <f>分析係数表!C36</f>
        <v>0.96818154529627187</v>
      </c>
      <c r="Q33" s="82">
        <f t="shared" si="5"/>
        <v>4.4717910448624147</v>
      </c>
      <c r="R33" s="83">
        <v>4.7124774630084909</v>
      </c>
      <c r="S33" s="84">
        <f t="shared" si="6"/>
        <v>5.1845850035331722</v>
      </c>
      <c r="T33" s="85">
        <f>分析係数表!F36</f>
        <v>0.84955597102126668</v>
      </c>
      <c r="U33" s="86">
        <f t="shared" si="7"/>
        <v>4.4045951470189211</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投入係数表!Y34</f>
        <v>2.6315789473684209E-2</v>
      </c>
      <c r="E34" s="77">
        <f t="shared" si="0"/>
        <v>2.6315789473684208</v>
      </c>
      <c r="F34" s="76">
        <f>分析係数表!C37</f>
        <v>0.40040699066315533</v>
      </c>
      <c r="G34" s="77">
        <f t="shared" si="1"/>
        <v>1.0537026070083033</v>
      </c>
      <c r="H34" s="77">
        <v>1.1723981785694981</v>
      </c>
      <c r="I34" s="77">
        <f t="shared" si="2"/>
        <v>1.1723981785694981</v>
      </c>
      <c r="J34" s="76">
        <f>分析係数表!G37</f>
        <v>0.27134717134717135</v>
      </c>
      <c r="K34" s="78">
        <f t="shared" si="3"/>
        <v>0.31812692944740922</v>
      </c>
      <c r="L34" s="79"/>
      <c r="M34" s="80"/>
      <c r="N34" s="81">
        <f>分析係数表!H37</f>
        <v>4.6907620041753653E-2</v>
      </c>
      <c r="O34" s="82">
        <f t="shared" si="4"/>
        <v>1.1181424682584189</v>
      </c>
      <c r="P34" s="76">
        <f>分析係数表!C37</f>
        <v>0.40040699066315533</v>
      </c>
      <c r="Q34" s="82">
        <f t="shared" si="5"/>
        <v>0.44771206084802617</v>
      </c>
      <c r="R34" s="83">
        <v>0.51621540128514065</v>
      </c>
      <c r="S34" s="84">
        <f t="shared" si="6"/>
        <v>1.6886135798546387</v>
      </c>
      <c r="T34" s="85">
        <f>分析係数表!F37</f>
        <v>0.66491656491656492</v>
      </c>
      <c r="U34" s="86">
        <f t="shared" si="7"/>
        <v>1.12278714098841</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投入係数表!Y35</f>
        <v>8.3964775752611107E-3</v>
      </c>
      <c r="E35" s="77">
        <f t="shared" si="0"/>
        <v>0.83964775752611109</v>
      </c>
      <c r="F35" s="76">
        <f>分析係数表!C38</f>
        <v>3.4362826933778567E-2</v>
      </c>
      <c r="G35" s="77">
        <f t="shared" si="1"/>
        <v>2.8852670577205027E-2</v>
      </c>
      <c r="H35" s="77">
        <v>3.9899157507805025E-2</v>
      </c>
      <c r="I35" s="77">
        <f t="shared" si="2"/>
        <v>3.9899157507805025E-2</v>
      </c>
      <c r="J35" s="76">
        <f>分析係数表!G38</f>
        <v>0.25648414985590778</v>
      </c>
      <c r="K35" s="78">
        <f t="shared" si="3"/>
        <v>1.0233501493356332E-2</v>
      </c>
      <c r="L35" s="79"/>
      <c r="M35" s="80"/>
      <c r="N35" s="81">
        <f>分析係数表!H38</f>
        <v>4.2901878914405008E-2</v>
      </c>
      <c r="O35" s="82">
        <f t="shared" si="4"/>
        <v>1.022657144821608</v>
      </c>
      <c r="P35" s="76">
        <f>分析係数表!C38</f>
        <v>3.4362826933778567E-2</v>
      </c>
      <c r="Q35" s="82">
        <f t="shared" si="5"/>
        <v>3.514139048009704E-2</v>
      </c>
      <c r="R35" s="83">
        <v>4.2202027583346312E-2</v>
      </c>
      <c r="S35" s="84">
        <f t="shared" si="6"/>
        <v>8.210118509115133E-2</v>
      </c>
      <c r="T35" s="85">
        <f>分析係数表!F38</f>
        <v>0.52449567723342938</v>
      </c>
      <c r="U35" s="86">
        <f t="shared" si="7"/>
        <v>4.3061716676050549E-2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投入係数表!Y36</f>
        <v>0</v>
      </c>
      <c r="E36" s="77">
        <f t="shared" si="0"/>
        <v>0</v>
      </c>
      <c r="F36" s="76">
        <f>分析係数表!C39</f>
        <v>1</v>
      </c>
      <c r="G36" s="77">
        <f t="shared" si="1"/>
        <v>0</v>
      </c>
      <c r="H36" s="77">
        <v>7.1086796263718915E-2</v>
      </c>
      <c r="I36" s="77">
        <f t="shared" si="2"/>
        <v>7.1086796263718915E-2</v>
      </c>
      <c r="J36" s="76">
        <f>分析係数表!G39</f>
        <v>0.34864130434782609</v>
      </c>
      <c r="K36" s="78">
        <f t="shared" si="3"/>
        <v>2.4783793371291132E-2</v>
      </c>
      <c r="L36" s="79"/>
      <c r="M36" s="80"/>
      <c r="N36" s="81">
        <f>分析係数表!H39</f>
        <v>3.7578288100208767E-3</v>
      </c>
      <c r="O36" s="82">
        <f t="shared" si="4"/>
        <v>8.957580830554232E-2</v>
      </c>
      <c r="P36" s="76">
        <f>分析係数表!C39</f>
        <v>1</v>
      </c>
      <c r="Q36" s="82">
        <f t="shared" si="5"/>
        <v>8.957580830554232E-2</v>
      </c>
      <c r="R36" s="83">
        <v>0.11479428421067657</v>
      </c>
      <c r="S36" s="84">
        <f t="shared" si="6"/>
        <v>0.1858810804743955</v>
      </c>
      <c r="T36" s="85">
        <f>分析係数表!F39</f>
        <v>0.69918478260869565</v>
      </c>
      <c r="U36" s="86">
        <f t="shared" si="7"/>
        <v>0.12996522284255968</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投入係数表!Y37</f>
        <v>1.0239606799098914E-4</v>
      </c>
      <c r="E37" s="77">
        <f t="shared" si="0"/>
        <v>1.0239606799098914E-2</v>
      </c>
      <c r="F37" s="76">
        <f>分析係数表!C40</f>
        <v>0.60127684271619275</v>
      </c>
      <c r="G37" s="77">
        <f t="shared" si="1"/>
        <v>6.1568384468174558E-3</v>
      </c>
      <c r="H37" s="77">
        <v>1.1304578254032293E-2</v>
      </c>
      <c r="I37" s="77">
        <f t="shared" si="2"/>
        <v>1.1304578254032293E-2</v>
      </c>
      <c r="J37" s="76">
        <f>分析係数表!G40</f>
        <v>0.54798481836255197</v>
      </c>
      <c r="K37" s="78">
        <f t="shared" si="3"/>
        <v>6.1947372612011411E-3</v>
      </c>
      <c r="L37" s="79"/>
      <c r="M37" s="80"/>
      <c r="N37" s="81">
        <f>分析係数表!H40</f>
        <v>3.4120563674321501E-2</v>
      </c>
      <c r="O37" s="82">
        <f t="shared" si="4"/>
        <v>0.81333589832983733</v>
      </c>
      <c r="P37" s="76">
        <f>分析係数表!C40</f>
        <v>0.60127684271619275</v>
      </c>
      <c r="Q37" s="82">
        <f t="shared" si="5"/>
        <v>0.48904004101550291</v>
      </c>
      <c r="R37" s="83">
        <v>0.49123967757985576</v>
      </c>
      <c r="S37" s="84">
        <f t="shared" si="6"/>
        <v>0.50254425583388806</v>
      </c>
      <c r="T37" s="85">
        <f>分析係数表!F40</f>
        <v>0.74046629315018975</v>
      </c>
      <c r="U37" s="86">
        <f t="shared" si="7"/>
        <v>0.37211708226123974</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投入係数表!Y38</f>
        <v>0</v>
      </c>
      <c r="E38" s="77">
        <f t="shared" si="0"/>
        <v>0</v>
      </c>
      <c r="F38" s="76">
        <f>分析係数表!C41</f>
        <v>0.59395665886661919</v>
      </c>
      <c r="G38" s="77">
        <f t="shared" si="1"/>
        <v>0</v>
      </c>
      <c r="H38" s="77">
        <v>4.7400346156118486E-4</v>
      </c>
      <c r="I38" s="77">
        <f t="shared" si="2"/>
        <v>4.7400346156118486E-4</v>
      </c>
      <c r="J38" s="76">
        <f>分析係数表!G41</f>
        <v>0.45048742945100051</v>
      </c>
      <c r="K38" s="78">
        <f t="shared" si="3"/>
        <v>2.1353260094957428E-4</v>
      </c>
      <c r="L38" s="79"/>
      <c r="M38" s="80"/>
      <c r="N38" s="81">
        <f>分析係数表!H41</f>
        <v>5.5519311064718163E-2</v>
      </c>
      <c r="O38" s="82">
        <f t="shared" si="4"/>
        <v>1.3234203622919534</v>
      </c>
      <c r="P38" s="76">
        <f>分析係数表!C41</f>
        <v>0.59395665886661919</v>
      </c>
      <c r="Q38" s="82">
        <f t="shared" si="5"/>
        <v>0.7860543366629793</v>
      </c>
      <c r="R38" s="83">
        <v>0.79601438317751239</v>
      </c>
      <c r="S38" s="84">
        <f t="shared" si="6"/>
        <v>0.79648838663907362</v>
      </c>
      <c r="T38" s="85">
        <f>分析係数表!F41</f>
        <v>0.55190696083461599</v>
      </c>
      <c r="U38" s="86">
        <f t="shared" si="7"/>
        <v>0.43958748481003768</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投入係数表!Y39</f>
        <v>7.1677247593692405E-4</v>
      </c>
      <c r="E39" s="77">
        <f>$C$27*D39</f>
        <v>7.16772475936924E-2</v>
      </c>
      <c r="F39" s="76">
        <f>分析係数表!C42</f>
        <v>0.30827067669172936</v>
      </c>
      <c r="G39" s="77">
        <f>E39*F39</f>
        <v>2.2095993619108186E-2</v>
      </c>
      <c r="H39" s="77">
        <v>2.60062946997872E-2</v>
      </c>
      <c r="I39" s="77">
        <f>C39+H39</f>
        <v>2.60062946997872E-2</v>
      </c>
      <c r="J39" s="76">
        <f>分析係数表!G42</f>
        <v>0.47878787878787876</v>
      </c>
      <c r="K39" s="78">
        <f>I39*J39</f>
        <v>1.2451498674443567E-2</v>
      </c>
      <c r="L39" s="79"/>
      <c r="M39" s="80"/>
      <c r="N39" s="81">
        <f>分析係数表!H42</f>
        <v>1.163883089770355E-2</v>
      </c>
      <c r="O39" s="82">
        <f t="shared" si="4"/>
        <v>0.27743618405744358</v>
      </c>
      <c r="P39" s="76">
        <f>分析係数表!C42</f>
        <v>0.30827067669172936</v>
      </c>
      <c r="Q39" s="82">
        <f>O39*P39</f>
        <v>8.5525440198159317E-2</v>
      </c>
      <c r="R39" s="83">
        <v>8.8998254813514852E-2</v>
      </c>
      <c r="S39" s="84">
        <f>I39+R39</f>
        <v>0.11500454951330205</v>
      </c>
      <c r="T39" s="85">
        <f>分析係数表!F42</f>
        <v>0.54545454545454541</v>
      </c>
      <c r="U39" s="86">
        <f>S39*T39</f>
        <v>6.2729754279982938E-2</v>
      </c>
      <c r="V39" s="87">
        <f>分析係数表!D42</f>
        <v>0.24545454545454545</v>
      </c>
      <c r="W39" s="167">
        <f>ROUND(S39*V39,0)</f>
        <v>0</v>
      </c>
      <c r="X39" s="76">
        <f>分析係数表!E42</f>
        <v>0.17575757575757575</v>
      </c>
      <c r="Y39" s="166">
        <f>ROUND(S39*X39,0)</f>
        <v>0</v>
      </c>
    </row>
    <row r="40" spans="1:25" x14ac:dyDescent="0.2">
      <c r="A40" s="6" t="s">
        <v>194</v>
      </c>
      <c r="B40" s="5" t="s">
        <v>41</v>
      </c>
      <c r="C40" s="90"/>
      <c r="D40" s="76">
        <f>投入係数表!Y40</f>
        <v>9.5535531435592874E-2</v>
      </c>
      <c r="E40" s="77">
        <f>$C$27*D40</f>
        <v>9.553553143559288</v>
      </c>
      <c r="F40" s="76">
        <f>分析係数表!C43</f>
        <v>0.33317448971487573</v>
      </c>
      <c r="G40" s="77">
        <f>E40*F40</f>
        <v>3.1830001935693129</v>
      </c>
      <c r="H40" s="77">
        <v>3.4957978283794642</v>
      </c>
      <c r="I40" s="77">
        <f>C40+H40</f>
        <v>3.4957978283794642</v>
      </c>
      <c r="J40" s="76">
        <f>分析係数表!G43</f>
        <v>0.31447963800904977</v>
      </c>
      <c r="K40" s="78">
        <f>I40*J40</f>
        <v>1.0993572356215962</v>
      </c>
      <c r="L40" s="79"/>
      <c r="M40" s="80"/>
      <c r="N40" s="81">
        <f>分析係数表!H43</f>
        <v>3.2711377870563677E-2</v>
      </c>
      <c r="O40" s="82">
        <f t="shared" si="4"/>
        <v>0.77974497021525901</v>
      </c>
      <c r="P40" s="76">
        <f>分析係数表!C43</f>
        <v>0.33317448971487573</v>
      </c>
      <c r="Q40" s="82">
        <f>O40*P40</f>
        <v>0.25979113255920988</v>
      </c>
      <c r="R40" s="83">
        <v>0.44824792326253515</v>
      </c>
      <c r="S40" s="84">
        <f>I40+R40</f>
        <v>3.9440457516419993</v>
      </c>
      <c r="T40" s="85">
        <f>分析係数表!F43</f>
        <v>0.5802139037433155</v>
      </c>
      <c r="U40" s="86">
        <f>S40*T40</f>
        <v>2.2883901821024435</v>
      </c>
      <c r="V40" s="87">
        <f>分析係数表!D43</f>
        <v>0.11641299876593994</v>
      </c>
      <c r="W40" s="167">
        <f>ROUND(S40*V40,0)</f>
        <v>0</v>
      </c>
      <c r="X40" s="76">
        <f>分析係数表!E43</f>
        <v>9.2348827642945289E-2</v>
      </c>
      <c r="Y40" s="166">
        <f>ROUND(S40*X40,0)</f>
        <v>0</v>
      </c>
    </row>
    <row r="41" spans="1:25" x14ac:dyDescent="0.2">
      <c r="A41" s="6" t="s">
        <v>340</v>
      </c>
      <c r="B41" s="5" t="s">
        <v>42</v>
      </c>
      <c r="C41" s="90"/>
      <c r="D41" s="76">
        <f>投入係数表!Y41</f>
        <v>2.0479213598197828E-4</v>
      </c>
      <c r="E41" s="77">
        <f>$C$27*D41</f>
        <v>2.0479213598197828E-2</v>
      </c>
      <c r="F41" s="76">
        <f>分析係数表!C44</f>
        <v>0.44668045890539776</v>
      </c>
      <c r="G41" s="77">
        <f>E41*F41</f>
        <v>9.1476645280646682E-3</v>
      </c>
      <c r="H41" s="77">
        <v>1.3620252571828598E-2</v>
      </c>
      <c r="I41" s="77">
        <f>C41+H41</f>
        <v>1.3620252571828598E-2</v>
      </c>
      <c r="J41" s="76">
        <f>分析係数表!G44</f>
        <v>0.26717776712985147</v>
      </c>
      <c r="K41" s="78">
        <f>I41*J41</f>
        <v>3.6390286698857817E-3</v>
      </c>
      <c r="L41" s="79"/>
      <c r="M41" s="80"/>
      <c r="N41" s="81">
        <f>分析係数表!H44</f>
        <v>0.10956419624217119</v>
      </c>
      <c r="O41" s="82">
        <f t="shared" si="4"/>
        <v>2.6116946609084684</v>
      </c>
      <c r="P41" s="76">
        <f>分析係数表!C44</f>
        <v>0.44668045890539776</v>
      </c>
      <c r="Q41" s="82">
        <f>O41*P41</f>
        <v>1.1665929696553718</v>
      </c>
      <c r="R41" s="83">
        <v>1.1828178050851192</v>
      </c>
      <c r="S41" s="84">
        <f>I41+R41</f>
        <v>1.1964380576569478</v>
      </c>
      <c r="T41" s="85">
        <f>分析係数表!F44</f>
        <v>0.50742692860565408</v>
      </c>
      <c r="U41" s="86">
        <f>S41*T41</f>
        <v>0.60710488886377945</v>
      </c>
      <c r="V41" s="87">
        <f>分析係数表!D44</f>
        <v>0.12563488260661237</v>
      </c>
      <c r="W41" s="167">
        <f>ROUND(S41*V41,0)</f>
        <v>0</v>
      </c>
      <c r="X41" s="76">
        <f>分析係数表!E44</f>
        <v>9.5448011499760427E-2</v>
      </c>
      <c r="Y41" s="166">
        <f>ROUND(S41*X41,0)</f>
        <v>0</v>
      </c>
    </row>
    <row r="42" spans="1:25" x14ac:dyDescent="0.2">
      <c r="A42" s="6" t="s">
        <v>341</v>
      </c>
      <c r="B42" s="5" t="s">
        <v>278</v>
      </c>
      <c r="C42" s="90"/>
      <c r="D42" s="76">
        <f>投入係数表!Y42</f>
        <v>2.0479213598197828E-3</v>
      </c>
      <c r="E42" s="77">
        <f>$C$27*D42</f>
        <v>0.20479213598197826</v>
      </c>
      <c r="F42" s="76">
        <f>分析係数表!C45</f>
        <v>1</v>
      </c>
      <c r="G42" s="77">
        <f>E42*F42</f>
        <v>0.20479213598197826</v>
      </c>
      <c r="H42" s="77">
        <v>0.24413380959828454</v>
      </c>
      <c r="I42" s="77">
        <f>C42+H42</f>
        <v>0.24413380959828454</v>
      </c>
      <c r="J42" s="76">
        <f>分析係数表!G45</f>
        <v>0</v>
      </c>
      <c r="K42" s="78">
        <f>I42*J42</f>
        <v>0</v>
      </c>
      <c r="L42" s="79"/>
      <c r="M42" s="80"/>
      <c r="N42" s="81">
        <f>分析係数表!H45</f>
        <v>0</v>
      </c>
      <c r="O42" s="82">
        <f t="shared" si="4"/>
        <v>0</v>
      </c>
      <c r="P42" s="76">
        <f>分析係数表!C45</f>
        <v>1</v>
      </c>
      <c r="Q42" s="82">
        <f>O42*P42</f>
        <v>0</v>
      </c>
      <c r="R42" s="83">
        <v>3.4973400171487048E-2</v>
      </c>
      <c r="S42" s="84">
        <f>I42+R42</f>
        <v>0.2791072097697716</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投入係数表!Y43</f>
        <v>1.5666598402621339E-2</v>
      </c>
      <c r="E43" s="77">
        <f>$C$27*D43</f>
        <v>1.5666598402621339</v>
      </c>
      <c r="F43" s="76">
        <f>分析係数表!C46</f>
        <v>0.15546676353069377</v>
      </c>
      <c r="G43" s="77">
        <f>E43*F43</f>
        <v>0.24356353491906765</v>
      </c>
      <c r="H43" s="77">
        <v>0.25627088737088582</v>
      </c>
      <c r="I43" s="77">
        <f>C43+H43</f>
        <v>0.25627088737088582</v>
      </c>
      <c r="J43" s="76">
        <f>分析係数表!G46</f>
        <v>0</v>
      </c>
      <c r="K43" s="78">
        <f>I43*J43</f>
        <v>0</v>
      </c>
      <c r="L43" s="79"/>
      <c r="M43" s="80"/>
      <c r="N43" s="81">
        <f>分析係数表!H46</f>
        <v>2.2129436325678497E-2</v>
      </c>
      <c r="O43" s="82">
        <f t="shared" si="4"/>
        <v>0.52750198224374922</v>
      </c>
      <c r="P43" s="76">
        <f>分析係数表!C46</f>
        <v>0.15546676353069377</v>
      </c>
      <c r="Q43" s="82">
        <f>O43*P43</f>
        <v>8.200902593546118E-2</v>
      </c>
      <c r="R43" s="83">
        <v>9.0913665237836894E-2</v>
      </c>
      <c r="S43" s="84">
        <f>I43+R43</f>
        <v>0.34718455260872272</v>
      </c>
      <c r="T43" s="85">
        <f>分析係数表!F46</f>
        <v>0</v>
      </c>
      <c r="U43" s="86">
        <f>S43*T43</f>
        <v>0</v>
      </c>
      <c r="V43" s="87">
        <f>分析係数表!D46</f>
        <v>4.662004662004662E-3</v>
      </c>
      <c r="W43" s="167">
        <f>ROUND(S43*V43,0)</f>
        <v>0</v>
      </c>
      <c r="X43" s="76">
        <f>分析係数表!E46</f>
        <v>9.324009324009324E-3</v>
      </c>
      <c r="Y43" s="166">
        <f>ROUND(S43*X43,0)</f>
        <v>0</v>
      </c>
    </row>
    <row r="44" spans="1:25" x14ac:dyDescent="0.2">
      <c r="A44" s="192">
        <v>40</v>
      </c>
      <c r="B44" s="14" t="s">
        <v>150</v>
      </c>
      <c r="C44" s="197">
        <f>SUM(C5:C43)</f>
        <v>100</v>
      </c>
      <c r="D44" s="92">
        <f>投入係数表!Y44</f>
        <v>0.53901290190456685</v>
      </c>
      <c r="E44" s="91">
        <f>SUM(E5:E43)</f>
        <v>53.90129019045667</v>
      </c>
      <c r="F44" s="92">
        <f>分析係数表!C47</f>
        <v>0.3856972016264052</v>
      </c>
      <c r="G44" s="91">
        <f>SUM(G5:G43)</f>
        <v>11.447529153277957</v>
      </c>
      <c r="H44" s="91">
        <f>SUM(H5:H43)</f>
        <v>13.019430647135311</v>
      </c>
      <c r="I44" s="91">
        <f>SUM(I5:I43)</f>
        <v>113.01943064713531</v>
      </c>
      <c r="J44" s="92">
        <f>分析係数表!G47</f>
        <v>0.23532043395593333</v>
      </c>
      <c r="K44" s="93">
        <f>SUM(K5:K43)</f>
        <v>38.017731861026732</v>
      </c>
      <c r="L44" s="94">
        <f>最終需要_まとめ!$L$33</f>
        <v>0.627</v>
      </c>
      <c r="M44" s="91">
        <f>K44*L44</f>
        <v>23.837117876863761</v>
      </c>
      <c r="N44" s="95">
        <f>分析係数表!H47</f>
        <v>1</v>
      </c>
      <c r="O44" s="96">
        <f>SUM(O5:O43)</f>
        <v>23.837117876863761</v>
      </c>
      <c r="P44" s="92">
        <f>分析係数表!C47</f>
        <v>0.3856972016264052</v>
      </c>
      <c r="Q44" s="96">
        <f>SUM(Q5:Q43)</f>
        <v>10.630518499481648</v>
      </c>
      <c r="R44" s="91">
        <f>SUM(R5:R43)</f>
        <v>11.707830514516088</v>
      </c>
      <c r="S44" s="97">
        <f>SUM(S5:S43)</f>
        <v>124.72726116165138</v>
      </c>
      <c r="T44" s="98">
        <f>分析係数表!F47</f>
        <v>0.49256721600054465</v>
      </c>
      <c r="U44" s="99">
        <f>SUM(U5:U43)</f>
        <v>59.025043297565659</v>
      </c>
      <c r="V44" s="100">
        <f>分析係数表!D47</f>
        <v>5.5358071998560611E-2</v>
      </c>
      <c r="W44" s="164">
        <f>SUM(W5:W43)</f>
        <v>13</v>
      </c>
      <c r="X44" s="92">
        <f>分析係数表!E47</f>
        <v>4.4839843806985892E-2</v>
      </c>
      <c r="Y44" s="165">
        <f>SUM(Y5:Y43)</f>
        <v>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
        <v>487</v>
      </c>
      <c r="H1" s="401"/>
      <c r="I1" s="401"/>
    </row>
    <row r="2" spans="1:25" x14ac:dyDescent="0.2">
      <c r="B2" s="3" t="s">
        <v>292</v>
      </c>
      <c r="S2" s="3" t="s">
        <v>152</v>
      </c>
      <c r="U2" s="64" t="s">
        <v>209</v>
      </c>
      <c r="W2" s="3" t="s">
        <v>130</v>
      </c>
      <c r="Y2" s="3" t="s">
        <v>153</v>
      </c>
    </row>
    <row r="3" spans="1:25" ht="44" x14ac:dyDescent="0.2">
      <c r="B3" s="65"/>
      <c r="C3" s="66" t="s">
        <v>227</v>
      </c>
      <c r="D3" s="66" t="s">
        <v>314</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投入係数表!Z5</f>
        <v>0</v>
      </c>
      <c r="E5" s="77">
        <f t="shared" ref="E5:E38" si="0">$C$28*D5</f>
        <v>0</v>
      </c>
      <c r="F5" s="76">
        <f>分析係数表!C8</f>
        <v>7.164700742682395E-2</v>
      </c>
      <c r="G5" s="77">
        <f t="shared" ref="G5:G38" si="1">E5*F5</f>
        <v>0</v>
      </c>
      <c r="H5" s="77">
        <f t="array" ref="H5:H43">MMULT(逆行列係数!C5:AO43,'24'!G5:G43)</f>
        <v>2.2054695124062258E-4</v>
      </c>
      <c r="I5" s="77">
        <f t="shared" ref="I5:I38" si="2">C5+H5</f>
        <v>2.2054695124062258E-4</v>
      </c>
      <c r="J5" s="76">
        <f>分析係数表!G8</f>
        <v>0.12209302325581395</v>
      </c>
      <c r="K5" s="78">
        <f t="shared" ref="K5:K38" si="3">I5*J5</f>
        <v>2.6927244046820199E-5</v>
      </c>
      <c r="L5" s="79" t="s">
        <v>183</v>
      </c>
      <c r="M5" s="80" t="s">
        <v>183</v>
      </c>
      <c r="N5" s="81">
        <f>分析係数表!H8</f>
        <v>1.0934237995824634E-2</v>
      </c>
      <c r="O5" s="82">
        <f t="shared" ref="O5:O43" si="4">$M$44*N5</f>
        <v>6.8581075921199774E-2</v>
      </c>
      <c r="P5" s="76">
        <f>分析係数表!C8</f>
        <v>7.164700742682395E-2</v>
      </c>
      <c r="Q5" s="82">
        <f t="shared" ref="Q5:Q38" si="5">O5*P5</f>
        <v>4.9136288558657773E-3</v>
      </c>
      <c r="R5" s="83">
        <f t="array" ref="R5:R43">MMULT(逆行列係数!C5:AO43,'24'!Q5:Q43)</f>
        <v>6.0920688159082758E-3</v>
      </c>
      <c r="S5" s="84">
        <f t="shared" ref="S5:S38" si="6">I5+R5</f>
        <v>6.3126157671488988E-3</v>
      </c>
      <c r="T5" s="85">
        <f>分析係数表!F8</f>
        <v>0.45639534883720928</v>
      </c>
      <c r="U5" s="86">
        <f t="shared" ref="U5:U38" si="7">S5*T5</f>
        <v>2.8810484751231893E-3</v>
      </c>
      <c r="V5" s="87">
        <f>分析係数表!D8</f>
        <v>0.625</v>
      </c>
      <c r="W5" s="167">
        <f t="shared" ref="W5:W38" si="8">ROUND(S5*V5,0)</f>
        <v>0</v>
      </c>
      <c r="X5" s="76">
        <f>分析係数表!E8</f>
        <v>0</v>
      </c>
      <c r="Y5" s="166">
        <f t="shared" ref="Y5:Y38" si="9">ROUND(S5*X5,0)</f>
        <v>0</v>
      </c>
    </row>
    <row r="6" spans="1:25" x14ac:dyDescent="0.2">
      <c r="A6" s="6" t="s">
        <v>219</v>
      </c>
      <c r="B6" s="5" t="s">
        <v>265</v>
      </c>
      <c r="C6" s="90"/>
      <c r="D6" s="76">
        <f>投入係数表!Z6</f>
        <v>0</v>
      </c>
      <c r="E6" s="77">
        <f t="shared" si="0"/>
        <v>0</v>
      </c>
      <c r="F6" s="76">
        <f>分析係数表!C9</f>
        <v>5.7142857142857162E-2</v>
      </c>
      <c r="G6" s="77">
        <f t="shared" si="1"/>
        <v>0</v>
      </c>
      <c r="H6" s="77">
        <v>1.9812412505858864E-4</v>
      </c>
      <c r="I6" s="77">
        <f t="shared" si="2"/>
        <v>1.9812412505858864E-4</v>
      </c>
      <c r="J6" s="76">
        <f>分析係数表!G9</f>
        <v>0.2857142857142857</v>
      </c>
      <c r="K6" s="78">
        <f t="shared" si="3"/>
        <v>5.6606892873882462E-5</v>
      </c>
      <c r="L6" s="79"/>
      <c r="M6" s="80"/>
      <c r="N6" s="81">
        <f>分析係数表!H9</f>
        <v>5.8716075156576197E-4</v>
      </c>
      <c r="O6" s="82">
        <f t="shared" si="4"/>
        <v>3.6827546735727803E-3</v>
      </c>
      <c r="P6" s="76">
        <f>分析係数表!C9</f>
        <v>5.7142857142857162E-2</v>
      </c>
      <c r="Q6" s="82">
        <f t="shared" si="5"/>
        <v>2.1044312420415894E-4</v>
      </c>
      <c r="R6" s="83">
        <v>2.4481965465820754E-4</v>
      </c>
      <c r="S6" s="84">
        <f t="shared" si="6"/>
        <v>4.4294377971679618E-4</v>
      </c>
      <c r="T6" s="85">
        <f>分析係数表!F9</f>
        <v>0.7142857142857143</v>
      </c>
      <c r="U6" s="86">
        <f t="shared" si="7"/>
        <v>3.1638841408342583E-4</v>
      </c>
      <c r="V6" s="87">
        <f>分析係数表!D9</f>
        <v>0</v>
      </c>
      <c r="W6" s="167">
        <f t="shared" si="8"/>
        <v>0</v>
      </c>
      <c r="X6" s="76">
        <f>分析係数表!E9</f>
        <v>0</v>
      </c>
      <c r="Y6" s="166">
        <f t="shared" si="9"/>
        <v>0</v>
      </c>
    </row>
    <row r="7" spans="1:25" x14ac:dyDescent="0.2">
      <c r="A7" s="6" t="s">
        <v>220</v>
      </c>
      <c r="B7" s="5" t="s">
        <v>266</v>
      </c>
      <c r="C7" s="90"/>
      <c r="D7" s="76">
        <f>投入係数表!Z7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6.9563143834152526E-3</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投入係数表!Z8</f>
        <v>0.29844961240310075</v>
      </c>
      <c r="E8" s="77">
        <f t="shared" si="0"/>
        <v>29.844961240310074</v>
      </c>
      <c r="F8" s="76">
        <f>分析係数表!C11</f>
        <v>4.3499275012083283E-3</v>
      </c>
      <c r="G8" s="77">
        <f t="shared" si="1"/>
        <v>0.1298234176717214</v>
      </c>
      <c r="H8" s="77">
        <v>0.13546043230305752</v>
      </c>
      <c r="I8" s="77">
        <f t="shared" si="2"/>
        <v>0.13546043230305752</v>
      </c>
      <c r="J8" s="76">
        <f>分析係数表!G11</f>
        <v>0.47058823529411764</v>
      </c>
      <c r="K8" s="78">
        <f t="shared" si="3"/>
        <v>6.3746085789674126E-2</v>
      </c>
      <c r="L8" s="79"/>
      <c r="M8" s="80"/>
      <c r="N8" s="81">
        <f>分析係数表!H11</f>
        <v>-2.6096033402922757E-5</v>
      </c>
      <c r="O8" s="82">
        <f t="shared" si="4"/>
        <v>-1.636779854921236E-4</v>
      </c>
      <c r="P8" s="76">
        <f>分析係数表!C11</f>
        <v>4.3499275012083283E-3</v>
      </c>
      <c r="Q8" s="82">
        <f t="shared" si="5"/>
        <v>-7.1198737043456618E-7</v>
      </c>
      <c r="R8" s="83">
        <v>1.0645334686824053E-4</v>
      </c>
      <c r="S8" s="84">
        <f t="shared" si="6"/>
        <v>0.13556688564992575</v>
      </c>
      <c r="T8" s="85">
        <f>分析係数表!F11</f>
        <v>0.76470588235294112</v>
      </c>
      <c r="U8" s="86">
        <f t="shared" si="7"/>
        <v>0.10366879490876674</v>
      </c>
      <c r="V8" s="87">
        <f>分析係数表!D11</f>
        <v>0</v>
      </c>
      <c r="W8" s="167">
        <f t="shared" si="8"/>
        <v>0</v>
      </c>
      <c r="X8" s="76">
        <f>分析係数表!E11</f>
        <v>0</v>
      </c>
      <c r="Y8" s="166">
        <f t="shared" si="9"/>
        <v>0</v>
      </c>
    </row>
    <row r="9" spans="1:25" x14ac:dyDescent="0.2">
      <c r="A9" s="6" t="s">
        <v>222</v>
      </c>
      <c r="B9" s="5" t="s">
        <v>190</v>
      </c>
      <c r="C9" s="90"/>
      <c r="D9" s="76">
        <f>投入係数表!Z9</f>
        <v>0</v>
      </c>
      <c r="E9" s="77">
        <f t="shared" si="0"/>
        <v>0</v>
      </c>
      <c r="F9" s="76">
        <f>分析係数表!C12</f>
        <v>7.5078417484569449E-2</v>
      </c>
      <c r="G9" s="77">
        <f t="shared" si="1"/>
        <v>0</v>
      </c>
      <c r="H9" s="77">
        <v>3.2749614726860794E-4</v>
      </c>
      <c r="I9" s="77">
        <f t="shared" si="2"/>
        <v>3.2749614726860794E-4</v>
      </c>
      <c r="J9" s="76">
        <f>分析係数表!G12</f>
        <v>0.13750412677451304</v>
      </c>
      <c r="K9" s="78">
        <f t="shared" si="3"/>
        <v>4.5032071752187259E-5</v>
      </c>
      <c r="L9" s="79"/>
      <c r="M9" s="80"/>
      <c r="N9" s="81">
        <f>分析係数表!H12</f>
        <v>8.9209290187891435E-2</v>
      </c>
      <c r="O9" s="82">
        <f t="shared" si="4"/>
        <v>0.55953319340482444</v>
      </c>
      <c r="P9" s="76">
        <f>分析係数表!C12</f>
        <v>7.5078417484569449E-2</v>
      </c>
      <c r="Q9" s="82">
        <f t="shared" si="5"/>
        <v>4.2008866690921749E-2</v>
      </c>
      <c r="R9" s="83">
        <v>4.6400800389789776E-2</v>
      </c>
      <c r="S9" s="84">
        <f t="shared" si="6"/>
        <v>4.6728296537058386E-2</v>
      </c>
      <c r="T9" s="85">
        <f>分析係数表!F12</f>
        <v>0.33294816771211622</v>
      </c>
      <c r="U9" s="86">
        <f t="shared" si="7"/>
        <v>1.5558100712322016E-2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投入係数表!Z10</f>
        <v>0</v>
      </c>
      <c r="E10" s="77">
        <f t="shared" si="0"/>
        <v>0</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8.8467951158492791E-2</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投入係数表!Z11</f>
        <v>3.875968992248062E-3</v>
      </c>
      <c r="E11" s="77">
        <f t="shared" si="0"/>
        <v>0.38759689922480622</v>
      </c>
      <c r="F11" s="76">
        <f>分析係数表!C14</f>
        <v>7.4826296098343126E-2</v>
      </c>
      <c r="G11" s="77">
        <f t="shared" si="1"/>
        <v>2.9002440348195012E-2</v>
      </c>
      <c r="H11" s="77">
        <v>3.7883791494792034E-2</v>
      </c>
      <c r="I11" s="77">
        <f t="shared" si="2"/>
        <v>3.7883791494792034E-2</v>
      </c>
      <c r="J11" s="76">
        <f>分析係数表!G14</f>
        <v>0.16814159292035399</v>
      </c>
      <c r="K11" s="78">
        <f t="shared" si="3"/>
        <v>6.3698410477968908E-3</v>
      </c>
      <c r="L11" s="79"/>
      <c r="M11" s="80"/>
      <c r="N11" s="81">
        <f>分析係数表!H14</f>
        <v>1.1873695198329854E-3</v>
      </c>
      <c r="O11" s="82">
        <f t="shared" si="4"/>
        <v>7.447348339891623E-3</v>
      </c>
      <c r="P11" s="76">
        <f>分析係数表!C14</f>
        <v>7.4826296098343126E-2</v>
      </c>
      <c r="Q11" s="82">
        <f t="shared" si="5"/>
        <v>5.5725749202823469E-4</v>
      </c>
      <c r="R11" s="83">
        <v>1.897257472196484E-3</v>
      </c>
      <c r="S11" s="84">
        <f t="shared" si="6"/>
        <v>3.9781048966988516E-2</v>
      </c>
      <c r="T11" s="85">
        <f>分析係数表!F14</f>
        <v>0.3584070796460177</v>
      </c>
      <c r="U11" s="86">
        <f t="shared" si="7"/>
        <v>1.4257809585513584E-2</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投入係数表!Z12</f>
        <v>0</v>
      </c>
      <c r="E12" s="77">
        <f t="shared" si="0"/>
        <v>0</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5.1231209459034685E-2</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投入係数表!Z13</f>
        <v>5.8139534883720929E-2</v>
      </c>
      <c r="E13" s="77">
        <f t="shared" si="0"/>
        <v>5.8139534883720927</v>
      </c>
      <c r="F13" s="76">
        <f>分析係数表!C16</f>
        <v>0.33157038242473558</v>
      </c>
      <c r="G13" s="77">
        <f t="shared" si="1"/>
        <v>1.9277347815391601</v>
      </c>
      <c r="H13" s="77">
        <v>1.9965742742724566</v>
      </c>
      <c r="I13" s="77">
        <f t="shared" si="2"/>
        <v>1.9965742742724566</v>
      </c>
      <c r="J13" s="76">
        <f>分析係数表!G16</f>
        <v>3.3388981636060099E-2</v>
      </c>
      <c r="K13" s="78">
        <f t="shared" si="3"/>
        <v>6.6663581778713066E-2</v>
      </c>
      <c r="L13" s="79"/>
      <c r="M13" s="80"/>
      <c r="N13" s="81">
        <f>分析係数表!H16</f>
        <v>1.6727557411273488E-2</v>
      </c>
      <c r="O13" s="82">
        <f t="shared" si="4"/>
        <v>0.10491758870045123</v>
      </c>
      <c r="P13" s="76">
        <f>分析係数表!C16</f>
        <v>0.33157038242473558</v>
      </c>
      <c r="Q13" s="82">
        <f t="shared" si="5"/>
        <v>3.4787565008489729E-2</v>
      </c>
      <c r="R13" s="83">
        <v>3.8121593089435052E-2</v>
      </c>
      <c r="S13" s="84">
        <f t="shared" si="6"/>
        <v>2.0346958673618918</v>
      </c>
      <c r="T13" s="85">
        <f>分析係数表!F16</f>
        <v>0.28881469115191988</v>
      </c>
      <c r="U13" s="86">
        <f t="shared" si="7"/>
        <v>0.58765005852021246</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投入係数表!Z14</f>
        <v>0</v>
      </c>
      <c r="E14" s="77">
        <f t="shared" si="0"/>
        <v>0</v>
      </c>
      <c r="F14" s="76">
        <f>分析係数表!C17</f>
        <v>0.10168393782383423</v>
      </c>
      <c r="G14" s="77">
        <f t="shared" si="1"/>
        <v>0</v>
      </c>
      <c r="H14" s="77">
        <v>1.1160641684131558E-2</v>
      </c>
      <c r="I14" s="77">
        <f t="shared" si="2"/>
        <v>1.1160641684131558E-2</v>
      </c>
      <c r="J14" s="76">
        <f>分析係数表!G17</f>
        <v>0.21222040370976542</v>
      </c>
      <c r="K14" s="78">
        <f t="shared" si="3"/>
        <v>2.3685158838664352E-3</v>
      </c>
      <c r="L14" s="79"/>
      <c r="M14" s="80"/>
      <c r="N14" s="81">
        <f>分析係数表!H17</f>
        <v>3.040187891440501E-3</v>
      </c>
      <c r="O14" s="82">
        <f t="shared" si="4"/>
        <v>1.9068485309832395E-2</v>
      </c>
      <c r="P14" s="76">
        <f>分析係数表!C17</f>
        <v>0.10168393782383423</v>
      </c>
      <c r="Q14" s="82">
        <f t="shared" si="5"/>
        <v>1.9389586746396937E-3</v>
      </c>
      <c r="R14" s="83">
        <v>3.4206571397136397E-3</v>
      </c>
      <c r="S14" s="84">
        <f t="shared" si="6"/>
        <v>1.4581298823845196E-2</v>
      </c>
      <c r="T14" s="85">
        <f>分析係数表!F17</f>
        <v>0.32296781232951444</v>
      </c>
      <c r="U14" s="86">
        <f t="shared" si="7"/>
        <v>4.7092901820602051E-3</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投入係数表!Z15</f>
        <v>0</v>
      </c>
      <c r="E15" s="77">
        <f t="shared" si="0"/>
        <v>0</v>
      </c>
      <c r="F15" s="76">
        <f>分析係数表!C18</f>
        <v>1.3647642679900707E-2</v>
      </c>
      <c r="G15" s="77">
        <f t="shared" si="1"/>
        <v>0</v>
      </c>
      <c r="H15" s="77">
        <v>1.0659917064199395E-3</v>
      </c>
      <c r="I15" s="77">
        <f t="shared" si="2"/>
        <v>1.0659917064199395E-3</v>
      </c>
      <c r="J15" s="76">
        <f>分析係数表!G18</f>
        <v>0.21285140562248997</v>
      </c>
      <c r="K15" s="78">
        <f t="shared" si="3"/>
        <v>2.2689783309340079E-4</v>
      </c>
      <c r="L15" s="79"/>
      <c r="M15" s="80"/>
      <c r="N15" s="81">
        <f>分析係数表!H18</f>
        <v>4.4363256784968683E-4</v>
      </c>
      <c r="O15" s="82">
        <f t="shared" si="4"/>
        <v>2.7825257533661009E-3</v>
      </c>
      <c r="P15" s="76">
        <f>分析係数表!C18</f>
        <v>1.3647642679900707E-2</v>
      </c>
      <c r="Q15" s="82">
        <f t="shared" si="5"/>
        <v>3.7974917229562064E-5</v>
      </c>
      <c r="R15" s="83">
        <v>8.37610038197213E-5</v>
      </c>
      <c r="S15" s="84">
        <f t="shared" si="6"/>
        <v>1.1497527102396609E-3</v>
      </c>
      <c r="T15" s="85">
        <f>分析係数表!F18</f>
        <v>0.45783132530120479</v>
      </c>
      <c r="U15" s="86">
        <f t="shared" si="7"/>
        <v>5.26392807097676E-4</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投入係数表!Z16</f>
        <v>0</v>
      </c>
      <c r="E16" s="77">
        <f t="shared" si="0"/>
        <v>0</v>
      </c>
      <c r="F16" s="76">
        <f>分析係数表!C19</f>
        <v>0.35369371629248714</v>
      </c>
      <c r="G16" s="77">
        <f t="shared" si="1"/>
        <v>0</v>
      </c>
      <c r="H16" s="77">
        <v>1.5814177738380109E-2</v>
      </c>
      <c r="I16" s="77">
        <f t="shared" si="2"/>
        <v>1.5814177738380109E-2</v>
      </c>
      <c r="J16" s="76">
        <f>分析係数表!G19</f>
        <v>5.7706179370040876E-2</v>
      </c>
      <c r="K16" s="78">
        <f t="shared" si="3"/>
        <v>9.1257577716066991E-4</v>
      </c>
      <c r="L16" s="79"/>
      <c r="M16" s="80"/>
      <c r="N16" s="81">
        <f>分析係数表!H19</f>
        <v>-1.174321503131524E-4</v>
      </c>
      <c r="O16" s="82">
        <f t="shared" si="4"/>
        <v>-7.3655093471455607E-4</v>
      </c>
      <c r="P16" s="76">
        <f>分析係数表!C19</f>
        <v>0.35369371629248714</v>
      </c>
      <c r="Q16" s="82">
        <f t="shared" si="5"/>
        <v>-2.605134373378964E-4</v>
      </c>
      <c r="R16" s="83">
        <v>5.0196719676708047E-4</v>
      </c>
      <c r="S16" s="84">
        <f t="shared" si="6"/>
        <v>1.631614493514719E-2</v>
      </c>
      <c r="T16" s="85">
        <f>分析係数表!F19</f>
        <v>0.2399615292137533</v>
      </c>
      <c r="U16" s="86">
        <f t="shared" si="7"/>
        <v>3.9152470895111556E-3</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投入係数表!Z17</f>
        <v>0</v>
      </c>
      <c r="E17" s="77">
        <f t="shared" si="0"/>
        <v>0</v>
      </c>
      <c r="F17" s="76">
        <f>分析係数表!C20</f>
        <v>6.1353860086031276E-2</v>
      </c>
      <c r="G17" s="77">
        <f t="shared" si="1"/>
        <v>0</v>
      </c>
      <c r="H17" s="77">
        <v>1.3601664286477051E-3</v>
      </c>
      <c r="I17" s="77">
        <f t="shared" si="2"/>
        <v>1.3601664286477051E-3</v>
      </c>
      <c r="J17" s="76">
        <f>分析係数表!G20</f>
        <v>0.10067618332081142</v>
      </c>
      <c r="K17" s="78">
        <f t="shared" si="3"/>
        <v>1.3693636471734974E-4</v>
      </c>
      <c r="L17" s="79"/>
      <c r="M17" s="80"/>
      <c r="N17" s="81">
        <f>分析係数表!H20</f>
        <v>5.4801670146137783E-4</v>
      </c>
      <c r="O17" s="82">
        <f t="shared" si="4"/>
        <v>3.4372376953345951E-3</v>
      </c>
      <c r="P17" s="76">
        <f>分析係数表!C20</f>
        <v>6.1353860086031276E-2</v>
      </c>
      <c r="Q17" s="82">
        <f t="shared" si="5"/>
        <v>2.1088780064199133E-4</v>
      </c>
      <c r="R17" s="83">
        <v>3.9355760918481029E-4</v>
      </c>
      <c r="S17" s="84">
        <f t="shared" si="6"/>
        <v>1.7537240378325155E-3</v>
      </c>
      <c r="T17" s="85">
        <f>分析係数表!F20</f>
        <v>0.22389181066867017</v>
      </c>
      <c r="U17" s="86">
        <f t="shared" si="7"/>
        <v>3.926444502434933E-4</v>
      </c>
      <c r="V17" s="87">
        <f>分析係数表!D20</f>
        <v>0</v>
      </c>
      <c r="W17" s="167">
        <f t="shared" si="8"/>
        <v>0</v>
      </c>
      <c r="X17" s="76">
        <f>分析係数表!E20</f>
        <v>0</v>
      </c>
      <c r="Y17" s="166">
        <f t="shared" si="9"/>
        <v>0</v>
      </c>
    </row>
    <row r="18" spans="1:25" x14ac:dyDescent="0.2">
      <c r="A18" s="6" t="s">
        <v>6</v>
      </c>
      <c r="B18" s="5" t="s">
        <v>34</v>
      </c>
      <c r="C18" s="90"/>
      <c r="D18" s="76">
        <f>投入係数表!Z18</f>
        <v>0</v>
      </c>
      <c r="E18" s="77">
        <f t="shared" si="0"/>
        <v>0</v>
      </c>
      <c r="F18" s="76">
        <f>分析係数表!C21</f>
        <v>6.7857142857142838E-2</v>
      </c>
      <c r="G18" s="77">
        <f t="shared" si="1"/>
        <v>0</v>
      </c>
      <c r="H18" s="77">
        <v>9.5151876416281461E-3</v>
      </c>
      <c r="I18" s="77">
        <f t="shared" si="2"/>
        <v>9.5151876416281461E-3</v>
      </c>
      <c r="J18" s="76">
        <f>分析係数表!G21</f>
        <v>0.28506493506493508</v>
      </c>
      <c r="K18" s="78">
        <f t="shared" si="3"/>
        <v>2.7124463471914001E-3</v>
      </c>
      <c r="L18" s="79"/>
      <c r="M18" s="80"/>
      <c r="N18" s="81">
        <f>分析係数表!H21</f>
        <v>9.264091858037578E-4</v>
      </c>
      <c r="O18" s="82">
        <f t="shared" si="4"/>
        <v>5.8105684849703871E-3</v>
      </c>
      <c r="P18" s="76">
        <f>分析係数表!C21</f>
        <v>6.7857142857142838E-2</v>
      </c>
      <c r="Q18" s="82">
        <f t="shared" si="5"/>
        <v>3.9428857576584756E-4</v>
      </c>
      <c r="R18" s="83">
        <v>8.7519501485657663E-4</v>
      </c>
      <c r="S18" s="84">
        <f t="shared" si="6"/>
        <v>1.0390382656484723E-2</v>
      </c>
      <c r="T18" s="85">
        <f>分析係数表!F21</f>
        <v>0.42467532467532465</v>
      </c>
      <c r="U18" s="86">
        <f t="shared" si="7"/>
        <v>4.4125391281435115E-3</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投入係数表!Z19</f>
        <v>0</v>
      </c>
      <c r="E19" s="77">
        <f t="shared" si="0"/>
        <v>0</v>
      </c>
      <c r="F19" s="76">
        <f>分析係数表!C22</f>
        <v>2.5594149908592323E-2</v>
      </c>
      <c r="G19" s="77">
        <f t="shared" si="1"/>
        <v>0</v>
      </c>
      <c r="H19" s="77">
        <v>1.1372434055988737E-3</v>
      </c>
      <c r="I19" s="77">
        <f t="shared" si="2"/>
        <v>1.1372434055988737E-3</v>
      </c>
      <c r="J19" s="76">
        <f>分析係数表!G22</f>
        <v>0.19492656875834447</v>
      </c>
      <c r="K19" s="78">
        <f t="shared" si="3"/>
        <v>2.2167895489644268E-4</v>
      </c>
      <c r="L19" s="79"/>
      <c r="M19" s="80"/>
      <c r="N19" s="81">
        <f>分析係数表!H22</f>
        <v>3.9144050104384132E-5</v>
      </c>
      <c r="O19" s="82">
        <f t="shared" si="4"/>
        <v>2.4551697823818537E-4</v>
      </c>
      <c r="P19" s="76">
        <f>分析係数表!C22</f>
        <v>2.5594149908592323E-2</v>
      </c>
      <c r="Q19" s="82">
        <f t="shared" si="5"/>
        <v>6.2837983461327153E-6</v>
      </c>
      <c r="R19" s="83">
        <v>6.4718774024743767E-5</v>
      </c>
      <c r="S19" s="84">
        <f t="shared" si="6"/>
        <v>1.2019621796236174E-3</v>
      </c>
      <c r="T19" s="85">
        <f>分析係数表!F22</f>
        <v>0.41388518024032045</v>
      </c>
      <c r="U19" s="86">
        <f t="shared" si="7"/>
        <v>4.9747433335556931E-4</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投入係数表!Z20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1.636779854921236E-4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投入係数表!Z21</f>
        <v>0</v>
      </c>
      <c r="E21" s="77">
        <f t="shared" si="0"/>
        <v>0</v>
      </c>
      <c r="F21" s="76">
        <f>分析係数表!C24</f>
        <v>0.15741583257506819</v>
      </c>
      <c r="G21" s="77">
        <f t="shared" si="1"/>
        <v>0</v>
      </c>
      <c r="H21" s="77">
        <v>3.3741162109717639E-3</v>
      </c>
      <c r="I21" s="77">
        <f t="shared" si="2"/>
        <v>3.3741162109717639E-3</v>
      </c>
      <c r="J21" s="76">
        <f>分析係数表!G24</f>
        <v>0.20833333333333334</v>
      </c>
      <c r="K21" s="78">
        <f t="shared" si="3"/>
        <v>7.0294087728578415E-4</v>
      </c>
      <c r="L21" s="79"/>
      <c r="M21" s="80"/>
      <c r="N21" s="81">
        <f>分析係数表!H24</f>
        <v>3.2620041753653444E-4</v>
      </c>
      <c r="O21" s="82">
        <f t="shared" si="4"/>
        <v>2.0459748186515449E-3</v>
      </c>
      <c r="P21" s="76">
        <f>分析係数表!C24</f>
        <v>0.15741583257506819</v>
      </c>
      <c r="Q21" s="82">
        <f t="shared" si="5"/>
        <v>3.220688295056571E-4</v>
      </c>
      <c r="R21" s="83">
        <v>1.1106397990336705E-3</v>
      </c>
      <c r="S21" s="84">
        <f t="shared" si="6"/>
        <v>4.4847560100054343E-3</v>
      </c>
      <c r="T21" s="85">
        <f>分析係数表!F24</f>
        <v>0.39583333333333331</v>
      </c>
      <c r="U21" s="86">
        <f t="shared" si="7"/>
        <v>1.775215920627151E-3</v>
      </c>
      <c r="V21" s="87">
        <f>分析係数表!D24</f>
        <v>0</v>
      </c>
      <c r="W21" s="167">
        <f t="shared" si="8"/>
        <v>0</v>
      </c>
      <c r="X21" s="76">
        <f>分析係数表!E24</f>
        <v>0</v>
      </c>
      <c r="Y21" s="166">
        <f t="shared" si="9"/>
        <v>0</v>
      </c>
    </row>
    <row r="22" spans="1:25" x14ac:dyDescent="0.2">
      <c r="A22" s="6" t="s">
        <v>10</v>
      </c>
      <c r="B22" s="5" t="s">
        <v>271</v>
      </c>
      <c r="C22" s="90"/>
      <c r="D22" s="76">
        <f>投入係数表!Z22</f>
        <v>0</v>
      </c>
      <c r="E22" s="77">
        <f t="shared" si="0"/>
        <v>0</v>
      </c>
      <c r="F22" s="76">
        <f>分析係数表!C25</f>
        <v>0.30845442536327605</v>
      </c>
      <c r="G22" s="77">
        <f t="shared" si="1"/>
        <v>0</v>
      </c>
      <c r="H22" s="77">
        <v>2.9882393662171394E-2</v>
      </c>
      <c r="I22" s="77">
        <f t="shared" si="2"/>
        <v>2.9882393662171394E-2</v>
      </c>
      <c r="J22" s="76">
        <f>分析係数表!G25</f>
        <v>0.19694817948330565</v>
      </c>
      <c r="K22" s="78">
        <f t="shared" si="3"/>
        <v>5.8852830303681271E-3</v>
      </c>
      <c r="L22" s="79"/>
      <c r="M22" s="80"/>
      <c r="N22" s="81">
        <f>分析係数表!H25</f>
        <v>5.0887265135699379E-4</v>
      </c>
      <c r="O22" s="82">
        <f t="shared" si="4"/>
        <v>3.1917207170964104E-3</v>
      </c>
      <c r="P22" s="76">
        <f>分析係数表!C25</f>
        <v>0.30845442536327605</v>
      </c>
      <c r="Q22" s="82">
        <f t="shared" si="5"/>
        <v>9.8450037971203668E-4</v>
      </c>
      <c r="R22" s="83">
        <v>5.8781086985442762E-3</v>
      </c>
      <c r="S22" s="84">
        <f t="shared" si="6"/>
        <v>3.5760502360715672E-2</v>
      </c>
      <c r="T22" s="85">
        <f>分析係数表!F25</f>
        <v>0.34916150475902702</v>
      </c>
      <c r="U22" s="86">
        <f t="shared" si="7"/>
        <v>1.2486190815206221E-2</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投入係数表!Z23</f>
        <v>0</v>
      </c>
      <c r="E23" s="77">
        <f t="shared" si="0"/>
        <v>0</v>
      </c>
      <c r="F23" s="76">
        <f>分析係数表!C26</f>
        <v>0.16160220994475138</v>
      </c>
      <c r="G23" s="77">
        <f t="shared" si="1"/>
        <v>0</v>
      </c>
      <c r="H23" s="77">
        <v>7.0460206422261994E-3</v>
      </c>
      <c r="I23" s="77">
        <f t="shared" si="2"/>
        <v>7.0460206422261994E-3</v>
      </c>
      <c r="J23" s="76">
        <f>分析係数表!G26</f>
        <v>0.19685515573026913</v>
      </c>
      <c r="K23" s="78">
        <f t="shared" si="3"/>
        <v>1.3870454908041293E-3</v>
      </c>
      <c r="L23" s="79"/>
      <c r="M23" s="80"/>
      <c r="N23" s="81">
        <f>分析係数表!H26</f>
        <v>1.0360125260960334E-2</v>
      </c>
      <c r="O23" s="82">
        <f t="shared" si="4"/>
        <v>6.4980160240373064E-2</v>
      </c>
      <c r="P23" s="76">
        <f>分析係数表!C26</f>
        <v>0.16160220994475138</v>
      </c>
      <c r="Q23" s="82">
        <f t="shared" si="5"/>
        <v>1.0500937497408354E-2</v>
      </c>
      <c r="R23" s="83">
        <v>1.1113798954782147E-2</v>
      </c>
      <c r="S23" s="84">
        <f t="shared" si="6"/>
        <v>1.8159819597008346E-2</v>
      </c>
      <c r="T23" s="85">
        <f>分析係数表!F26</f>
        <v>0.33413970365890533</v>
      </c>
      <c r="U23" s="86">
        <f t="shared" si="7"/>
        <v>6.0679167386435504E-3</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投入係数表!Z24</f>
        <v>0</v>
      </c>
      <c r="E24" s="77">
        <f t="shared" si="0"/>
        <v>0</v>
      </c>
      <c r="F24" s="76">
        <f>分析係数表!C27</f>
        <v>8.2295614510016213E-2</v>
      </c>
      <c r="G24" s="77">
        <f t="shared" si="1"/>
        <v>0</v>
      </c>
      <c r="H24" s="77">
        <v>6.0510890655964217E-4</v>
      </c>
      <c r="I24" s="77">
        <f t="shared" si="2"/>
        <v>6.0510890655964217E-4</v>
      </c>
      <c r="J24" s="76">
        <f>分析係数表!G27</f>
        <v>0.16879795396419436</v>
      </c>
      <c r="K24" s="78">
        <f t="shared" si="3"/>
        <v>1.0214114535277846E-4</v>
      </c>
      <c r="L24" s="79"/>
      <c r="M24" s="80"/>
      <c r="N24" s="81">
        <f>分析係数表!H27</f>
        <v>1.0829853862212944E-2</v>
      </c>
      <c r="O24" s="82">
        <f t="shared" si="4"/>
        <v>6.7926363979231283E-2</v>
      </c>
      <c r="P24" s="76">
        <f>分析係数表!C27</f>
        <v>8.2295614510016213E-2</v>
      </c>
      <c r="Q24" s="82">
        <f t="shared" si="5"/>
        <v>5.5900418651018682E-3</v>
      </c>
      <c r="R24" s="83">
        <v>5.6490753650465936E-3</v>
      </c>
      <c r="S24" s="84">
        <f t="shared" si="6"/>
        <v>6.2541842716062361E-3</v>
      </c>
      <c r="T24" s="85">
        <f>分析係数表!F27</f>
        <v>0.31969309462915602</v>
      </c>
      <c r="U24" s="86">
        <f t="shared" si="7"/>
        <v>1.9994195241707915E-3</v>
      </c>
      <c r="V24" s="87">
        <f>分析係数表!D27</f>
        <v>0</v>
      </c>
      <c r="W24" s="167">
        <f t="shared" si="8"/>
        <v>0</v>
      </c>
      <c r="X24" s="76">
        <f>分析係数表!E27</f>
        <v>0</v>
      </c>
      <c r="Y24" s="166">
        <f t="shared" si="9"/>
        <v>0</v>
      </c>
    </row>
    <row r="25" spans="1:25" x14ac:dyDescent="0.2">
      <c r="A25" s="6" t="s">
        <v>13</v>
      </c>
      <c r="B25" s="5" t="s">
        <v>191</v>
      </c>
      <c r="C25" s="90"/>
      <c r="D25" s="76">
        <f>投入係数表!Z25</f>
        <v>0</v>
      </c>
      <c r="E25" s="77">
        <f t="shared" si="0"/>
        <v>0</v>
      </c>
      <c r="F25" s="76">
        <f>分析係数表!C28</f>
        <v>3.4090909090909061E-2</v>
      </c>
      <c r="G25" s="77">
        <f t="shared" si="1"/>
        <v>0</v>
      </c>
      <c r="H25" s="77">
        <v>6.6732711755479015E-3</v>
      </c>
      <c r="I25" s="77">
        <f t="shared" si="2"/>
        <v>6.6732711755479015E-3</v>
      </c>
      <c r="J25" s="76">
        <f>分析係数表!G28</f>
        <v>0.12609457092819615</v>
      </c>
      <c r="K25" s="78">
        <f t="shared" si="3"/>
        <v>8.4146326556821171E-4</v>
      </c>
      <c r="L25" s="79"/>
      <c r="M25" s="80"/>
      <c r="N25" s="81">
        <f>分析係数表!H28</f>
        <v>2.1424843423799581E-2</v>
      </c>
      <c r="O25" s="82">
        <f t="shared" si="4"/>
        <v>0.13437962608903345</v>
      </c>
      <c r="P25" s="76">
        <f>分析係数表!C28</f>
        <v>3.4090909090909061E-2</v>
      </c>
      <c r="Q25" s="82">
        <f t="shared" si="5"/>
        <v>4.5811236166715908E-3</v>
      </c>
      <c r="R25" s="83">
        <v>5.0833731545453422E-3</v>
      </c>
      <c r="S25" s="84">
        <f t="shared" si="6"/>
        <v>1.1756644330093245E-2</v>
      </c>
      <c r="T25" s="85">
        <f>分析係数表!F28</f>
        <v>0.21453590192644484</v>
      </c>
      <c r="U25" s="86">
        <f t="shared" si="7"/>
        <v>2.522222294984978E-3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投入係数表!Z26</f>
        <v>7.7519379844961239E-3</v>
      </c>
      <c r="E26" s="77">
        <f t="shared" si="0"/>
        <v>0.77519379844961245</v>
      </c>
      <c r="F26" s="76">
        <f>分析係数表!C29</f>
        <v>0.29231433506044902</v>
      </c>
      <c r="G26" s="77">
        <f t="shared" si="1"/>
        <v>0.22660025973678219</v>
      </c>
      <c r="H26" s="77">
        <v>0.24890681751616089</v>
      </c>
      <c r="I26" s="77">
        <f t="shared" si="2"/>
        <v>0.24890681751616089</v>
      </c>
      <c r="J26" s="76">
        <f>分析係数表!G29</f>
        <v>0.25456977262594738</v>
      </c>
      <c r="K26" s="78">
        <f t="shared" si="3"/>
        <v>6.3364151940137253E-2</v>
      </c>
      <c r="L26" s="79"/>
      <c r="M26" s="80"/>
      <c r="N26" s="81">
        <f>分析係数表!H29</f>
        <v>1.0151356993736952E-2</v>
      </c>
      <c r="O26" s="82">
        <f t="shared" si="4"/>
        <v>6.3670736356436081E-2</v>
      </c>
      <c r="P26" s="76">
        <f>分析係数表!C29</f>
        <v>0.29231433506044902</v>
      </c>
      <c r="Q26" s="82">
        <f t="shared" si="5"/>
        <v>1.8611868960840768E-2</v>
      </c>
      <c r="R26" s="83">
        <v>2.3639332900453593E-2</v>
      </c>
      <c r="S26" s="84">
        <f t="shared" si="6"/>
        <v>0.27254615041661451</v>
      </c>
      <c r="T26" s="85">
        <f>分析係数表!F29</f>
        <v>0.38252340615247438</v>
      </c>
      <c r="U26" s="86">
        <f t="shared" si="7"/>
        <v>0.104255281791108</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投入係数表!Z27</f>
        <v>1.1627906976744186E-2</v>
      </c>
      <c r="E27" s="77">
        <f t="shared" si="0"/>
        <v>1.1627906976744187</v>
      </c>
      <c r="F27" s="76">
        <f>分析係数表!C30</f>
        <v>1</v>
      </c>
      <c r="G27" s="77">
        <f t="shared" si="1"/>
        <v>1.1627906976744187</v>
      </c>
      <c r="H27" s="77">
        <v>1.2034761412818018</v>
      </c>
      <c r="I27" s="77">
        <f t="shared" si="2"/>
        <v>1.2034761412818018</v>
      </c>
      <c r="J27" s="76">
        <f>分析係数表!G30</f>
        <v>0.34476756092566047</v>
      </c>
      <c r="K27" s="78">
        <f t="shared" si="3"/>
        <v>0.41491953386195235</v>
      </c>
      <c r="L27" s="79"/>
      <c r="M27" s="80"/>
      <c r="N27" s="81">
        <f>分析係数表!H30</f>
        <v>0</v>
      </c>
      <c r="O27" s="82">
        <f t="shared" si="4"/>
        <v>0</v>
      </c>
      <c r="P27" s="76">
        <f>分析係数表!C30</f>
        <v>1</v>
      </c>
      <c r="Q27" s="82">
        <f t="shared" si="5"/>
        <v>0</v>
      </c>
      <c r="R27" s="83">
        <v>1.9057461132494694E-2</v>
      </c>
      <c r="S27" s="84">
        <f t="shared" si="6"/>
        <v>1.2225336024142965</v>
      </c>
      <c r="T27" s="85">
        <f>分析係数表!F30</f>
        <v>0.43968871595330739</v>
      </c>
      <c r="U27" s="86">
        <f t="shared" si="7"/>
        <v>0.53753422985531329</v>
      </c>
      <c r="V27" s="87">
        <f>分析係数表!D30</f>
        <v>0.11560516076182674</v>
      </c>
      <c r="W27" s="167">
        <f t="shared" si="8"/>
        <v>0</v>
      </c>
      <c r="X27" s="76">
        <f>分析係数表!E30</f>
        <v>7.6694654925250877E-2</v>
      </c>
      <c r="Y27" s="166">
        <f t="shared" si="9"/>
        <v>0</v>
      </c>
    </row>
    <row r="28" spans="1:25" x14ac:dyDescent="0.2">
      <c r="A28" s="6" t="s">
        <v>16</v>
      </c>
      <c r="B28" s="5" t="s">
        <v>192</v>
      </c>
      <c r="C28" s="75">
        <f>最終需要_まとめ!C29</f>
        <v>100</v>
      </c>
      <c r="D28" s="76">
        <f>投入係数表!Z28</f>
        <v>0.10077519379844961</v>
      </c>
      <c r="E28" s="77">
        <f t="shared" si="0"/>
        <v>10.077519379844961</v>
      </c>
      <c r="F28" s="76">
        <f>分析係数表!C31</f>
        <v>3.6682843277190957E-2</v>
      </c>
      <c r="G28" s="77">
        <f t="shared" si="1"/>
        <v>0.36967206403370734</v>
      </c>
      <c r="H28" s="77">
        <v>0.37965387964638236</v>
      </c>
      <c r="I28" s="77">
        <f t="shared" si="2"/>
        <v>100.37965387964638</v>
      </c>
      <c r="J28" s="76">
        <f>分析係数表!G31</f>
        <v>6.9767441860465115E-2</v>
      </c>
      <c r="K28" s="78">
        <f t="shared" si="3"/>
        <v>7.0032316660218408</v>
      </c>
      <c r="L28" s="79"/>
      <c r="M28" s="80"/>
      <c r="N28" s="81">
        <f>分析係数表!H31</f>
        <v>2.1751043841336117E-2</v>
      </c>
      <c r="O28" s="82">
        <f t="shared" si="4"/>
        <v>0.13642560090768499</v>
      </c>
      <c r="P28" s="76">
        <f>分析係数表!C31</f>
        <v>3.6682843277190957E-2</v>
      </c>
      <c r="Q28" s="82">
        <f t="shared" si="5"/>
        <v>5.0044789370932092E-3</v>
      </c>
      <c r="R28" s="83">
        <v>6.6544535054355791E-3</v>
      </c>
      <c r="S28" s="84">
        <f t="shared" si="6"/>
        <v>100.38630833315182</v>
      </c>
      <c r="T28" s="85">
        <f>分析係数表!F31</f>
        <v>0.34496124031007752</v>
      </c>
      <c r="U28" s="86">
        <f t="shared" si="7"/>
        <v>34.629385432753921</v>
      </c>
      <c r="V28" s="87">
        <f>分析係数表!D31</f>
        <v>0</v>
      </c>
      <c r="W28" s="167">
        <f t="shared" si="8"/>
        <v>0</v>
      </c>
      <c r="X28" s="76">
        <f>分析係数表!E31</f>
        <v>0</v>
      </c>
      <c r="Y28" s="166">
        <f t="shared" si="9"/>
        <v>0</v>
      </c>
    </row>
    <row r="29" spans="1:25" x14ac:dyDescent="0.2">
      <c r="A29" s="6" t="s">
        <v>17</v>
      </c>
      <c r="B29" s="5" t="s">
        <v>272</v>
      </c>
      <c r="C29" s="90"/>
      <c r="D29" s="76">
        <f>投入係数表!Z29</f>
        <v>0</v>
      </c>
      <c r="E29" s="77">
        <f t="shared" si="0"/>
        <v>0</v>
      </c>
      <c r="F29" s="76">
        <f>分析係数表!C32</f>
        <v>0.40520446096654272</v>
      </c>
      <c r="G29" s="77">
        <f t="shared" si="1"/>
        <v>0</v>
      </c>
      <c r="H29" s="77">
        <v>1.1546764951937627E-2</v>
      </c>
      <c r="I29" s="77">
        <f t="shared" si="2"/>
        <v>1.1546764951937627E-2</v>
      </c>
      <c r="J29" s="76">
        <f>分析係数表!G32</f>
        <v>0.14123006833712984</v>
      </c>
      <c r="K29" s="78">
        <f t="shared" si="3"/>
        <v>1.6307504032349268E-3</v>
      </c>
      <c r="L29" s="79"/>
      <c r="M29" s="80"/>
      <c r="N29" s="81">
        <f>分析係数表!H32</f>
        <v>6.3543841336116914E-3</v>
      </c>
      <c r="O29" s="82">
        <f t="shared" si="4"/>
        <v>3.9855589467332093E-2</v>
      </c>
      <c r="P29" s="76">
        <f>分析係数表!C32</f>
        <v>0.40520446096654272</v>
      </c>
      <c r="Q29" s="82">
        <f t="shared" si="5"/>
        <v>1.6149662646614119E-2</v>
      </c>
      <c r="R29" s="83">
        <v>2.0109157315837765E-2</v>
      </c>
      <c r="S29" s="84">
        <f t="shared" si="6"/>
        <v>3.1655922267775388E-2</v>
      </c>
      <c r="T29" s="85">
        <f>分析係数表!F32</f>
        <v>0.48519362186788156</v>
      </c>
      <c r="U29" s="86">
        <f t="shared" si="7"/>
        <v>1.5359251578670064E-2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投入係数表!Z30</f>
        <v>1.1627906976744186E-2</v>
      </c>
      <c r="E30" s="77">
        <f t="shared" si="0"/>
        <v>1.1627906976744187</v>
      </c>
      <c r="F30" s="76">
        <f>分析係数表!C33</f>
        <v>1</v>
      </c>
      <c r="G30" s="77">
        <f t="shared" si="1"/>
        <v>1.1627906976744187</v>
      </c>
      <c r="H30" s="77">
        <v>1.2035863833792331</v>
      </c>
      <c r="I30" s="77">
        <f t="shared" si="2"/>
        <v>1.2035863833792331</v>
      </c>
      <c r="J30" s="76">
        <f>分析係数表!G33</f>
        <v>0.50773765659543113</v>
      </c>
      <c r="K30" s="78">
        <f t="shared" si="3"/>
        <v>0.61110612980714196</v>
      </c>
      <c r="L30" s="79"/>
      <c r="M30" s="80"/>
      <c r="N30" s="81">
        <f>分析係数表!H33</f>
        <v>9.3945720250521918E-4</v>
      </c>
      <c r="O30" s="82">
        <f t="shared" si="4"/>
        <v>5.8924074777164485E-3</v>
      </c>
      <c r="P30" s="76">
        <f>分析係数表!C33</f>
        <v>1</v>
      </c>
      <c r="Q30" s="82">
        <f t="shared" si="5"/>
        <v>5.8924074777164485E-3</v>
      </c>
      <c r="R30" s="83">
        <v>1.7786604028212027E-2</v>
      </c>
      <c r="S30" s="84">
        <f t="shared" si="6"/>
        <v>1.221372987407445</v>
      </c>
      <c r="T30" s="85">
        <f>分析係数表!F33</f>
        <v>0.64112011790714807</v>
      </c>
      <c r="U30" s="86">
        <f t="shared" si="7"/>
        <v>0.78304679369526686</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投入係数表!Z31</f>
        <v>1.5503875968992248E-2</v>
      </c>
      <c r="E31" s="77">
        <f t="shared" si="0"/>
        <v>1.5503875968992249</v>
      </c>
      <c r="F31" s="76">
        <f>分析係数表!C34</f>
        <v>0.47684200348095152</v>
      </c>
      <c r="G31" s="77">
        <f t="shared" si="1"/>
        <v>0.7392899278774443</v>
      </c>
      <c r="H31" s="77">
        <v>0.85732327948549547</v>
      </c>
      <c r="I31" s="77">
        <f t="shared" si="2"/>
        <v>0.85732327948549547</v>
      </c>
      <c r="J31" s="76">
        <f>分析係数表!G34</f>
        <v>0.42481481481481481</v>
      </c>
      <c r="K31" s="78">
        <f t="shared" si="3"/>
        <v>0.3642036302110605</v>
      </c>
      <c r="L31" s="79"/>
      <c r="M31" s="80"/>
      <c r="N31" s="81">
        <f>分析係数表!H34</f>
        <v>0.15750260960334028</v>
      </c>
      <c r="O31" s="82">
        <f t="shared" si="4"/>
        <v>0.98787848143771184</v>
      </c>
      <c r="P31" s="76">
        <f>分析係数表!C34</f>
        <v>0.47684200348095152</v>
      </c>
      <c r="Q31" s="82">
        <f t="shared" si="5"/>
        <v>0.4710619542844785</v>
      </c>
      <c r="R31" s="83">
        <v>0.50334158376185267</v>
      </c>
      <c r="S31" s="84">
        <f t="shared" si="6"/>
        <v>1.3606648632473481</v>
      </c>
      <c r="T31" s="85">
        <f>分析係数表!F34</f>
        <v>0.69679012345679014</v>
      </c>
      <c r="U31" s="86">
        <f t="shared" si="7"/>
        <v>0.94809783804543624</v>
      </c>
      <c r="V31" s="87">
        <f>分析係数表!D34</f>
        <v>0.16024691358024692</v>
      </c>
      <c r="W31" s="167">
        <f t="shared" si="8"/>
        <v>0</v>
      </c>
      <c r="X31" s="76">
        <f>分析係数表!E34</f>
        <v>0.12271604938271605</v>
      </c>
      <c r="Y31" s="166">
        <f t="shared" si="9"/>
        <v>0</v>
      </c>
    </row>
    <row r="32" spans="1:25" x14ac:dyDescent="0.2">
      <c r="A32" s="6" t="s">
        <v>20</v>
      </c>
      <c r="B32" s="5" t="s">
        <v>37</v>
      </c>
      <c r="C32" s="90"/>
      <c r="D32" s="76">
        <f>投入係数表!Z32</f>
        <v>1.937984496124031E-2</v>
      </c>
      <c r="E32" s="77">
        <f t="shared" si="0"/>
        <v>1.9379844961240309</v>
      </c>
      <c r="F32" s="76">
        <f>分析係数表!C35</f>
        <v>0.24337550728097401</v>
      </c>
      <c r="G32" s="77">
        <f t="shared" si="1"/>
        <v>0.47165795984684883</v>
      </c>
      <c r="H32" s="77">
        <v>0.52909696157525032</v>
      </c>
      <c r="I32" s="77">
        <f t="shared" si="2"/>
        <v>0.52909696157525032</v>
      </c>
      <c r="J32" s="76">
        <f>分析係数表!G35</f>
        <v>0.31448275862068964</v>
      </c>
      <c r="K32" s="78">
        <f t="shared" si="3"/>
        <v>0.16639187205400974</v>
      </c>
      <c r="L32" s="79"/>
      <c r="M32" s="80"/>
      <c r="N32" s="81">
        <f>分析係数表!H35</f>
        <v>5.9929540709812108E-2</v>
      </c>
      <c r="O32" s="82">
        <f t="shared" si="4"/>
        <v>0.3758864936826618</v>
      </c>
      <c r="P32" s="76">
        <f>分析係数表!C35</f>
        <v>0.24337550728097401</v>
      </c>
      <c r="Q32" s="82">
        <f t="shared" si="5"/>
        <v>9.1481566080084453E-2</v>
      </c>
      <c r="R32" s="83">
        <v>0.12146224163341418</v>
      </c>
      <c r="S32" s="84">
        <f t="shared" si="6"/>
        <v>0.65055920320866445</v>
      </c>
      <c r="T32" s="85">
        <f>分析係数表!F35</f>
        <v>0.64091954022988507</v>
      </c>
      <c r="U32" s="86">
        <f t="shared" si="7"/>
        <v>0.41695610541281758</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投入係数表!Z33</f>
        <v>3.875968992248062E-3</v>
      </c>
      <c r="E33" s="77">
        <f t="shared" si="0"/>
        <v>0.38759689922480622</v>
      </c>
      <c r="F33" s="76">
        <f>分析係数表!C36</f>
        <v>0.96818154529627187</v>
      </c>
      <c r="G33" s="77">
        <f t="shared" si="1"/>
        <v>0.37526416484351627</v>
      </c>
      <c r="H33" s="77">
        <v>0.44752573366759241</v>
      </c>
      <c r="I33" s="77">
        <f t="shared" si="2"/>
        <v>0.44752573366759241</v>
      </c>
      <c r="J33" s="76">
        <f>分析係数表!G36</f>
        <v>4.9777985510633324E-2</v>
      </c>
      <c r="K33" s="78">
        <f t="shared" si="3"/>
        <v>2.2276929486140962E-2</v>
      </c>
      <c r="L33" s="79"/>
      <c r="M33" s="80"/>
      <c r="N33" s="81">
        <f>分析係数表!H36</f>
        <v>0.19376304801670147</v>
      </c>
      <c r="O33" s="82">
        <f t="shared" si="4"/>
        <v>1.2153090422790176</v>
      </c>
      <c r="P33" s="76">
        <f>分析係数表!C36</f>
        <v>0.96818154529627187</v>
      </c>
      <c r="Q33" s="82">
        <f t="shared" si="5"/>
        <v>1.1766397865662315</v>
      </c>
      <c r="R33" s="83">
        <v>1.2399703878478265</v>
      </c>
      <c r="S33" s="84">
        <f t="shared" si="6"/>
        <v>1.6874961215154189</v>
      </c>
      <c r="T33" s="85">
        <f>分析係数表!F36</f>
        <v>0.84955597102126668</v>
      </c>
      <c r="U33" s="86">
        <f t="shared" si="7"/>
        <v>1.4336224061086531</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投入係数表!Z34</f>
        <v>3.1007751937984496E-2</v>
      </c>
      <c r="E34" s="77">
        <f t="shared" si="0"/>
        <v>3.1007751937984498</v>
      </c>
      <c r="F34" s="76">
        <f>分析係数表!C37</f>
        <v>0.40040699066315533</v>
      </c>
      <c r="G34" s="77">
        <f t="shared" si="1"/>
        <v>1.2415720640717995</v>
      </c>
      <c r="H34" s="77">
        <v>1.3602628326209565</v>
      </c>
      <c r="I34" s="77">
        <f t="shared" si="2"/>
        <v>1.3602628326209565</v>
      </c>
      <c r="J34" s="76">
        <f>分析係数表!G37</f>
        <v>0.27134717134717135</v>
      </c>
      <c r="K34" s="78">
        <f t="shared" si="3"/>
        <v>0.36910347192038734</v>
      </c>
      <c r="L34" s="79"/>
      <c r="M34" s="80"/>
      <c r="N34" s="81">
        <f>分析係数表!H37</f>
        <v>4.6907620041753653E-2</v>
      </c>
      <c r="O34" s="82">
        <f t="shared" si="4"/>
        <v>0.29421117892209214</v>
      </c>
      <c r="P34" s="76">
        <f>分析係数表!C37</f>
        <v>0.40040699066315533</v>
      </c>
      <c r="Q34" s="82">
        <f t="shared" si="5"/>
        <v>0.11780421277165407</v>
      </c>
      <c r="R34" s="83">
        <v>0.13582915066842913</v>
      </c>
      <c r="S34" s="84">
        <f t="shared" si="6"/>
        <v>1.4960919832893855</v>
      </c>
      <c r="T34" s="85">
        <f>分析係数表!F37</f>
        <v>0.66491656491656492</v>
      </c>
      <c r="U34" s="86">
        <f t="shared" si="7"/>
        <v>0.99477634232798906</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投入係数表!Z35</f>
        <v>7.7519379844961239E-3</v>
      </c>
      <c r="E35" s="77">
        <f t="shared" si="0"/>
        <v>0.77519379844961245</v>
      </c>
      <c r="F35" s="76">
        <f>分析係数表!C38</f>
        <v>3.4362826933778567E-2</v>
      </c>
      <c r="G35" s="77">
        <f t="shared" si="1"/>
        <v>2.6637850336262456E-2</v>
      </c>
      <c r="H35" s="77">
        <v>3.3803715900980462E-2</v>
      </c>
      <c r="I35" s="77">
        <f t="shared" si="2"/>
        <v>3.3803715900980462E-2</v>
      </c>
      <c r="J35" s="76">
        <f>分析係数表!G38</f>
        <v>0.25648414985590778</v>
      </c>
      <c r="K35" s="78">
        <f t="shared" si="3"/>
        <v>8.670117334833605E-3</v>
      </c>
      <c r="L35" s="79"/>
      <c r="M35" s="80"/>
      <c r="N35" s="81">
        <f>分析係数表!H38</f>
        <v>4.2901878914405008E-2</v>
      </c>
      <c r="O35" s="82">
        <f t="shared" si="4"/>
        <v>0.26908660814905117</v>
      </c>
      <c r="P35" s="76">
        <f>分析係数表!C38</f>
        <v>3.4362826933778567E-2</v>
      </c>
      <c r="Q35" s="82">
        <f t="shared" si="5"/>
        <v>9.2465765460233353E-3</v>
      </c>
      <c r="R35" s="83">
        <v>1.1104406317325731E-2</v>
      </c>
      <c r="S35" s="84">
        <f t="shared" si="6"/>
        <v>4.4908122218306194E-2</v>
      </c>
      <c r="T35" s="85">
        <f>分析係数表!F38</f>
        <v>0.52449567723342938</v>
      </c>
      <c r="U35" s="86">
        <f t="shared" si="7"/>
        <v>2.3554115976172123E-2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投入係数表!Z36</f>
        <v>0</v>
      </c>
      <c r="E36" s="77">
        <f t="shared" si="0"/>
        <v>0</v>
      </c>
      <c r="F36" s="76">
        <f>分析係数表!C39</f>
        <v>1</v>
      </c>
      <c r="G36" s="77">
        <f t="shared" si="1"/>
        <v>0</v>
      </c>
      <c r="H36" s="77">
        <v>2.0729820816343343E-2</v>
      </c>
      <c r="I36" s="77">
        <f t="shared" si="2"/>
        <v>2.0729820816343343E-2</v>
      </c>
      <c r="J36" s="76">
        <f>分析係数表!G39</f>
        <v>0.34864130434782609</v>
      </c>
      <c r="K36" s="78">
        <f t="shared" si="3"/>
        <v>7.22727176830666E-3</v>
      </c>
      <c r="L36" s="79"/>
      <c r="M36" s="80"/>
      <c r="N36" s="81">
        <f>分析係数表!H39</f>
        <v>3.7578288100208767E-3</v>
      </c>
      <c r="O36" s="82">
        <f t="shared" si="4"/>
        <v>2.3569629910865794E-2</v>
      </c>
      <c r="P36" s="76">
        <f>分析係数表!C39</f>
        <v>1</v>
      </c>
      <c r="Q36" s="82">
        <f t="shared" si="5"/>
        <v>2.3569629910865794E-2</v>
      </c>
      <c r="R36" s="83">
        <v>3.0205240074411749E-2</v>
      </c>
      <c r="S36" s="84">
        <f t="shared" si="6"/>
        <v>5.0935060890755092E-2</v>
      </c>
      <c r="T36" s="85">
        <f>分析係数表!F39</f>
        <v>0.69918478260869565</v>
      </c>
      <c r="U36" s="86">
        <f t="shared" si="7"/>
        <v>3.5613019476063275E-2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投入係数表!Z37</f>
        <v>0</v>
      </c>
      <c r="E37" s="77">
        <f t="shared" si="0"/>
        <v>0</v>
      </c>
      <c r="F37" s="76">
        <f>分析係数表!C40</f>
        <v>0.60127684271619275</v>
      </c>
      <c r="G37" s="77">
        <f t="shared" si="1"/>
        <v>0</v>
      </c>
      <c r="H37" s="77">
        <v>5.5431433940327738E-3</v>
      </c>
      <c r="I37" s="77">
        <f t="shared" si="2"/>
        <v>5.5431433940327738E-3</v>
      </c>
      <c r="J37" s="76">
        <f>分析係数表!G40</f>
        <v>0.54798481836255197</v>
      </c>
      <c r="K37" s="78">
        <f t="shared" si="3"/>
        <v>3.0375584259366294E-3</v>
      </c>
      <c r="L37" s="79"/>
      <c r="M37" s="80"/>
      <c r="N37" s="81">
        <f>分析係数表!H40</f>
        <v>3.4120563674321501E-2</v>
      </c>
      <c r="O37" s="82">
        <f t="shared" si="4"/>
        <v>0.21400896603095157</v>
      </c>
      <c r="P37" s="76">
        <f>分析係数表!C40</f>
        <v>0.60127684271619275</v>
      </c>
      <c r="Q37" s="82">
        <f t="shared" si="5"/>
        <v>0.1286786354080475</v>
      </c>
      <c r="R37" s="83">
        <v>0.12925741466486826</v>
      </c>
      <c r="S37" s="84">
        <f t="shared" si="6"/>
        <v>0.13480055805890104</v>
      </c>
      <c r="T37" s="85">
        <f>分析係数表!F40</f>
        <v>0.74046629315018975</v>
      </c>
      <c r="U37" s="86">
        <f t="shared" si="7"/>
        <v>9.981526954045139E-2</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投入係数表!Z38</f>
        <v>0</v>
      </c>
      <c r="E38" s="77">
        <f t="shared" si="0"/>
        <v>0</v>
      </c>
      <c r="F38" s="76">
        <f>分析係数表!C41</f>
        <v>0.59395665886661919</v>
      </c>
      <c r="G38" s="77">
        <f t="shared" si="1"/>
        <v>0</v>
      </c>
      <c r="H38" s="77">
        <v>2.3792411494687248E-4</v>
      </c>
      <c r="I38" s="77">
        <f t="shared" si="2"/>
        <v>2.3792411494687248E-4</v>
      </c>
      <c r="J38" s="76">
        <f>分析係数表!G41</f>
        <v>0.45048742945100051</v>
      </c>
      <c r="K38" s="78">
        <f t="shared" si="3"/>
        <v>1.0718182294682095E-4</v>
      </c>
      <c r="L38" s="79"/>
      <c r="M38" s="80"/>
      <c r="N38" s="81">
        <f>分析係数表!H41</f>
        <v>5.5519311064718163E-2</v>
      </c>
      <c r="O38" s="82">
        <f t="shared" si="4"/>
        <v>0.34822491413449291</v>
      </c>
      <c r="P38" s="76">
        <f>分析係数表!C41</f>
        <v>0.59395665886661919</v>
      </c>
      <c r="Q38" s="82">
        <f t="shared" si="5"/>
        <v>0.20683050653343876</v>
      </c>
      <c r="R38" s="83">
        <v>0.20945124325558817</v>
      </c>
      <c r="S38" s="84">
        <f t="shared" si="6"/>
        <v>0.20968916737053506</v>
      </c>
      <c r="T38" s="85">
        <f>分析係数表!F41</f>
        <v>0.55190696083461599</v>
      </c>
      <c r="U38" s="86">
        <f t="shared" si="7"/>
        <v>0.11572891108341313</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投入係数表!Z39</f>
        <v>0</v>
      </c>
      <c r="E39" s="77">
        <f>$C$28*D39</f>
        <v>0</v>
      </c>
      <c r="F39" s="76">
        <f>分析係数表!C42</f>
        <v>0.30827067669172936</v>
      </c>
      <c r="G39" s="77">
        <f>E39*F39</f>
        <v>0</v>
      </c>
      <c r="H39" s="77">
        <v>3.334659836809395E-3</v>
      </c>
      <c r="I39" s="77">
        <f>C39+H39</f>
        <v>3.334659836809395E-3</v>
      </c>
      <c r="J39" s="76">
        <f>分析係数表!G42</f>
        <v>0.47878787878787876</v>
      </c>
      <c r="K39" s="78">
        <f>I39*J39</f>
        <v>1.5965947097451043E-3</v>
      </c>
      <c r="L39" s="79"/>
      <c r="M39" s="80"/>
      <c r="N39" s="81">
        <f>分析係数表!H42</f>
        <v>1.163883089770355E-2</v>
      </c>
      <c r="O39" s="82">
        <f t="shared" si="4"/>
        <v>7.3000381529487124E-2</v>
      </c>
      <c r="P39" s="76">
        <f>分析係数表!C42</f>
        <v>0.30827067669172936</v>
      </c>
      <c r="Q39" s="82">
        <f>O39*P39</f>
        <v>2.2503877012849418E-2</v>
      </c>
      <c r="R39" s="83">
        <v>2.3417661178254608E-2</v>
      </c>
      <c r="S39" s="84">
        <f>I39+R39</f>
        <v>2.6752321015064005E-2</v>
      </c>
      <c r="T39" s="85">
        <f>分析係数表!F42</f>
        <v>0.54545454545454541</v>
      </c>
      <c r="U39" s="86">
        <f>S39*T39</f>
        <v>1.4592175099125819E-2</v>
      </c>
      <c r="V39" s="87">
        <f>分析係数表!D42</f>
        <v>0.24545454545454545</v>
      </c>
      <c r="W39" s="167">
        <f>ROUND(S39*V39,0)</f>
        <v>0</v>
      </c>
      <c r="X39" s="76">
        <f>分析係数表!E42</f>
        <v>0.17575757575757575</v>
      </c>
      <c r="Y39" s="166">
        <f>ROUND(S39*X39,0)</f>
        <v>0</v>
      </c>
    </row>
    <row r="40" spans="1:25" x14ac:dyDescent="0.2">
      <c r="A40" s="6" t="s">
        <v>194</v>
      </c>
      <c r="B40" s="5" t="s">
        <v>41</v>
      </c>
      <c r="C40" s="90"/>
      <c r="D40" s="76">
        <f>投入係数表!Z40</f>
        <v>6.9767441860465115E-2</v>
      </c>
      <c r="E40" s="77">
        <f>$C$28*D40</f>
        <v>6.9767441860465116</v>
      </c>
      <c r="F40" s="76">
        <f>分析係数表!C43</f>
        <v>0.33317448971487573</v>
      </c>
      <c r="G40" s="77">
        <f>E40*F40</f>
        <v>2.3244731840572723</v>
      </c>
      <c r="H40" s="77">
        <v>2.5859964497609269</v>
      </c>
      <c r="I40" s="77">
        <f>C40+H40</f>
        <v>2.5859964497609269</v>
      </c>
      <c r="J40" s="76">
        <f>分析係数表!G43</f>
        <v>0.31447963800904977</v>
      </c>
      <c r="K40" s="78">
        <f>I40*J40</f>
        <v>0.81324322741350419</v>
      </c>
      <c r="L40" s="79"/>
      <c r="M40" s="80"/>
      <c r="N40" s="81">
        <f>分析係数表!H43</f>
        <v>3.2711377870563677E-2</v>
      </c>
      <c r="O40" s="82">
        <f t="shared" si="4"/>
        <v>0.20517035481437693</v>
      </c>
      <c r="P40" s="76">
        <f>分析係数表!C43</f>
        <v>0.33317448971487573</v>
      </c>
      <c r="Q40" s="82">
        <f>O40*P40</f>
        <v>6.8357528269900034E-2</v>
      </c>
      <c r="R40" s="83">
        <v>0.11794521154165723</v>
      </c>
      <c r="S40" s="84">
        <f>I40+R40</f>
        <v>2.7039416613025842</v>
      </c>
      <c r="T40" s="85">
        <f>分析係数表!F43</f>
        <v>0.5802139037433155</v>
      </c>
      <c r="U40" s="86">
        <f>S40*T40</f>
        <v>1.5688645467985582</v>
      </c>
      <c r="V40" s="87">
        <f>分析係数表!D43</f>
        <v>0.11641299876593994</v>
      </c>
      <c r="W40" s="167">
        <f>ROUND(S40*V40,0)</f>
        <v>0</v>
      </c>
      <c r="X40" s="76">
        <f>分析係数表!E43</f>
        <v>9.2348827642945289E-2</v>
      </c>
      <c r="Y40" s="166">
        <f>ROUND(S40*X40,0)</f>
        <v>0</v>
      </c>
    </row>
    <row r="41" spans="1:25" x14ac:dyDescent="0.2">
      <c r="A41" s="6" t="s">
        <v>340</v>
      </c>
      <c r="B41" s="5" t="s">
        <v>42</v>
      </c>
      <c r="C41" s="90"/>
      <c r="D41" s="76">
        <f>投入係数表!Z41</f>
        <v>0</v>
      </c>
      <c r="E41" s="77">
        <f>$C$28*D41</f>
        <v>0</v>
      </c>
      <c r="F41" s="76">
        <f>分析係数表!C44</f>
        <v>0.44668045890539776</v>
      </c>
      <c r="G41" s="77">
        <f>E41*F41</f>
        <v>0</v>
      </c>
      <c r="H41" s="77">
        <v>3.3596942369857738E-3</v>
      </c>
      <c r="I41" s="77">
        <f>C41+H41</f>
        <v>3.3596942369857738E-3</v>
      </c>
      <c r="J41" s="76">
        <f>分析係数表!G44</f>
        <v>0.26717776712985147</v>
      </c>
      <c r="K41" s="78">
        <f>I41*J41</f>
        <v>8.9763560447688904E-4</v>
      </c>
      <c r="L41" s="79"/>
      <c r="M41" s="80"/>
      <c r="N41" s="81">
        <f>分析係数表!H44</f>
        <v>0.10956419624217119</v>
      </c>
      <c r="O41" s="82">
        <f t="shared" si="4"/>
        <v>0.68720202208868086</v>
      </c>
      <c r="P41" s="76">
        <f>分析係数表!C44</f>
        <v>0.44668045890539776</v>
      </c>
      <c r="Q41" s="82">
        <f>O41*P41</f>
        <v>0.30695971458728927</v>
      </c>
      <c r="R41" s="83">
        <v>0.31122887356757378</v>
      </c>
      <c r="S41" s="84">
        <f>I41+R41</f>
        <v>0.31458856780455957</v>
      </c>
      <c r="T41" s="85">
        <f>分析係数表!F44</f>
        <v>0.50742692860565408</v>
      </c>
      <c r="U41" s="86">
        <f>S41*T41</f>
        <v>0.15963071073551921</v>
      </c>
      <c r="V41" s="87">
        <f>分析係数表!D44</f>
        <v>0.12563488260661237</v>
      </c>
      <c r="W41" s="167">
        <f>ROUND(S41*V41,0)</f>
        <v>0</v>
      </c>
      <c r="X41" s="76">
        <f>分析係数表!E44</f>
        <v>9.5448011499760427E-2</v>
      </c>
      <c r="Y41" s="166">
        <f>ROUND(S41*X41,0)</f>
        <v>0</v>
      </c>
    </row>
    <row r="42" spans="1:25" x14ac:dyDescent="0.2">
      <c r="A42" s="6" t="s">
        <v>341</v>
      </c>
      <c r="B42" s="5" t="s">
        <v>278</v>
      </c>
      <c r="C42" s="90"/>
      <c r="D42" s="76">
        <f>投入係数表!Z42</f>
        <v>0</v>
      </c>
      <c r="E42" s="77">
        <f>$C$28*D42</f>
        <v>0</v>
      </c>
      <c r="F42" s="76">
        <f>分析係数表!C45</f>
        <v>1</v>
      </c>
      <c r="G42" s="77">
        <f>E42*F42</f>
        <v>0</v>
      </c>
      <c r="H42" s="77">
        <v>3.6179930266806833E-2</v>
      </c>
      <c r="I42" s="77">
        <f>C42+H42</f>
        <v>3.6179930266806833E-2</v>
      </c>
      <c r="J42" s="76">
        <f>分析係数表!G45</f>
        <v>0</v>
      </c>
      <c r="K42" s="78">
        <f>I42*J42</f>
        <v>0</v>
      </c>
      <c r="L42" s="79"/>
      <c r="M42" s="80"/>
      <c r="N42" s="81">
        <f>分析係数表!H45</f>
        <v>0</v>
      </c>
      <c r="O42" s="82">
        <f t="shared" si="4"/>
        <v>0</v>
      </c>
      <c r="P42" s="76">
        <f>分析係数表!C45</f>
        <v>1</v>
      </c>
      <c r="Q42" s="82">
        <f>O42*P42</f>
        <v>0</v>
      </c>
      <c r="R42" s="83">
        <v>9.2023741047900526E-3</v>
      </c>
      <c r="S42" s="84">
        <f>I42+R42</f>
        <v>4.5382304371596884E-2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投入係数表!Z43</f>
        <v>3.875968992248062E-3</v>
      </c>
      <c r="E43" s="77">
        <f>$C$28*D43</f>
        <v>0.38759689922480622</v>
      </c>
      <c r="F43" s="76">
        <f>分析係数表!C46</f>
        <v>0.15546676353069377</v>
      </c>
      <c r="G43" s="77">
        <f>E43*F43</f>
        <v>6.0258435477013095E-2</v>
      </c>
      <c r="H43" s="77">
        <v>7.473187504379239E-2</v>
      </c>
      <c r="I43" s="77">
        <f>C43+H43</f>
        <v>7.473187504379239E-2</v>
      </c>
      <c r="J43" s="76">
        <f>分析係数表!G46</f>
        <v>0</v>
      </c>
      <c r="K43" s="78">
        <f>I43*J43</f>
        <v>0</v>
      </c>
      <c r="L43" s="79"/>
      <c r="M43" s="80"/>
      <c r="N43" s="81">
        <f>分析係数表!H46</f>
        <v>2.2129436325678497E-2</v>
      </c>
      <c r="O43" s="82">
        <f t="shared" si="4"/>
        <v>0.1387989316973208</v>
      </c>
      <c r="P43" s="76">
        <f>分析係数表!C46</f>
        <v>0.15546676353069377</v>
      </c>
      <c r="Q43" s="82">
        <f>O43*P43</f>
        <v>2.1578620692500289E-2</v>
      </c>
      <c r="R43" s="83">
        <v>2.3921653446732888E-2</v>
      </c>
      <c r="S43" s="84">
        <f>I43+R43</f>
        <v>9.8653528490525277E-2</v>
      </c>
      <c r="T43" s="85">
        <f>分析係数表!F46</f>
        <v>0</v>
      </c>
      <c r="U43" s="86">
        <f>S43*T43</f>
        <v>0</v>
      </c>
      <c r="V43" s="87">
        <f>分析係数表!D46</f>
        <v>4.662004662004662E-3</v>
      </c>
      <c r="W43" s="167">
        <f>ROUND(S43*V43,0)</f>
        <v>0</v>
      </c>
      <c r="X43" s="76">
        <f>分析係数表!E46</f>
        <v>9.324009324009324E-3</v>
      </c>
      <c r="Y43" s="166">
        <f>ROUND(S43*X43,0)</f>
        <v>0</v>
      </c>
    </row>
    <row r="44" spans="1:25" x14ac:dyDescent="0.2">
      <c r="A44" s="192">
        <v>40</v>
      </c>
      <c r="B44" s="14" t="s">
        <v>150</v>
      </c>
      <c r="C44" s="197">
        <f>SUM(C5:C43)</f>
        <v>100</v>
      </c>
      <c r="D44" s="92">
        <f>投入係数表!Z44</f>
        <v>0.64341085271317833</v>
      </c>
      <c r="E44" s="91">
        <f>SUM(E5:E43)</f>
        <v>64.341085271317823</v>
      </c>
      <c r="F44" s="92">
        <f>分析係数表!C47</f>
        <v>0.3856972016264052</v>
      </c>
      <c r="G44" s="91">
        <f>SUM(G5:G43)</f>
        <v>10.24756794518856</v>
      </c>
      <c r="H44" s="91">
        <f>SUM(H5:H43)</f>
        <v>11.263594991992591</v>
      </c>
      <c r="I44" s="91">
        <f>SUM(I5:I43)</f>
        <v>111.26359499199262</v>
      </c>
      <c r="J44" s="92">
        <f>分析係数表!G47</f>
        <v>0.23532043395593333</v>
      </c>
      <c r="K44" s="93">
        <f>SUM(K5:K43)</f>
        <v>10.003413722580822</v>
      </c>
      <c r="L44" s="94">
        <f>最終需要_まとめ!$L$33</f>
        <v>0.627</v>
      </c>
      <c r="M44" s="91">
        <f>K44*L44</f>
        <v>6.2721404040581756</v>
      </c>
      <c r="N44" s="95">
        <f>分析係数表!H47</f>
        <v>1</v>
      </c>
      <c r="O44" s="96">
        <f>SUM(O5:O43)</f>
        <v>6.2721404040581756</v>
      </c>
      <c r="P44" s="92">
        <f>分析係数表!C47</f>
        <v>0.3856972016264052</v>
      </c>
      <c r="Q44" s="96">
        <f>SUM(Q5:Q43)</f>
        <v>2.7971546283874518</v>
      </c>
      <c r="R44" s="91">
        <f>SUM(R7:R43)</f>
        <v>3.0742854079537665</v>
      </c>
      <c r="S44" s="97">
        <f>SUM(S5:S43)</f>
        <v>114.34421728841694</v>
      </c>
      <c r="T44" s="98">
        <f>分析係数表!F47</f>
        <v>0.49256721600054465</v>
      </c>
      <c r="U44" s="99">
        <f>SUM(U5:U43)</f>
        <v>42.644469184178554</v>
      </c>
      <c r="V44" s="100">
        <f>分析係数表!D47</f>
        <v>5.5358071998560611E-2</v>
      </c>
      <c r="W44" s="164">
        <f>SUM(W5:W43)</f>
        <v>0</v>
      </c>
      <c r="X44" s="92">
        <f>分析係数表!E47</f>
        <v>4.4839843806985892E-2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285</v>
      </c>
      <c r="S2" s="3" t="s">
        <v>152</v>
      </c>
      <c r="U2" s="64" t="s">
        <v>209</v>
      </c>
      <c r="W2" s="3" t="s">
        <v>130</v>
      </c>
      <c r="Y2" s="3" t="s">
        <v>153</v>
      </c>
    </row>
    <row r="3" spans="1:25" ht="44" x14ac:dyDescent="0.2">
      <c r="B3" s="65"/>
      <c r="C3" s="66" t="s">
        <v>227</v>
      </c>
      <c r="D3" s="66" t="s">
        <v>315</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投入係数表!AA5</f>
        <v>0</v>
      </c>
      <c r="E5" s="77">
        <f t="shared" ref="E5:E38" si="0">$C$29*D5</f>
        <v>0</v>
      </c>
      <c r="F5" s="76">
        <f>分析係数表!C8</f>
        <v>7.164700742682395E-2</v>
      </c>
      <c r="G5" s="77">
        <f t="shared" ref="G5:G38" si="1">E5*F5</f>
        <v>0</v>
      </c>
      <c r="H5" s="77">
        <f t="array" ref="H5:H43">MMULT(逆行列係数!C5:AO43,'25'!G5:G43)</f>
        <v>3.794623903953931E-4</v>
      </c>
      <c r="I5" s="77">
        <f t="shared" ref="I5:I38" si="2">C5+H5</f>
        <v>3.794623903953931E-4</v>
      </c>
      <c r="J5" s="76">
        <f>分析係数表!G8</f>
        <v>0.12209302325581395</v>
      </c>
      <c r="K5" s="78">
        <f t="shared" ref="K5:K38" si="3">I5*J5</f>
        <v>4.6329710455251483E-5</v>
      </c>
      <c r="L5" s="79" t="s">
        <v>184</v>
      </c>
      <c r="M5" s="80" t="s">
        <v>184</v>
      </c>
      <c r="N5" s="81">
        <f>分析係数表!H8</f>
        <v>1.0934237995824634E-2</v>
      </c>
      <c r="O5" s="82">
        <f t="shared" ref="O5:O43" si="4">$M$44*N5</f>
        <v>0.12858394026158074</v>
      </c>
      <c r="P5" s="76">
        <f>分析係数表!C8</f>
        <v>7.164700742682395E-2</v>
      </c>
      <c r="Q5" s="82">
        <f t="shared" ref="Q5:Q38" si="5">O5*P5</f>
        <v>9.2126545228917618E-3</v>
      </c>
      <c r="R5" s="83">
        <f t="array" ref="R5:R43">MMULT(逆行列係数!C5:AO43,'25'!Q5:Q43)</f>
        <v>1.1422133615900913E-2</v>
      </c>
      <c r="S5" s="84">
        <f t="shared" ref="S5:S38" si="6">I5+R5</f>
        <v>1.1801596006296306E-2</v>
      </c>
      <c r="T5" s="85">
        <f>分析係数表!F8</f>
        <v>0.45639534883720928</v>
      </c>
      <c r="U5" s="86">
        <f t="shared" ref="U5:U38" si="7">S5*T5</f>
        <v>5.3861935261294187E-3</v>
      </c>
      <c r="V5" s="87">
        <f>分析係数表!D8</f>
        <v>0.625</v>
      </c>
      <c r="W5" s="167">
        <f t="shared" ref="W5:W38" si="8">ROUND(S5*V5,0)</f>
        <v>0</v>
      </c>
      <c r="X5" s="76">
        <f>分析係数表!E8</f>
        <v>0</v>
      </c>
      <c r="Y5" s="166">
        <f t="shared" ref="Y5:Y38" si="9">ROUND(S5*X5,0)</f>
        <v>0</v>
      </c>
    </row>
    <row r="6" spans="1:25" x14ac:dyDescent="0.2">
      <c r="A6" s="6" t="s">
        <v>219</v>
      </c>
      <c r="B6" s="5" t="s">
        <v>265</v>
      </c>
      <c r="C6" s="90"/>
      <c r="D6" s="76">
        <f>投入係数表!AA6</f>
        <v>0</v>
      </c>
      <c r="E6" s="77">
        <f t="shared" si="0"/>
        <v>0</v>
      </c>
      <c r="F6" s="76">
        <f>分析係数表!C9</f>
        <v>5.7142857142857162E-2</v>
      </c>
      <c r="G6" s="77">
        <f t="shared" si="1"/>
        <v>0</v>
      </c>
      <c r="H6" s="77">
        <v>1.8045643887214447E-4</v>
      </c>
      <c r="I6" s="77">
        <f t="shared" si="2"/>
        <v>1.8045643887214447E-4</v>
      </c>
      <c r="J6" s="76">
        <f>分析係数表!G9</f>
        <v>0.2857142857142857</v>
      </c>
      <c r="K6" s="78">
        <f t="shared" si="3"/>
        <v>5.1558982534898416E-5</v>
      </c>
      <c r="L6" s="79"/>
      <c r="M6" s="80"/>
      <c r="N6" s="81">
        <f>分析係数表!H9</f>
        <v>5.8716075156576197E-4</v>
      </c>
      <c r="O6" s="82">
        <f t="shared" si="4"/>
        <v>6.9048655271731901E-3</v>
      </c>
      <c r="P6" s="76">
        <f>分析係数表!C9</f>
        <v>5.7142857142857162E-2</v>
      </c>
      <c r="Q6" s="82">
        <f t="shared" si="5"/>
        <v>3.9456374440989669E-4</v>
      </c>
      <c r="R6" s="83">
        <v>4.5901694347289651E-4</v>
      </c>
      <c r="S6" s="84">
        <f t="shared" si="6"/>
        <v>6.3947338234504104E-4</v>
      </c>
      <c r="T6" s="85">
        <f>分析係数表!F9</f>
        <v>0.7142857142857143</v>
      </c>
      <c r="U6" s="86">
        <f t="shared" si="7"/>
        <v>4.5676670167502933E-4</v>
      </c>
      <c r="V6" s="87">
        <f>分析係数表!D9</f>
        <v>0</v>
      </c>
      <c r="W6" s="167">
        <f t="shared" si="8"/>
        <v>0</v>
      </c>
      <c r="X6" s="76">
        <f>分析係数表!E9</f>
        <v>0</v>
      </c>
      <c r="Y6" s="166">
        <f t="shared" si="9"/>
        <v>0</v>
      </c>
    </row>
    <row r="7" spans="1:25" x14ac:dyDescent="0.2">
      <c r="A7" s="6" t="s">
        <v>220</v>
      </c>
      <c r="B7" s="5" t="s">
        <v>266</v>
      </c>
      <c r="C7" s="90"/>
      <c r="D7" s="76">
        <f>投入係数表!AA7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1.304252377354936E-2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投入係数表!AA8</f>
        <v>0</v>
      </c>
      <c r="E8" s="77">
        <f t="shared" si="0"/>
        <v>0</v>
      </c>
      <c r="F8" s="76">
        <f>分析係数表!C11</f>
        <v>4.3499275012083283E-3</v>
      </c>
      <c r="G8" s="77">
        <f t="shared" si="1"/>
        <v>0</v>
      </c>
      <c r="H8" s="77">
        <v>1.4210241041694455E-3</v>
      </c>
      <c r="I8" s="77">
        <f t="shared" si="2"/>
        <v>1.4210241041694455E-3</v>
      </c>
      <c r="J8" s="76">
        <f>分析係数表!G11</f>
        <v>0.47058823529411764</v>
      </c>
      <c r="K8" s="78">
        <f t="shared" si="3"/>
        <v>6.6871722549150382E-4</v>
      </c>
      <c r="L8" s="79"/>
      <c r="M8" s="80"/>
      <c r="N8" s="81">
        <f>分析係数表!H11</f>
        <v>-2.6096033402922757E-5</v>
      </c>
      <c r="O8" s="82">
        <f t="shared" si="4"/>
        <v>-3.0688291231880852E-4</v>
      </c>
      <c r="P8" s="76">
        <f>分析係数表!C11</f>
        <v>4.3499275012083283E-3</v>
      </c>
      <c r="Q8" s="82">
        <f t="shared" si="5"/>
        <v>-1.3349184199464891E-6</v>
      </c>
      <c r="R8" s="83">
        <v>1.9959136847136981E-4</v>
      </c>
      <c r="S8" s="84">
        <f t="shared" si="6"/>
        <v>1.6206154726408153E-3</v>
      </c>
      <c r="T8" s="85">
        <f>分析係数表!F11</f>
        <v>0.76470588235294112</v>
      </c>
      <c r="U8" s="86">
        <f t="shared" si="7"/>
        <v>1.2392941849606234E-3</v>
      </c>
      <c r="V8" s="87">
        <f>分析係数表!D11</f>
        <v>0</v>
      </c>
      <c r="W8" s="167">
        <f t="shared" si="8"/>
        <v>0</v>
      </c>
      <c r="X8" s="76">
        <f>分析係数表!E11</f>
        <v>0</v>
      </c>
      <c r="Y8" s="166">
        <f t="shared" si="9"/>
        <v>0</v>
      </c>
    </row>
    <row r="9" spans="1:25" x14ac:dyDescent="0.2">
      <c r="A9" s="6" t="s">
        <v>222</v>
      </c>
      <c r="B9" s="5" t="s">
        <v>190</v>
      </c>
      <c r="C9" s="90"/>
      <c r="D9" s="76">
        <f>投入係数表!AA9</f>
        <v>0</v>
      </c>
      <c r="E9" s="77">
        <f t="shared" si="0"/>
        <v>0</v>
      </c>
      <c r="F9" s="76">
        <f>分析係数表!C12</f>
        <v>7.5078417484569449E-2</v>
      </c>
      <c r="G9" s="77">
        <f t="shared" si="1"/>
        <v>0</v>
      </c>
      <c r="H9" s="77">
        <v>2.7936524173000456E-4</v>
      </c>
      <c r="I9" s="77">
        <f t="shared" si="2"/>
        <v>2.7936524173000456E-4</v>
      </c>
      <c r="J9" s="76">
        <f>分析係数表!G12</f>
        <v>0.13750412677451304</v>
      </c>
      <c r="K9" s="78">
        <f t="shared" si="3"/>
        <v>3.841387361523503E-5</v>
      </c>
      <c r="L9" s="79"/>
      <c r="M9" s="80"/>
      <c r="N9" s="81">
        <f>分析係数表!H12</f>
        <v>8.9209290187891435E-2</v>
      </c>
      <c r="O9" s="82">
        <f t="shared" si="4"/>
        <v>1.0490792357618468</v>
      </c>
      <c r="P9" s="76">
        <f>分析係数表!C12</f>
        <v>7.5078417484569449E-2</v>
      </c>
      <c r="Q9" s="82">
        <f t="shared" si="5"/>
        <v>7.8763208836920992E-2</v>
      </c>
      <c r="R9" s="83">
        <v>8.6997727365282232E-2</v>
      </c>
      <c r="S9" s="84">
        <f t="shared" si="6"/>
        <v>8.7277092607012233E-2</v>
      </c>
      <c r="T9" s="85">
        <f>分析係数表!F12</f>
        <v>0.33294816771211622</v>
      </c>
      <c r="U9" s="86">
        <f t="shared" si="7"/>
        <v>2.9058748066745407E-2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投入係数表!AA10</f>
        <v>0</v>
      </c>
      <c r="E10" s="77">
        <f t="shared" si="0"/>
        <v>0</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0.16587021410831598</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投入係数表!AA11</f>
        <v>2.2779043280182231E-3</v>
      </c>
      <c r="E11" s="77">
        <f t="shared" si="0"/>
        <v>0.22779043280182232</v>
      </c>
      <c r="F11" s="76">
        <f>分析係数表!C14</f>
        <v>7.4826296098343126E-2</v>
      </c>
      <c r="G11" s="77">
        <f t="shared" si="1"/>
        <v>1.7044714373198891E-2</v>
      </c>
      <c r="H11" s="77">
        <v>3.5805316158637621E-2</v>
      </c>
      <c r="I11" s="77">
        <f t="shared" si="2"/>
        <v>3.5805316158637621E-2</v>
      </c>
      <c r="J11" s="76">
        <f>分析係数表!G14</f>
        <v>0.16814159292035399</v>
      </c>
      <c r="K11" s="78">
        <f t="shared" si="3"/>
        <v>6.0203628939302202E-3</v>
      </c>
      <c r="L11" s="79"/>
      <c r="M11" s="80"/>
      <c r="N11" s="81">
        <f>分析係数表!H14</f>
        <v>1.1873695198329854E-3</v>
      </c>
      <c r="O11" s="82">
        <f t="shared" si="4"/>
        <v>1.3963172510505786E-2</v>
      </c>
      <c r="P11" s="76">
        <f>分析係数表!C14</f>
        <v>7.4826296098343126E-2</v>
      </c>
      <c r="Q11" s="82">
        <f t="shared" si="5"/>
        <v>1.0448124807433512E-3</v>
      </c>
      <c r="R11" s="83">
        <v>3.5572034732447026E-3</v>
      </c>
      <c r="S11" s="84">
        <f t="shared" si="6"/>
        <v>3.9362519631882323E-2</v>
      </c>
      <c r="T11" s="85">
        <f>分析係数表!F14</f>
        <v>0.3584070796460177</v>
      </c>
      <c r="U11" s="86">
        <f t="shared" si="7"/>
        <v>1.4107805708771983E-2</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投入係数表!AA12</f>
        <v>9.1116173120728925E-3</v>
      </c>
      <c r="E12" s="77">
        <f t="shared" si="0"/>
        <v>0.91116173120728927</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9.6054351555787065E-2</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投入係数表!AA13</f>
        <v>1.1389521640091117E-2</v>
      </c>
      <c r="E13" s="77">
        <f t="shared" si="0"/>
        <v>1.1389521640091116</v>
      </c>
      <c r="F13" s="76">
        <f>分析係数表!C16</f>
        <v>0.33157038242473558</v>
      </c>
      <c r="G13" s="77">
        <f t="shared" si="1"/>
        <v>0.37764280458398131</v>
      </c>
      <c r="H13" s="77">
        <v>0.42829519973057417</v>
      </c>
      <c r="I13" s="77">
        <f t="shared" si="2"/>
        <v>0.42829519973057417</v>
      </c>
      <c r="J13" s="76">
        <f>分析係数表!G16</f>
        <v>3.3388981636060099E-2</v>
      </c>
      <c r="K13" s="78">
        <f t="shared" si="3"/>
        <v>1.4300340558616833E-2</v>
      </c>
      <c r="L13" s="79"/>
      <c r="M13" s="80"/>
      <c r="N13" s="81">
        <f>分析係数表!H16</f>
        <v>1.6727557411273488E-2</v>
      </c>
      <c r="O13" s="82">
        <f t="shared" si="4"/>
        <v>0.19671194679635626</v>
      </c>
      <c r="P13" s="76">
        <f>分析係数表!C16</f>
        <v>0.33157038242473558</v>
      </c>
      <c r="Q13" s="82">
        <f t="shared" si="5"/>
        <v>6.5223855426782079E-2</v>
      </c>
      <c r="R13" s="83">
        <v>7.147488695161977E-2</v>
      </c>
      <c r="S13" s="84">
        <f t="shared" si="6"/>
        <v>0.49977008668219391</v>
      </c>
      <c r="T13" s="85">
        <f>分析係数表!F16</f>
        <v>0.28881469115191988</v>
      </c>
      <c r="U13" s="86">
        <f t="shared" si="7"/>
        <v>0.14434094323208607</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投入係数表!AA14</f>
        <v>3.8724373576309798E-2</v>
      </c>
      <c r="E14" s="77">
        <f t="shared" si="0"/>
        <v>3.8724373576309796</v>
      </c>
      <c r="F14" s="76">
        <f>分析係数表!C17</f>
        <v>0.10168393782383423</v>
      </c>
      <c r="G14" s="77">
        <f t="shared" si="1"/>
        <v>0.39376467950004146</v>
      </c>
      <c r="H14" s="77">
        <v>0.43721947030362646</v>
      </c>
      <c r="I14" s="77">
        <f t="shared" si="2"/>
        <v>0.43721947030362646</v>
      </c>
      <c r="J14" s="76">
        <f>分析係数表!G17</f>
        <v>0.21222040370976542</v>
      </c>
      <c r="K14" s="78">
        <f t="shared" si="3"/>
        <v>9.2786892497605397E-2</v>
      </c>
      <c r="L14" s="79"/>
      <c r="M14" s="80"/>
      <c r="N14" s="81">
        <f>分析係数表!H17</f>
        <v>3.040187891440501E-3</v>
      </c>
      <c r="O14" s="82">
        <f t="shared" si="4"/>
        <v>3.5751859285141185E-2</v>
      </c>
      <c r="P14" s="76">
        <f>分析係数表!C17</f>
        <v>0.10168393782383423</v>
      </c>
      <c r="Q14" s="82">
        <f t="shared" si="5"/>
        <v>3.6353898366367665E-3</v>
      </c>
      <c r="R14" s="83">
        <v>6.4134539652552242E-3</v>
      </c>
      <c r="S14" s="84">
        <f t="shared" si="6"/>
        <v>0.44363292426888168</v>
      </c>
      <c r="T14" s="85">
        <f>分析係数表!F17</f>
        <v>0.32296781232951444</v>
      </c>
      <c r="U14" s="86">
        <f t="shared" si="7"/>
        <v>0.14327915502846586</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投入係数表!AA15</f>
        <v>4.5558086560364463E-3</v>
      </c>
      <c r="E15" s="77">
        <f t="shared" si="0"/>
        <v>0.45558086560364464</v>
      </c>
      <c r="F15" s="76">
        <f>分析係数表!C18</f>
        <v>1.3647642679900707E-2</v>
      </c>
      <c r="G15" s="77">
        <f t="shared" si="1"/>
        <v>6.2176048655584086E-3</v>
      </c>
      <c r="H15" s="77">
        <v>9.078599027325723E-3</v>
      </c>
      <c r="I15" s="77">
        <f t="shared" si="2"/>
        <v>9.078599027325723E-3</v>
      </c>
      <c r="J15" s="76">
        <f>分析係数表!G18</f>
        <v>0.21285140562248997</v>
      </c>
      <c r="K15" s="78">
        <f t="shared" si="3"/>
        <v>1.9323925640492505E-3</v>
      </c>
      <c r="L15" s="79"/>
      <c r="M15" s="80"/>
      <c r="N15" s="81">
        <f>分析係数表!H18</f>
        <v>4.4363256784968683E-4</v>
      </c>
      <c r="O15" s="82">
        <f t="shared" si="4"/>
        <v>5.2170095094197441E-3</v>
      </c>
      <c r="P15" s="76">
        <f>分析係数表!C18</f>
        <v>1.3647642679900707E-2</v>
      </c>
      <c r="Q15" s="82">
        <f t="shared" si="5"/>
        <v>7.1199881642204752E-5</v>
      </c>
      <c r="R15" s="83">
        <v>1.5704507062240129E-4</v>
      </c>
      <c r="S15" s="84">
        <f t="shared" si="6"/>
        <v>9.2356440979481248E-3</v>
      </c>
      <c r="T15" s="85">
        <f>分析係数表!F18</f>
        <v>0.45783132530120479</v>
      </c>
      <c r="U15" s="86">
        <f t="shared" si="7"/>
        <v>4.2283671773738398E-3</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投入係数表!AA16</f>
        <v>0</v>
      </c>
      <c r="E16" s="77">
        <f t="shared" si="0"/>
        <v>0</v>
      </c>
      <c r="F16" s="76">
        <f>分析係数表!C19</f>
        <v>0.35369371629248714</v>
      </c>
      <c r="G16" s="77">
        <f t="shared" si="1"/>
        <v>0</v>
      </c>
      <c r="H16" s="77">
        <v>4.0584211222016553E-2</v>
      </c>
      <c r="I16" s="77">
        <f t="shared" si="2"/>
        <v>4.0584211222016553E-2</v>
      </c>
      <c r="J16" s="76">
        <f>分析係数表!G19</f>
        <v>5.7706179370040876E-2</v>
      </c>
      <c r="K16" s="78">
        <f t="shared" si="3"/>
        <v>2.3419597723693128E-3</v>
      </c>
      <c r="L16" s="79"/>
      <c r="M16" s="80"/>
      <c r="N16" s="81">
        <f>分析係数表!H19</f>
        <v>-1.174321503131524E-4</v>
      </c>
      <c r="O16" s="82">
        <f t="shared" si="4"/>
        <v>-1.3809731054346382E-3</v>
      </c>
      <c r="P16" s="76">
        <f>分析係数表!C19</f>
        <v>0.35369371629248714</v>
      </c>
      <c r="Q16" s="82">
        <f t="shared" si="5"/>
        <v>-4.884415097611538E-4</v>
      </c>
      <c r="R16" s="83">
        <v>9.4114767339803875E-4</v>
      </c>
      <c r="S16" s="84">
        <f t="shared" si="6"/>
        <v>4.1525358895414595E-2</v>
      </c>
      <c r="T16" s="85">
        <f>分析係数表!F19</f>
        <v>0.2399615292137533</v>
      </c>
      <c r="U16" s="86">
        <f t="shared" si="7"/>
        <v>9.964488621693619E-3</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投入係数表!AA17</f>
        <v>0</v>
      </c>
      <c r="E17" s="77">
        <f t="shared" si="0"/>
        <v>0</v>
      </c>
      <c r="F17" s="76">
        <f>分析係数表!C20</f>
        <v>6.1353860086031276E-2</v>
      </c>
      <c r="G17" s="77">
        <f t="shared" si="1"/>
        <v>0</v>
      </c>
      <c r="H17" s="77">
        <v>2.8141939142014277E-3</v>
      </c>
      <c r="I17" s="77">
        <f t="shared" si="2"/>
        <v>2.8141939142014277E-3</v>
      </c>
      <c r="J17" s="76">
        <f>分析係数表!G20</f>
        <v>0.10067618332081142</v>
      </c>
      <c r="K17" s="78">
        <f t="shared" si="3"/>
        <v>2.8332230240645477E-4</v>
      </c>
      <c r="L17" s="79"/>
      <c r="M17" s="80"/>
      <c r="N17" s="81">
        <f>分析係数表!H20</f>
        <v>5.4801670146137783E-4</v>
      </c>
      <c r="O17" s="82">
        <f t="shared" si="4"/>
        <v>6.4445411586949771E-3</v>
      </c>
      <c r="P17" s="76">
        <f>分析係数表!C20</f>
        <v>6.1353860086031276E-2</v>
      </c>
      <c r="Q17" s="82">
        <f t="shared" si="5"/>
        <v>3.953974765692415E-4</v>
      </c>
      <c r="R17" s="83">
        <v>7.3788851267157123E-4</v>
      </c>
      <c r="S17" s="84">
        <f t="shared" si="6"/>
        <v>3.552082426872999E-3</v>
      </c>
      <c r="T17" s="85">
        <f>分析係数表!F20</f>
        <v>0.22389181066867017</v>
      </c>
      <c r="U17" s="86">
        <f t="shared" si="7"/>
        <v>7.9528216619695997E-4</v>
      </c>
      <c r="V17" s="87">
        <f>分析係数表!D20</f>
        <v>0</v>
      </c>
      <c r="W17" s="167">
        <f t="shared" si="8"/>
        <v>0</v>
      </c>
      <c r="X17" s="76">
        <f>分析係数表!E20</f>
        <v>0</v>
      </c>
      <c r="Y17" s="166">
        <f t="shared" si="9"/>
        <v>0</v>
      </c>
    </row>
    <row r="18" spans="1:25" x14ac:dyDescent="0.2">
      <c r="A18" s="6" t="s">
        <v>6</v>
      </c>
      <c r="B18" s="5" t="s">
        <v>34</v>
      </c>
      <c r="C18" s="90"/>
      <c r="D18" s="76">
        <f>投入係数表!AA18</f>
        <v>0</v>
      </c>
      <c r="E18" s="77">
        <f t="shared" si="0"/>
        <v>0</v>
      </c>
      <c r="F18" s="76">
        <f>分析係数表!C21</f>
        <v>6.7857142857142838E-2</v>
      </c>
      <c r="G18" s="77">
        <f t="shared" si="1"/>
        <v>0</v>
      </c>
      <c r="H18" s="77">
        <v>2.3226071482518523E-2</v>
      </c>
      <c r="I18" s="77">
        <f t="shared" si="2"/>
        <v>2.3226071482518523E-2</v>
      </c>
      <c r="J18" s="76">
        <f>分析係数表!G21</f>
        <v>0.28506493506493508</v>
      </c>
      <c r="K18" s="78">
        <f t="shared" si="3"/>
        <v>6.6209385589776834E-3</v>
      </c>
      <c r="L18" s="79"/>
      <c r="M18" s="80"/>
      <c r="N18" s="81">
        <f>分析係数表!H21</f>
        <v>9.264091858037578E-4</v>
      </c>
      <c r="O18" s="82">
        <f t="shared" si="4"/>
        <v>1.0894343387317701E-2</v>
      </c>
      <c r="P18" s="76">
        <f>分析係数表!C21</f>
        <v>6.7857142857142838E-2</v>
      </c>
      <c r="Q18" s="82">
        <f t="shared" si="5"/>
        <v>7.3925901556798671E-4</v>
      </c>
      <c r="R18" s="83">
        <v>1.6409194810075029E-3</v>
      </c>
      <c r="S18" s="84">
        <f t="shared" si="6"/>
        <v>2.4866990963526025E-2</v>
      </c>
      <c r="T18" s="85">
        <f>分析係数表!F21</f>
        <v>0.42467532467532465</v>
      </c>
      <c r="U18" s="86">
        <f t="shared" si="7"/>
        <v>1.056039746113378E-2</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投入係数表!AA19</f>
        <v>1.1389521640091117E-2</v>
      </c>
      <c r="E19" s="77">
        <f t="shared" si="0"/>
        <v>1.1389521640091116</v>
      </c>
      <c r="F19" s="76">
        <f>分析係数表!C22</f>
        <v>2.5594149908592323E-2</v>
      </c>
      <c r="G19" s="77">
        <f t="shared" si="1"/>
        <v>2.9150512424364831E-2</v>
      </c>
      <c r="H19" s="77">
        <v>3.2804604886306515E-2</v>
      </c>
      <c r="I19" s="77">
        <f t="shared" si="2"/>
        <v>3.2804604886306515E-2</v>
      </c>
      <c r="J19" s="76">
        <f>分析係数表!G22</f>
        <v>0.19492656875834447</v>
      </c>
      <c r="K19" s="78">
        <f t="shared" si="3"/>
        <v>6.39448906996095E-3</v>
      </c>
      <c r="L19" s="79"/>
      <c r="M19" s="80"/>
      <c r="N19" s="81">
        <f>分析係数表!H22</f>
        <v>3.9144050104384132E-5</v>
      </c>
      <c r="O19" s="82">
        <f t="shared" si="4"/>
        <v>4.603243684782127E-4</v>
      </c>
      <c r="P19" s="76">
        <f>分析係数表!C22</f>
        <v>2.5594149908592323E-2</v>
      </c>
      <c r="Q19" s="82">
        <f t="shared" si="5"/>
        <v>1.1781610893409466E-5</v>
      </c>
      <c r="R19" s="83">
        <v>1.2134243829248476E-4</v>
      </c>
      <c r="S19" s="84">
        <f t="shared" si="6"/>
        <v>3.2925947324598998E-2</v>
      </c>
      <c r="T19" s="85">
        <f>分析係数表!F22</f>
        <v>0.41388518024032045</v>
      </c>
      <c r="U19" s="86">
        <f t="shared" si="7"/>
        <v>1.3627561643024953E-2</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投入係数表!AA20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3.0688291231880852E-4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投入係数表!AA21</f>
        <v>0</v>
      </c>
      <c r="E21" s="77">
        <f t="shared" si="0"/>
        <v>0</v>
      </c>
      <c r="F21" s="76">
        <f>分析係数表!C24</f>
        <v>0.15741583257506819</v>
      </c>
      <c r="G21" s="77">
        <f t="shared" si="1"/>
        <v>0</v>
      </c>
      <c r="H21" s="77">
        <v>6.7147678628269409E-3</v>
      </c>
      <c r="I21" s="77">
        <f t="shared" si="2"/>
        <v>6.7147678628269409E-3</v>
      </c>
      <c r="J21" s="76">
        <f>分析係数表!G24</f>
        <v>0.20833333333333334</v>
      </c>
      <c r="K21" s="78">
        <f t="shared" si="3"/>
        <v>1.3989099714222795E-3</v>
      </c>
      <c r="L21" s="79"/>
      <c r="M21" s="80"/>
      <c r="N21" s="81">
        <f>分析係数表!H24</f>
        <v>3.2620041753653444E-4</v>
      </c>
      <c r="O21" s="82">
        <f t="shared" si="4"/>
        <v>3.8360364039851059E-3</v>
      </c>
      <c r="P21" s="76">
        <f>分析係数表!C24</f>
        <v>0.15741583257506819</v>
      </c>
      <c r="Q21" s="82">
        <f t="shared" si="5"/>
        <v>6.0385286432158608E-4</v>
      </c>
      <c r="R21" s="83">
        <v>2.0823593047033838E-3</v>
      </c>
      <c r="S21" s="84">
        <f t="shared" si="6"/>
        <v>8.7971271675303248E-3</v>
      </c>
      <c r="T21" s="85">
        <f>分析係数表!F24</f>
        <v>0.39583333333333331</v>
      </c>
      <c r="U21" s="86">
        <f t="shared" si="7"/>
        <v>3.4821961704807535E-3</v>
      </c>
      <c r="V21" s="87">
        <f>分析係数表!D24</f>
        <v>0</v>
      </c>
      <c r="W21" s="167">
        <f t="shared" si="8"/>
        <v>0</v>
      </c>
      <c r="X21" s="76">
        <f>分析係数表!E24</f>
        <v>0</v>
      </c>
      <c r="Y21" s="166">
        <f t="shared" si="9"/>
        <v>0</v>
      </c>
    </row>
    <row r="22" spans="1:25" x14ac:dyDescent="0.2">
      <c r="A22" s="6" t="s">
        <v>10</v>
      </c>
      <c r="B22" s="5" t="s">
        <v>271</v>
      </c>
      <c r="C22" s="90"/>
      <c r="D22" s="76">
        <f>投入係数表!AA22</f>
        <v>0</v>
      </c>
      <c r="E22" s="77">
        <f t="shared" si="0"/>
        <v>0</v>
      </c>
      <c r="F22" s="76">
        <f>分析係数表!C25</f>
        <v>0.30845442536327605</v>
      </c>
      <c r="G22" s="77">
        <f t="shared" si="1"/>
        <v>0</v>
      </c>
      <c r="H22" s="77">
        <v>5.1083673519908605E-2</v>
      </c>
      <c r="I22" s="77">
        <f t="shared" si="2"/>
        <v>5.1083673519908605E-2</v>
      </c>
      <c r="J22" s="76">
        <f>分析係数表!G25</f>
        <v>0.19694817948330565</v>
      </c>
      <c r="K22" s="78">
        <f t="shared" si="3"/>
        <v>1.0060836501065549E-2</v>
      </c>
      <c r="L22" s="79"/>
      <c r="M22" s="80"/>
      <c r="N22" s="81">
        <f>分析係数表!H25</f>
        <v>5.0887265135699379E-4</v>
      </c>
      <c r="O22" s="82">
        <f t="shared" si="4"/>
        <v>5.9842167902167658E-3</v>
      </c>
      <c r="P22" s="76">
        <f>分析係数表!C25</f>
        <v>0.30845442536327605</v>
      </c>
      <c r="Q22" s="82">
        <f t="shared" si="5"/>
        <v>1.8458581512755807E-3</v>
      </c>
      <c r="R22" s="83">
        <v>1.1020975795322178E-2</v>
      </c>
      <c r="S22" s="84">
        <f t="shared" si="6"/>
        <v>6.2104649315230784E-2</v>
      </c>
      <c r="T22" s="85">
        <f>分析係数表!F25</f>
        <v>0.34916150475902702</v>
      </c>
      <c r="U22" s="86">
        <f t="shared" si="7"/>
        <v>2.1684552807437658E-2</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投入係数表!AA23</f>
        <v>0</v>
      </c>
      <c r="E23" s="77">
        <f t="shared" si="0"/>
        <v>0</v>
      </c>
      <c r="F23" s="76">
        <f>分析係数表!C26</f>
        <v>0.16160220994475138</v>
      </c>
      <c r="G23" s="77">
        <f t="shared" si="1"/>
        <v>0</v>
      </c>
      <c r="H23" s="77">
        <v>1.4868408318765224E-2</v>
      </c>
      <c r="I23" s="77">
        <f t="shared" si="2"/>
        <v>1.4868408318765224E-2</v>
      </c>
      <c r="J23" s="76">
        <f>分析係数表!G26</f>
        <v>0.19685515573026913</v>
      </c>
      <c r="K23" s="78">
        <f t="shared" si="3"/>
        <v>2.9269228350517571E-3</v>
      </c>
      <c r="L23" s="79"/>
      <c r="M23" s="80"/>
      <c r="N23" s="81">
        <f>分析係数表!H26</f>
        <v>1.0360125260960334E-2</v>
      </c>
      <c r="O23" s="82">
        <f t="shared" si="4"/>
        <v>0.12183251619056697</v>
      </c>
      <c r="P23" s="76">
        <f>分析係数表!C26</f>
        <v>0.16160220994475138</v>
      </c>
      <c r="Q23" s="82">
        <f t="shared" si="5"/>
        <v>1.9688403859525326E-2</v>
      </c>
      <c r="R23" s="83">
        <v>2.0837469253514245E-2</v>
      </c>
      <c r="S23" s="84">
        <f t="shared" si="6"/>
        <v>3.5705877572279471E-2</v>
      </c>
      <c r="T23" s="85">
        <f>分析係数表!F26</f>
        <v>0.33413970365890533</v>
      </c>
      <c r="U23" s="86">
        <f t="shared" si="7"/>
        <v>1.1930751350882616E-2</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投入係数表!AA24</f>
        <v>0</v>
      </c>
      <c r="E24" s="77">
        <f t="shared" si="0"/>
        <v>0</v>
      </c>
      <c r="F24" s="76">
        <f>分析係数表!C27</f>
        <v>8.2295614510016213E-2</v>
      </c>
      <c r="G24" s="77">
        <f t="shared" si="1"/>
        <v>0</v>
      </c>
      <c r="H24" s="77">
        <v>1.2838356088158086E-3</v>
      </c>
      <c r="I24" s="77">
        <f t="shared" si="2"/>
        <v>1.2838356088158086E-3</v>
      </c>
      <c r="J24" s="76">
        <f>分析係数表!G27</f>
        <v>0.16879795396419436</v>
      </c>
      <c r="K24" s="78">
        <f t="shared" si="3"/>
        <v>2.167088239944843E-4</v>
      </c>
      <c r="L24" s="79"/>
      <c r="M24" s="80"/>
      <c r="N24" s="81">
        <f>分析係数表!H27</f>
        <v>1.0829853862212944E-2</v>
      </c>
      <c r="O24" s="82">
        <f t="shared" si="4"/>
        <v>0.12735640861230552</v>
      </c>
      <c r="P24" s="76">
        <f>分析係数表!C27</f>
        <v>8.2295614510016213E-2</v>
      </c>
      <c r="Q24" s="82">
        <f t="shared" si="5"/>
        <v>1.0480873908538404E-2</v>
      </c>
      <c r="R24" s="83">
        <v>1.0591556920263773E-2</v>
      </c>
      <c r="S24" s="84">
        <f t="shared" si="6"/>
        <v>1.1875392529079582E-2</v>
      </c>
      <c r="T24" s="85">
        <f>分析係数表!F27</f>
        <v>0.31969309462915602</v>
      </c>
      <c r="U24" s="86">
        <f t="shared" si="7"/>
        <v>3.7964809875574114E-3</v>
      </c>
      <c r="V24" s="87">
        <f>分析係数表!D27</f>
        <v>0</v>
      </c>
      <c r="W24" s="167">
        <f t="shared" si="8"/>
        <v>0</v>
      </c>
      <c r="X24" s="76">
        <f>分析係数表!E27</f>
        <v>0</v>
      </c>
      <c r="Y24" s="166">
        <f t="shared" si="9"/>
        <v>0</v>
      </c>
    </row>
    <row r="25" spans="1:25" x14ac:dyDescent="0.2">
      <c r="A25" s="6" t="s">
        <v>13</v>
      </c>
      <c r="B25" s="5" t="s">
        <v>191</v>
      </c>
      <c r="C25" s="90"/>
      <c r="D25" s="76">
        <f>投入係数表!AA25</f>
        <v>0</v>
      </c>
      <c r="E25" s="77">
        <f t="shared" si="0"/>
        <v>0</v>
      </c>
      <c r="F25" s="76">
        <f>分析係数表!C28</f>
        <v>3.4090909090909061E-2</v>
      </c>
      <c r="G25" s="77">
        <f t="shared" si="1"/>
        <v>0</v>
      </c>
      <c r="H25" s="77">
        <v>9.9324046172078531E-3</v>
      </c>
      <c r="I25" s="77">
        <f t="shared" si="2"/>
        <v>9.9324046172078531E-3</v>
      </c>
      <c r="J25" s="76">
        <f>分析係数表!G28</f>
        <v>0.12609457092819615</v>
      </c>
      <c r="K25" s="78">
        <f t="shared" si="3"/>
        <v>1.2524222984920585E-3</v>
      </c>
      <c r="L25" s="79"/>
      <c r="M25" s="80"/>
      <c r="N25" s="81">
        <f>分析係数表!H28</f>
        <v>2.1424843423799581E-2</v>
      </c>
      <c r="O25" s="82">
        <f t="shared" si="4"/>
        <v>0.25195087101374175</v>
      </c>
      <c r="P25" s="76">
        <f>分析係数表!C28</f>
        <v>3.4090909090909061E-2</v>
      </c>
      <c r="Q25" s="82">
        <f t="shared" si="5"/>
        <v>8.5892342391048256E-3</v>
      </c>
      <c r="R25" s="83">
        <v>9.5309112791175793E-3</v>
      </c>
      <c r="S25" s="84">
        <f t="shared" si="6"/>
        <v>1.9463315896325432E-2</v>
      </c>
      <c r="T25" s="85">
        <f>分析係数表!F28</f>
        <v>0.21453590192644484</v>
      </c>
      <c r="U25" s="86">
        <f t="shared" si="7"/>
        <v>4.1755800302974875E-3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投入係数表!AA26</f>
        <v>2.2779043280182231E-3</v>
      </c>
      <c r="E26" s="77">
        <f t="shared" si="0"/>
        <v>0.22779043280182232</v>
      </c>
      <c r="F26" s="76">
        <f>分析係数表!C29</f>
        <v>0.29231433506044902</v>
      </c>
      <c r="G26" s="77">
        <f t="shared" si="1"/>
        <v>6.658640889759658E-2</v>
      </c>
      <c r="H26" s="77">
        <v>0.10252515577040994</v>
      </c>
      <c r="I26" s="77">
        <f t="shared" si="2"/>
        <v>0.10252515577040994</v>
      </c>
      <c r="J26" s="76">
        <f>分析係数表!G29</f>
        <v>0.25456977262594738</v>
      </c>
      <c r="K26" s="78">
        <f t="shared" si="3"/>
        <v>2.6099805592913094E-2</v>
      </c>
      <c r="L26" s="79"/>
      <c r="M26" s="80"/>
      <c r="N26" s="81">
        <f>分析係数表!H29</f>
        <v>1.0151356993736952E-2</v>
      </c>
      <c r="O26" s="82">
        <f t="shared" si="4"/>
        <v>0.1193774528920165</v>
      </c>
      <c r="P26" s="76">
        <f>分析係数表!C29</f>
        <v>0.29231433506044902</v>
      </c>
      <c r="Q26" s="82">
        <f t="shared" si="5"/>
        <v>3.4895740763339879E-2</v>
      </c>
      <c r="R26" s="83">
        <v>4.4321826811059582E-2</v>
      </c>
      <c r="S26" s="84">
        <f t="shared" si="6"/>
        <v>0.14684698258146953</v>
      </c>
      <c r="T26" s="85">
        <f>分析係数表!F29</f>
        <v>0.38252340615247438</v>
      </c>
      <c r="U26" s="86">
        <f t="shared" si="7"/>
        <v>5.6172407960276796E-2</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投入係数表!AA27</f>
        <v>2.9612756264236904E-2</v>
      </c>
      <c r="E27" s="77">
        <f t="shared" si="0"/>
        <v>2.9612756264236904</v>
      </c>
      <c r="F27" s="76">
        <f>分析係数表!C30</f>
        <v>1</v>
      </c>
      <c r="G27" s="77">
        <f t="shared" si="1"/>
        <v>2.9612756264236904</v>
      </c>
      <c r="H27" s="77">
        <v>3.1069076116196372</v>
      </c>
      <c r="I27" s="77">
        <f t="shared" si="2"/>
        <v>3.1069076116196372</v>
      </c>
      <c r="J27" s="76">
        <f>分析係数表!G30</f>
        <v>0.34476756092566047</v>
      </c>
      <c r="K27" s="78">
        <f t="shared" si="3"/>
        <v>1.0711609592794715</v>
      </c>
      <c r="L27" s="79"/>
      <c r="M27" s="80"/>
      <c r="N27" s="81">
        <f>分析係数表!H30</f>
        <v>0</v>
      </c>
      <c r="O27" s="82">
        <f t="shared" si="4"/>
        <v>0</v>
      </c>
      <c r="P27" s="76">
        <f>分析係数表!C30</f>
        <v>1</v>
      </c>
      <c r="Q27" s="82">
        <f t="shared" si="5"/>
        <v>0</v>
      </c>
      <c r="R27" s="83">
        <v>3.5731189849131553E-2</v>
      </c>
      <c r="S27" s="84">
        <f t="shared" si="6"/>
        <v>3.1426388014687689</v>
      </c>
      <c r="T27" s="85">
        <f>分析係数表!F30</f>
        <v>0.43968871595330739</v>
      </c>
      <c r="U27" s="86">
        <f t="shared" si="7"/>
        <v>1.3817828193228439</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投入係数表!AA28</f>
        <v>4.328018223234624E-2</v>
      </c>
      <c r="E28" s="77">
        <f t="shared" si="0"/>
        <v>4.3280182232346238</v>
      </c>
      <c r="F28" s="76">
        <f>分析係数表!C31</f>
        <v>3.6682843277190957E-2</v>
      </c>
      <c r="G28" s="77">
        <f t="shared" si="1"/>
        <v>0.15876401418374217</v>
      </c>
      <c r="H28" s="77">
        <v>0.17104606960820781</v>
      </c>
      <c r="I28" s="77">
        <f t="shared" si="2"/>
        <v>0.17104606960820781</v>
      </c>
      <c r="J28" s="76">
        <f>分析係数表!G31</f>
        <v>6.9767441860465115E-2</v>
      </c>
      <c r="K28" s="78">
        <f t="shared" si="3"/>
        <v>1.1933446716851709E-2</v>
      </c>
      <c r="L28" s="79"/>
      <c r="M28" s="80"/>
      <c r="N28" s="81">
        <f>分析係数表!H31</f>
        <v>2.1751043841336117E-2</v>
      </c>
      <c r="O28" s="82">
        <f t="shared" si="4"/>
        <v>0.25578690741772686</v>
      </c>
      <c r="P28" s="76">
        <f>分析係数表!C31</f>
        <v>3.6682843277190957E-2</v>
      </c>
      <c r="Q28" s="82">
        <f t="shared" si="5"/>
        <v>9.3829910371618277E-3</v>
      </c>
      <c r="R28" s="83">
        <v>1.247655917500552E-2</v>
      </c>
      <c r="S28" s="84">
        <f t="shared" si="6"/>
        <v>0.18352262878321332</v>
      </c>
      <c r="T28" s="85">
        <f>分析係数表!F31</f>
        <v>0.34496124031007752</v>
      </c>
      <c r="U28" s="86">
        <f t="shared" si="7"/>
        <v>6.3308193650023201E-2</v>
      </c>
      <c r="V28" s="87">
        <f>分析係数表!D31</f>
        <v>0</v>
      </c>
      <c r="W28" s="167">
        <f t="shared" si="8"/>
        <v>0</v>
      </c>
      <c r="X28" s="76">
        <f>分析係数表!E31</f>
        <v>0</v>
      </c>
      <c r="Y28" s="166">
        <f t="shared" si="9"/>
        <v>0</v>
      </c>
    </row>
    <row r="29" spans="1:25" x14ac:dyDescent="0.2">
      <c r="A29" s="6" t="s">
        <v>17</v>
      </c>
      <c r="B29" s="5" t="s">
        <v>272</v>
      </c>
      <c r="C29" s="75">
        <f>最終需要_まとめ!C30</f>
        <v>100</v>
      </c>
      <c r="D29" s="76">
        <f>投入係数表!AA29</f>
        <v>9.3394077448747156E-2</v>
      </c>
      <c r="E29" s="77">
        <f t="shared" si="0"/>
        <v>9.3394077448747161</v>
      </c>
      <c r="F29" s="76">
        <f>分析係数表!C32</f>
        <v>0.40520446096654272</v>
      </c>
      <c r="G29" s="77">
        <f t="shared" si="1"/>
        <v>3.7843696810087137</v>
      </c>
      <c r="H29" s="77">
        <v>3.9411643366642615</v>
      </c>
      <c r="I29" s="77">
        <f t="shared" si="2"/>
        <v>103.94116433666426</v>
      </c>
      <c r="J29" s="76">
        <f>分析係数表!G32</f>
        <v>0.14123006833712984</v>
      </c>
      <c r="K29" s="78">
        <f t="shared" si="3"/>
        <v>14.679617742307936</v>
      </c>
      <c r="L29" s="79"/>
      <c r="M29" s="80"/>
      <c r="N29" s="81">
        <f>分析係数表!H32</f>
        <v>6.3543841336116914E-3</v>
      </c>
      <c r="O29" s="82">
        <f t="shared" si="4"/>
        <v>7.4725989149629871E-2</v>
      </c>
      <c r="P29" s="76">
        <f>分析係数表!C32</f>
        <v>0.40520446096654272</v>
      </c>
      <c r="Q29" s="82">
        <f t="shared" si="5"/>
        <v>3.0279304153567492E-2</v>
      </c>
      <c r="R29" s="83">
        <v>3.7703034667776567E-2</v>
      </c>
      <c r="S29" s="84">
        <f t="shared" si="6"/>
        <v>103.97886737133203</v>
      </c>
      <c r="T29" s="85">
        <f>分析係数表!F32</f>
        <v>0.48519362186788156</v>
      </c>
      <c r="U29" s="86">
        <f t="shared" si="7"/>
        <v>50.449883257616683</v>
      </c>
      <c r="V29" s="87">
        <f>分析係数表!D32</f>
        <v>9.1116173120728925E-3</v>
      </c>
      <c r="W29" s="167">
        <f t="shared" si="8"/>
        <v>1</v>
      </c>
      <c r="X29" s="76">
        <f>分析係数表!E32</f>
        <v>1.366742596810934E-2</v>
      </c>
      <c r="Y29" s="166">
        <f t="shared" si="9"/>
        <v>1</v>
      </c>
    </row>
    <row r="30" spans="1:25" x14ac:dyDescent="0.2">
      <c r="A30" s="6" t="s">
        <v>18</v>
      </c>
      <c r="B30" s="5" t="s">
        <v>273</v>
      </c>
      <c r="C30" s="90"/>
      <c r="D30" s="76">
        <f>投入係数表!AA30</f>
        <v>2.2779043280182231E-3</v>
      </c>
      <c r="E30" s="77">
        <f t="shared" si="0"/>
        <v>0.22779043280182232</v>
      </c>
      <c r="F30" s="76">
        <f>分析係数表!C33</f>
        <v>1</v>
      </c>
      <c r="G30" s="77">
        <f t="shared" si="1"/>
        <v>0.22779043280182232</v>
      </c>
      <c r="H30" s="77">
        <v>0.26784510156385161</v>
      </c>
      <c r="I30" s="77">
        <f t="shared" si="2"/>
        <v>0.26784510156385161</v>
      </c>
      <c r="J30" s="76">
        <f>分析係数表!G33</f>
        <v>0.50773765659543113</v>
      </c>
      <c r="K30" s="78">
        <f t="shared" si="3"/>
        <v>0.13599504419859526</v>
      </c>
      <c r="L30" s="79"/>
      <c r="M30" s="80"/>
      <c r="N30" s="81">
        <f>分析係数表!H33</f>
        <v>9.3945720250521918E-4</v>
      </c>
      <c r="O30" s="82">
        <f t="shared" si="4"/>
        <v>1.1047784843477106E-2</v>
      </c>
      <c r="P30" s="76">
        <f>分析係数表!C33</f>
        <v>1</v>
      </c>
      <c r="Q30" s="82">
        <f t="shared" si="5"/>
        <v>1.1047784843477106E-2</v>
      </c>
      <c r="R30" s="83">
        <v>3.3348436126138803E-2</v>
      </c>
      <c r="S30" s="84">
        <f t="shared" si="6"/>
        <v>0.30119353768999041</v>
      </c>
      <c r="T30" s="85">
        <f>分析係数表!F33</f>
        <v>0.64112011790714807</v>
      </c>
      <c r="U30" s="86">
        <f t="shared" si="7"/>
        <v>0.1931012363966777</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投入係数表!AA31</f>
        <v>1.8223234624145785E-2</v>
      </c>
      <c r="E31" s="77">
        <f t="shared" si="0"/>
        <v>1.8223234624145785</v>
      </c>
      <c r="F31" s="76">
        <f>分析係数表!C34</f>
        <v>0.47684200348095152</v>
      </c>
      <c r="G31" s="77">
        <f t="shared" si="1"/>
        <v>0.86896037080811206</v>
      </c>
      <c r="H31" s="77">
        <v>1.1149029660582248</v>
      </c>
      <c r="I31" s="77">
        <f t="shared" si="2"/>
        <v>1.1149029660582248</v>
      </c>
      <c r="J31" s="76">
        <f>分析係数表!G34</f>
        <v>0.42481481481481481</v>
      </c>
      <c r="K31" s="78">
        <f t="shared" si="3"/>
        <v>0.47362729706251255</v>
      </c>
      <c r="L31" s="79"/>
      <c r="M31" s="80"/>
      <c r="N31" s="81">
        <f>分析係数表!H34</f>
        <v>0.15750260960334028</v>
      </c>
      <c r="O31" s="82">
        <f t="shared" si="4"/>
        <v>1.8521918173001684</v>
      </c>
      <c r="P31" s="76">
        <f>分析係数表!C34</f>
        <v>0.47684200348095152</v>
      </c>
      <c r="Q31" s="82">
        <f t="shared" si="5"/>
        <v>0.88320285699243684</v>
      </c>
      <c r="R31" s="83">
        <v>0.9437245372465316</v>
      </c>
      <c r="S31" s="84">
        <f t="shared" si="6"/>
        <v>2.0586275033047565</v>
      </c>
      <c r="T31" s="85">
        <f>分析係数表!F34</f>
        <v>0.69679012345679014</v>
      </c>
      <c r="U31" s="86">
        <f t="shared" si="7"/>
        <v>1.4344313121792649</v>
      </c>
      <c r="V31" s="87">
        <f>分析係数表!D34</f>
        <v>0.16024691358024692</v>
      </c>
      <c r="W31" s="167">
        <f t="shared" si="8"/>
        <v>0</v>
      </c>
      <c r="X31" s="76">
        <f>分析係数表!E34</f>
        <v>0.12271604938271605</v>
      </c>
      <c r="Y31" s="166">
        <f t="shared" si="9"/>
        <v>0</v>
      </c>
    </row>
    <row r="32" spans="1:25" x14ac:dyDescent="0.2">
      <c r="A32" s="6" t="s">
        <v>20</v>
      </c>
      <c r="B32" s="5" t="s">
        <v>37</v>
      </c>
      <c r="C32" s="90"/>
      <c r="D32" s="76">
        <f>投入係数表!AA32</f>
        <v>2.5056947608200455E-2</v>
      </c>
      <c r="E32" s="77">
        <f t="shared" si="0"/>
        <v>2.5056947608200453</v>
      </c>
      <c r="F32" s="76">
        <f>分析係数表!C35</f>
        <v>0.24337550728097401</v>
      </c>
      <c r="G32" s="77">
        <f t="shared" si="1"/>
        <v>0.60982473350585742</v>
      </c>
      <c r="H32" s="77">
        <v>0.68462629959427224</v>
      </c>
      <c r="I32" s="77">
        <f t="shared" si="2"/>
        <v>0.68462629959427224</v>
      </c>
      <c r="J32" s="76">
        <f>分析係数表!G35</f>
        <v>0.31448275862068964</v>
      </c>
      <c r="K32" s="78">
        <f t="shared" si="3"/>
        <v>0.21530316732068147</v>
      </c>
      <c r="L32" s="79"/>
      <c r="M32" s="80"/>
      <c r="N32" s="81">
        <f>分析係数表!H35</f>
        <v>5.9929540709812108E-2</v>
      </c>
      <c r="O32" s="82">
        <f t="shared" si="4"/>
        <v>0.70475660814014363</v>
      </c>
      <c r="P32" s="76">
        <f>分析係数表!C35</f>
        <v>0.24337550728097401</v>
      </c>
      <c r="Q32" s="82">
        <f t="shared" si="5"/>
        <v>0.17152049701572608</v>
      </c>
      <c r="R32" s="83">
        <v>0.22773182561577096</v>
      </c>
      <c r="S32" s="84">
        <f t="shared" si="6"/>
        <v>0.91235812521004322</v>
      </c>
      <c r="T32" s="85">
        <f>分析係数表!F35</f>
        <v>0.64091954022988507</v>
      </c>
      <c r="U32" s="86">
        <f t="shared" si="7"/>
        <v>0.58474815013462078</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投入係数表!AA33</f>
        <v>0</v>
      </c>
      <c r="E33" s="77">
        <f t="shared" si="0"/>
        <v>0</v>
      </c>
      <c r="F33" s="76">
        <f>分析係数表!C36</f>
        <v>0.96818154529627187</v>
      </c>
      <c r="G33" s="77">
        <f t="shared" si="1"/>
        <v>0</v>
      </c>
      <c r="H33" s="77">
        <v>9.7745098145761822E-2</v>
      </c>
      <c r="I33" s="77">
        <f t="shared" si="2"/>
        <v>9.7745098145761822E-2</v>
      </c>
      <c r="J33" s="76">
        <f>分析係数表!G36</f>
        <v>4.9777985510633324E-2</v>
      </c>
      <c r="K33" s="78">
        <f t="shared" si="3"/>
        <v>4.8655540792351638E-3</v>
      </c>
      <c r="L33" s="79"/>
      <c r="M33" s="80"/>
      <c r="N33" s="81">
        <f>分析係数表!H36</f>
        <v>0.19376304801670147</v>
      </c>
      <c r="O33" s="82">
        <f t="shared" si="4"/>
        <v>2.2786056239671528</v>
      </c>
      <c r="P33" s="76">
        <f>分析係数表!C36</f>
        <v>0.96818154529627187</v>
      </c>
      <c r="Q33" s="82">
        <f t="shared" si="5"/>
        <v>2.2061039141332937</v>
      </c>
      <c r="R33" s="83">
        <v>2.3248436414201521</v>
      </c>
      <c r="S33" s="84">
        <f t="shared" si="6"/>
        <v>2.422588739565914</v>
      </c>
      <c r="T33" s="85">
        <f>分析係数表!F36</f>
        <v>0.84955597102126668</v>
      </c>
      <c r="U33" s="86">
        <f t="shared" si="7"/>
        <v>2.0581247290271065</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投入係数表!AA34</f>
        <v>1.1389521640091117E-2</v>
      </c>
      <c r="E34" s="77">
        <f t="shared" si="0"/>
        <v>1.1389521640091116</v>
      </c>
      <c r="F34" s="76">
        <f>分析係数表!C37</f>
        <v>0.40040699066315533</v>
      </c>
      <c r="G34" s="77">
        <f t="shared" si="1"/>
        <v>0.45604440850017691</v>
      </c>
      <c r="H34" s="77">
        <v>0.58733885253997065</v>
      </c>
      <c r="I34" s="77">
        <f t="shared" si="2"/>
        <v>0.58733885253997065</v>
      </c>
      <c r="J34" s="76">
        <f>分析係数表!G37</f>
        <v>0.27134717134717135</v>
      </c>
      <c r="K34" s="78">
        <f t="shared" si="3"/>
        <v>0.15937273625901441</v>
      </c>
      <c r="L34" s="79"/>
      <c r="M34" s="80"/>
      <c r="N34" s="81">
        <f>分析係数表!H37</f>
        <v>4.6907620041753653E-2</v>
      </c>
      <c r="O34" s="82">
        <f t="shared" si="4"/>
        <v>0.55162203489305828</v>
      </c>
      <c r="P34" s="76">
        <f>分析係数表!C37</f>
        <v>0.40040699066315533</v>
      </c>
      <c r="Q34" s="82">
        <f t="shared" si="5"/>
        <v>0.22087331897501553</v>
      </c>
      <c r="R34" s="83">
        <v>0.25466861172313032</v>
      </c>
      <c r="S34" s="84">
        <f t="shared" si="6"/>
        <v>0.84200746426310102</v>
      </c>
      <c r="T34" s="85">
        <f>分析係数表!F37</f>
        <v>0.66491656491656492</v>
      </c>
      <c r="U34" s="86">
        <f t="shared" si="7"/>
        <v>0.55986471077192845</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投入係数表!AA35</f>
        <v>4.1002277904328019E-2</v>
      </c>
      <c r="E35" s="77">
        <f t="shared" si="0"/>
        <v>4.1002277904328022</v>
      </c>
      <c r="F35" s="76">
        <f>分析係数表!C38</f>
        <v>3.4362826933778567E-2</v>
      </c>
      <c r="G35" s="77">
        <f t="shared" si="1"/>
        <v>0.14089541795171168</v>
      </c>
      <c r="H35" s="77">
        <v>0.15915409053157725</v>
      </c>
      <c r="I35" s="77">
        <f t="shared" si="2"/>
        <v>0.15915409053157725</v>
      </c>
      <c r="J35" s="76">
        <f>分析係数表!G38</f>
        <v>0.25648414985590778</v>
      </c>
      <c r="K35" s="78">
        <f t="shared" si="3"/>
        <v>4.0820501606081777E-2</v>
      </c>
      <c r="L35" s="79"/>
      <c r="M35" s="80"/>
      <c r="N35" s="81">
        <f>分析係数表!H38</f>
        <v>4.2901878914405008E-2</v>
      </c>
      <c r="O35" s="82">
        <f t="shared" si="4"/>
        <v>0.50451550785212107</v>
      </c>
      <c r="P35" s="76">
        <f>分析係数表!C38</f>
        <v>3.4362826933778567E-2</v>
      </c>
      <c r="Q35" s="82">
        <f t="shared" si="5"/>
        <v>1.7336579081729839E-2</v>
      </c>
      <c r="R35" s="83">
        <v>2.0819858822103361E-2</v>
      </c>
      <c r="S35" s="84">
        <f t="shared" si="6"/>
        <v>0.17997394935368061</v>
      </c>
      <c r="T35" s="85">
        <f>分析係数表!F38</f>
        <v>0.52449567723342938</v>
      </c>
      <c r="U35" s="86">
        <f t="shared" si="7"/>
        <v>9.4395558450633632E-2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投入係数表!AA36</f>
        <v>0</v>
      </c>
      <c r="E36" s="77">
        <f t="shared" si="0"/>
        <v>0</v>
      </c>
      <c r="F36" s="76">
        <f>分析係数表!C39</f>
        <v>1</v>
      </c>
      <c r="G36" s="77">
        <f t="shared" si="1"/>
        <v>0</v>
      </c>
      <c r="H36" s="77">
        <v>5.5776437391840968E-2</v>
      </c>
      <c r="I36" s="77">
        <f t="shared" si="2"/>
        <v>5.5776437391840968E-2</v>
      </c>
      <c r="J36" s="76">
        <f>分析係数表!G39</f>
        <v>0.34864130434782609</v>
      </c>
      <c r="K36" s="78">
        <f t="shared" si="3"/>
        <v>1.9445969884166293E-2</v>
      </c>
      <c r="L36" s="79"/>
      <c r="M36" s="80"/>
      <c r="N36" s="81">
        <f>分析係数表!H39</f>
        <v>3.7578288100208767E-3</v>
      </c>
      <c r="O36" s="82">
        <f t="shared" si="4"/>
        <v>4.4191139373908422E-2</v>
      </c>
      <c r="P36" s="76">
        <f>分析係数表!C39</f>
        <v>1</v>
      </c>
      <c r="Q36" s="82">
        <f t="shared" si="5"/>
        <v>4.4191139373908422E-2</v>
      </c>
      <c r="R36" s="83">
        <v>5.6632368815232766E-2</v>
      </c>
      <c r="S36" s="84">
        <f t="shared" si="6"/>
        <v>0.11240880620707373</v>
      </c>
      <c r="T36" s="85">
        <f>分析係数表!F39</f>
        <v>0.69918478260869565</v>
      </c>
      <c r="U36" s="86">
        <f t="shared" si="7"/>
        <v>7.8594526731195852E-2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投入係数表!AA37</f>
        <v>0</v>
      </c>
      <c r="E37" s="77">
        <f t="shared" si="0"/>
        <v>0</v>
      </c>
      <c r="F37" s="76">
        <f>分析係数表!C40</f>
        <v>0.60127684271619275</v>
      </c>
      <c r="G37" s="77">
        <f t="shared" si="1"/>
        <v>0</v>
      </c>
      <c r="H37" s="77">
        <v>3.1178314652862164E-3</v>
      </c>
      <c r="I37" s="77">
        <f t="shared" si="2"/>
        <v>3.1178314652862164E-3</v>
      </c>
      <c r="J37" s="76">
        <f>分析係数表!G40</f>
        <v>0.54798481836255197</v>
      </c>
      <c r="K37" s="78">
        <f t="shared" si="3"/>
        <v>1.7085243091899166E-3</v>
      </c>
      <c r="L37" s="79"/>
      <c r="M37" s="80"/>
      <c r="N37" s="81">
        <f>分析係数表!H40</f>
        <v>3.4120563674321501E-2</v>
      </c>
      <c r="O37" s="82">
        <f t="shared" si="4"/>
        <v>0.40124940785684204</v>
      </c>
      <c r="P37" s="76">
        <f>分析係数表!C40</f>
        <v>0.60127684271619275</v>
      </c>
      <c r="Q37" s="82">
        <f t="shared" si="5"/>
        <v>0.2412619770979039</v>
      </c>
      <c r="R37" s="83">
        <v>0.24234714113745903</v>
      </c>
      <c r="S37" s="84">
        <f t="shared" si="6"/>
        <v>0.24546497260274525</v>
      </c>
      <c r="T37" s="85">
        <f>分析係数表!F40</f>
        <v>0.74046629315018975</v>
      </c>
      <c r="U37" s="86">
        <f t="shared" si="7"/>
        <v>0.18175853836136766</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投入係数表!AA38</f>
        <v>0</v>
      </c>
      <c r="E38" s="77">
        <f t="shared" si="0"/>
        <v>0</v>
      </c>
      <c r="F38" s="76">
        <f>分析係数表!C41</f>
        <v>0.59395665886661919</v>
      </c>
      <c r="G38" s="77">
        <f t="shared" si="1"/>
        <v>0</v>
      </c>
      <c r="H38" s="77">
        <v>3.393578598418282E-4</v>
      </c>
      <c r="I38" s="77">
        <f t="shared" si="2"/>
        <v>3.393578598418282E-4</v>
      </c>
      <c r="J38" s="76">
        <f>分析係数表!G41</f>
        <v>0.45048742945100051</v>
      </c>
      <c r="K38" s="78">
        <f t="shared" si="3"/>
        <v>1.528764499441381E-4</v>
      </c>
      <c r="L38" s="79"/>
      <c r="M38" s="80"/>
      <c r="N38" s="81">
        <f>分析係数表!H41</f>
        <v>5.5519311064718163E-2</v>
      </c>
      <c r="O38" s="82">
        <f t="shared" si="4"/>
        <v>0.65289339595826501</v>
      </c>
      <c r="P38" s="76">
        <f>分析係数表!C41</f>
        <v>0.59395665886661919</v>
      </c>
      <c r="Q38" s="82">
        <f t="shared" si="5"/>
        <v>0.38779038005945177</v>
      </c>
      <c r="R38" s="83">
        <v>0.39270404829220723</v>
      </c>
      <c r="S38" s="84">
        <f t="shared" si="6"/>
        <v>0.39304340615204908</v>
      </c>
      <c r="T38" s="85">
        <f>分析係数表!F41</f>
        <v>0.55190696083461599</v>
      </c>
      <c r="U38" s="86">
        <f t="shared" si="7"/>
        <v>0.21692339176546302</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投入係数表!AA39</f>
        <v>9.1116173120728925E-3</v>
      </c>
      <c r="E39" s="77">
        <f>$C$29*D39</f>
        <v>0.91116173120728927</v>
      </c>
      <c r="F39" s="76">
        <f>分析係数表!C42</f>
        <v>0.30827067669172936</v>
      </c>
      <c r="G39" s="77">
        <f>E39*F39</f>
        <v>0.28088444345487867</v>
      </c>
      <c r="H39" s="77">
        <v>0.29672326451621661</v>
      </c>
      <c r="I39" s="77">
        <f>C39+H39</f>
        <v>0.29672326451621661</v>
      </c>
      <c r="J39" s="76">
        <f>分析係数表!G42</f>
        <v>0.47878787878787876</v>
      </c>
      <c r="K39" s="78">
        <f>I39*J39</f>
        <v>0.14206750240473401</v>
      </c>
      <c r="L39" s="79"/>
      <c r="M39" s="80"/>
      <c r="N39" s="81">
        <f>分析係数表!H42</f>
        <v>1.163883089770355E-2</v>
      </c>
      <c r="O39" s="82">
        <f t="shared" si="4"/>
        <v>0.13686977889418858</v>
      </c>
      <c r="P39" s="76">
        <f>分析係数表!C42</f>
        <v>0.30827067669172936</v>
      </c>
      <c r="Q39" s="82">
        <f>O39*P39</f>
        <v>4.219293935835889E-2</v>
      </c>
      <c r="R39" s="83">
        <v>4.3906210358531671E-2</v>
      </c>
      <c r="S39" s="84">
        <f>I39+R39</f>
        <v>0.34062947487474826</v>
      </c>
      <c r="T39" s="85">
        <f>分析係数表!F42</f>
        <v>0.54545454545454541</v>
      </c>
      <c r="U39" s="86">
        <f>S39*T39</f>
        <v>0.18579789538622632</v>
      </c>
      <c r="V39" s="87">
        <f>分析係数表!D42</f>
        <v>0.24545454545454545</v>
      </c>
      <c r="W39" s="167">
        <f>ROUND(S39*V39,0)</f>
        <v>0</v>
      </c>
      <c r="X39" s="76">
        <f>分析係数表!E42</f>
        <v>0.17575757575757575</v>
      </c>
      <c r="Y39" s="166">
        <f>ROUND(S39*X39,0)</f>
        <v>0</v>
      </c>
    </row>
    <row r="40" spans="1:25" x14ac:dyDescent="0.2">
      <c r="A40" s="6" t="s">
        <v>194</v>
      </c>
      <c r="B40" s="5" t="s">
        <v>41</v>
      </c>
      <c r="C40" s="90"/>
      <c r="D40" s="76">
        <f>投入係数表!AA40</f>
        <v>0.1366742596810934</v>
      </c>
      <c r="E40" s="77">
        <f>$C$29*D40</f>
        <v>13.66742596810934</v>
      </c>
      <c r="F40" s="76">
        <f>分析係数表!C43</f>
        <v>0.33317448971487573</v>
      </c>
      <c r="G40" s="77">
        <f>E40*F40</f>
        <v>4.5536376726406704</v>
      </c>
      <c r="H40" s="77">
        <v>5.1669025197373628</v>
      </c>
      <c r="I40" s="77">
        <f>C40+H40</f>
        <v>5.1669025197373628</v>
      </c>
      <c r="J40" s="76">
        <f>分析係数表!G43</f>
        <v>0.31447963800904977</v>
      </c>
      <c r="K40" s="78">
        <f>I40*J40</f>
        <v>1.624885634035053</v>
      </c>
      <c r="L40" s="79"/>
      <c r="M40" s="80"/>
      <c r="N40" s="81">
        <f>分析係数表!H43</f>
        <v>3.2711377870563677E-2</v>
      </c>
      <c r="O40" s="82">
        <f t="shared" si="4"/>
        <v>0.38467773059162647</v>
      </c>
      <c r="P40" s="76">
        <f>分析係数表!C43</f>
        <v>0.33317448971487573</v>
      </c>
      <c r="Q40" s="82">
        <f>O40*P40</f>
        <v>0.1281648065945416</v>
      </c>
      <c r="R40" s="83">
        <v>0.221137680202592</v>
      </c>
      <c r="S40" s="84">
        <f>I40+R40</f>
        <v>5.3880401999399545</v>
      </c>
      <c r="T40" s="85">
        <f>分析係数表!F43</f>
        <v>0.5802139037433155</v>
      </c>
      <c r="U40" s="86">
        <f>S40*T40</f>
        <v>3.1262158379330751</v>
      </c>
      <c r="V40" s="87">
        <f>分析係数表!D43</f>
        <v>0.11641299876593994</v>
      </c>
      <c r="W40" s="167">
        <f>ROUND(S40*V40,0)</f>
        <v>1</v>
      </c>
      <c r="X40" s="76">
        <f>分析係数表!E43</f>
        <v>9.2348827642945289E-2</v>
      </c>
      <c r="Y40" s="166">
        <f>ROUND(S40*X40,0)</f>
        <v>0</v>
      </c>
    </row>
    <row r="41" spans="1:25" x14ac:dyDescent="0.2">
      <c r="A41" s="6" t="s">
        <v>340</v>
      </c>
      <c r="B41" s="5" t="s">
        <v>42</v>
      </c>
      <c r="C41" s="90"/>
      <c r="D41" s="76">
        <f>投入係数表!AA41</f>
        <v>0</v>
      </c>
      <c r="E41" s="77">
        <f>$C$29*D41</f>
        <v>0</v>
      </c>
      <c r="F41" s="76">
        <f>分析係数表!C44</f>
        <v>0.44668045890539776</v>
      </c>
      <c r="G41" s="77">
        <f>E41*F41</f>
        <v>0</v>
      </c>
      <c r="H41" s="77">
        <v>4.4500745185056907E-3</v>
      </c>
      <c r="I41" s="77">
        <f>C41+H41</f>
        <v>4.4500745185056907E-3</v>
      </c>
      <c r="J41" s="76">
        <f>分析係数表!G44</f>
        <v>0.26717776712985147</v>
      </c>
      <c r="K41" s="78">
        <f>I41*J41</f>
        <v>1.1889609734157993E-3</v>
      </c>
      <c r="L41" s="79"/>
      <c r="M41" s="80"/>
      <c r="N41" s="81">
        <f>分析係数表!H44</f>
        <v>0.10956419624217119</v>
      </c>
      <c r="O41" s="82">
        <f t="shared" si="4"/>
        <v>1.2884479073705173</v>
      </c>
      <c r="P41" s="76">
        <f>分析係数表!C44</f>
        <v>0.44668045890539776</v>
      </c>
      <c r="Q41" s="82">
        <f>O41*P41</f>
        <v>0.57552450253996212</v>
      </c>
      <c r="R41" s="83">
        <v>0.58352882845515819</v>
      </c>
      <c r="S41" s="84">
        <f>I41+R41</f>
        <v>0.58797890297366384</v>
      </c>
      <c r="T41" s="85">
        <f>分析係数表!F44</f>
        <v>0.50742692860565408</v>
      </c>
      <c r="U41" s="86">
        <f>S41*T41</f>
        <v>0.29835632882084812</v>
      </c>
      <c r="V41" s="87">
        <f>分析係数表!D44</f>
        <v>0.12563488260661237</v>
      </c>
      <c r="W41" s="167">
        <f>ROUND(S41*V41,0)</f>
        <v>0</v>
      </c>
      <c r="X41" s="76">
        <f>分析係数表!E44</f>
        <v>9.5448011499760427E-2</v>
      </c>
      <c r="Y41" s="166">
        <f>ROUND(S41*X41,0)</f>
        <v>0</v>
      </c>
    </row>
    <row r="42" spans="1:25" x14ac:dyDescent="0.2">
      <c r="A42" s="6" t="s">
        <v>341</v>
      </c>
      <c r="B42" s="5" t="s">
        <v>278</v>
      </c>
      <c r="C42" s="90"/>
      <c r="D42" s="76">
        <f>投入係数表!AA42</f>
        <v>0</v>
      </c>
      <c r="E42" s="77">
        <f>$C$29*D42</f>
        <v>0</v>
      </c>
      <c r="F42" s="76">
        <f>分析係数表!C45</f>
        <v>1</v>
      </c>
      <c r="G42" s="77">
        <f>E42*F42</f>
        <v>0</v>
      </c>
      <c r="H42" s="77">
        <v>4.3373427489839154E-2</v>
      </c>
      <c r="I42" s="77">
        <f>C42+H42</f>
        <v>4.3373427489839154E-2</v>
      </c>
      <c r="J42" s="76">
        <f>分析係数表!G45</f>
        <v>0</v>
      </c>
      <c r="K42" s="78">
        <f>I42*J42</f>
        <v>0</v>
      </c>
      <c r="L42" s="79"/>
      <c r="M42" s="80"/>
      <c r="N42" s="81">
        <f>分析係数表!H45</f>
        <v>0</v>
      </c>
      <c r="O42" s="82">
        <f t="shared" si="4"/>
        <v>0</v>
      </c>
      <c r="P42" s="76">
        <f>分析係数表!C45</f>
        <v>1</v>
      </c>
      <c r="Q42" s="82">
        <f>O42*P42</f>
        <v>0</v>
      </c>
      <c r="R42" s="83">
        <v>1.7253703099009948E-2</v>
      </c>
      <c r="S42" s="84">
        <f>I42+R42</f>
        <v>6.0627130588849103E-2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76">
        <f>投入係数表!AA43</f>
        <v>1.1389521640091117E-2</v>
      </c>
      <c r="E43" s="77">
        <f>$C$29*D43</f>
        <v>1.1389521640091116</v>
      </c>
      <c r="F43" s="76">
        <f>分析係数表!C46</f>
        <v>0.15546676353069377</v>
      </c>
      <c r="G43" s="77">
        <f>E43*F43</f>
        <v>0.1770692067547765</v>
      </c>
      <c r="H43" s="77">
        <v>0.20107640034537624</v>
      </c>
      <c r="I43" s="77">
        <f>C43+H43</f>
        <v>0.20107640034537624</v>
      </c>
      <c r="J43" s="76">
        <f>分析係数表!G46</f>
        <v>0</v>
      </c>
      <c r="K43" s="78">
        <f>I43*J43</f>
        <v>0</v>
      </c>
      <c r="L43" s="79"/>
      <c r="M43" s="80"/>
      <c r="N43" s="81">
        <f>分析係数表!H46</f>
        <v>2.2129436325678497E-2</v>
      </c>
      <c r="O43" s="82">
        <f t="shared" si="4"/>
        <v>0.2602367096463496</v>
      </c>
      <c r="P43" s="76">
        <f>分析係数表!C46</f>
        <v>0.15546676353069377</v>
      </c>
      <c r="Q43" s="82">
        <f>O43*P43</f>
        <v>4.0458159000594851E-2</v>
      </c>
      <c r="R43" s="83">
        <v>4.48511548767071E-2</v>
      </c>
      <c r="S43" s="84">
        <f>I43+R43</f>
        <v>0.24592755522208334</v>
      </c>
      <c r="T43" s="85">
        <f>分析係数表!F46</f>
        <v>0</v>
      </c>
      <c r="U43" s="86">
        <f>S43*T43</f>
        <v>0</v>
      </c>
      <c r="V43" s="87">
        <f>分析係数表!D46</f>
        <v>4.662004662004662E-3</v>
      </c>
      <c r="W43" s="167">
        <f>ROUND(S43*V43,0)</f>
        <v>0</v>
      </c>
      <c r="X43" s="76">
        <f>分析係数表!E46</f>
        <v>9.324009324009324E-3</v>
      </c>
      <c r="Y43" s="166">
        <f>ROUND(S43*X43,0)</f>
        <v>0</v>
      </c>
    </row>
    <row r="44" spans="1:25" x14ac:dyDescent="0.2">
      <c r="A44" s="192">
        <v>40</v>
      </c>
      <c r="B44" s="14" t="s">
        <v>150</v>
      </c>
      <c r="C44" s="197">
        <f>SUM(C5:C43)</f>
        <v>100</v>
      </c>
      <c r="D44" s="92">
        <f>投入係数表!AA44</f>
        <v>0.50113895216400917</v>
      </c>
      <c r="E44" s="91">
        <f>SUM(E5:E43)</f>
        <v>50.113895216400905</v>
      </c>
      <c r="F44" s="92">
        <f>分析係数表!C47</f>
        <v>0.3856972016264052</v>
      </c>
      <c r="G44" s="91">
        <f>SUM(G5:G43)</f>
        <v>15.109922732678891</v>
      </c>
      <c r="H44" s="91">
        <f>SUM(H5:H43)</f>
        <v>17.100985960248344</v>
      </c>
      <c r="I44" s="91">
        <f>SUM(I5:I43)</f>
        <v>117.10098596024834</v>
      </c>
      <c r="J44" s="92">
        <f>分析係数表!G47</f>
        <v>0.23532043395593333</v>
      </c>
      <c r="K44" s="93">
        <f>SUM(K5:K43)</f>
        <v>18.755587240919841</v>
      </c>
      <c r="L44" s="94">
        <f>最終需要_まとめ!$L$33</f>
        <v>0.627</v>
      </c>
      <c r="M44" s="91">
        <f>K44*L44</f>
        <v>11.759753200056741</v>
      </c>
      <c r="N44" s="95">
        <f>分析係数表!H47</f>
        <v>1</v>
      </c>
      <c r="O44" s="96">
        <f>SUM(O5:O43)</f>
        <v>11.759753200056737</v>
      </c>
      <c r="P44" s="92">
        <f>分析係数表!C47</f>
        <v>0.3856972016264052</v>
      </c>
      <c r="Q44" s="96">
        <f>SUM(Q5:Q43)</f>
        <v>5.2444374604481121</v>
      </c>
      <c r="R44" s="91">
        <f>SUM(R5:R43)</f>
        <v>5.7759162861058586</v>
      </c>
      <c r="S44" s="97">
        <f>SUM(S5:S43)</f>
        <v>122.87690224635421</v>
      </c>
      <c r="T44" s="98">
        <f>分析係数表!F47</f>
        <v>0.49256721600054465</v>
      </c>
      <c r="U44" s="99">
        <f>SUM(U5:U43)</f>
        <v>61.385573459373141</v>
      </c>
      <c r="V44" s="100">
        <f>分析係数表!D47</f>
        <v>5.5358071998560611E-2</v>
      </c>
      <c r="W44" s="164">
        <f>SUM(W5:W43)</f>
        <v>2</v>
      </c>
      <c r="X44" s="92">
        <f>分析係数表!E47</f>
        <v>4.4839843806985892E-2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358</v>
      </c>
    </row>
    <row r="2" spans="1:12" x14ac:dyDescent="0.2">
      <c r="A2" s="43" t="s">
        <v>357</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6" t="s">
        <v>126</v>
      </c>
      <c r="L4" s="457"/>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263</v>
      </c>
      <c r="B6" s="10" t="s">
        <v>264</v>
      </c>
      <c r="C6" s="132">
        <v>100</v>
      </c>
      <c r="D6" s="127">
        <f>'1'!S44</f>
        <v>114.1279639848447</v>
      </c>
      <c r="E6" s="168">
        <f>'1'!U44</f>
        <v>54.366217040535012</v>
      </c>
      <c r="F6" s="119">
        <f>'1'!W44</f>
        <v>64</v>
      </c>
      <c r="G6" s="171">
        <f>'1'!Y44</f>
        <v>1</v>
      </c>
      <c r="H6" s="53">
        <v>1</v>
      </c>
      <c r="I6" s="56"/>
      <c r="J6" s="104" t="s">
        <v>102</v>
      </c>
      <c r="K6" s="185">
        <v>0.75600000000000001</v>
      </c>
      <c r="L6" s="186">
        <v>0.73199999999999998</v>
      </c>
    </row>
    <row r="7" spans="1:12" x14ac:dyDescent="0.2">
      <c r="A7" s="159" t="s">
        <v>219</v>
      </c>
      <c r="B7" s="3" t="s">
        <v>265</v>
      </c>
      <c r="C7" s="133">
        <v>100</v>
      </c>
      <c r="D7" s="128">
        <f>'2'!S44</f>
        <v>110.60456311792036</v>
      </c>
      <c r="E7" s="169">
        <f>'2'!U44</f>
        <v>78.803365054969817</v>
      </c>
      <c r="F7" s="120">
        <f>'2'!W44</f>
        <v>0</v>
      </c>
      <c r="G7" s="172">
        <f>'2'!Y44</f>
        <v>0</v>
      </c>
      <c r="H7" s="156">
        <v>2</v>
      </c>
      <c r="I7" s="56"/>
      <c r="J7" s="103" t="s">
        <v>135</v>
      </c>
      <c r="K7" s="187">
        <v>0.74099999999999999</v>
      </c>
      <c r="L7" s="188">
        <v>0.71099999999999997</v>
      </c>
    </row>
    <row r="8" spans="1:12" x14ac:dyDescent="0.2">
      <c r="A8" s="159" t="s">
        <v>220</v>
      </c>
      <c r="B8" s="3" t="s">
        <v>266</v>
      </c>
      <c r="C8" s="133">
        <v>100</v>
      </c>
      <c r="D8" s="128">
        <f>'3'!S44</f>
        <v>100</v>
      </c>
      <c r="E8" s="169">
        <f>'3'!U44</f>
        <v>0</v>
      </c>
      <c r="F8" s="120">
        <f>'3'!W44</f>
        <v>0</v>
      </c>
      <c r="G8" s="172">
        <f>'3'!Y44</f>
        <v>0</v>
      </c>
      <c r="H8" s="156">
        <v>3</v>
      </c>
      <c r="I8" s="56"/>
      <c r="J8" s="103" t="s">
        <v>136</v>
      </c>
      <c r="K8" s="187">
        <v>0.90500000000000003</v>
      </c>
      <c r="L8" s="188">
        <v>0.73599999999999999</v>
      </c>
    </row>
    <row r="9" spans="1:12" x14ac:dyDescent="0.2">
      <c r="A9" s="159" t="s">
        <v>221</v>
      </c>
      <c r="B9" s="3" t="s">
        <v>27</v>
      </c>
      <c r="C9" s="133">
        <v>100</v>
      </c>
      <c r="D9" s="128">
        <f>'4'!S44</f>
        <v>118.54995762302995</v>
      </c>
      <c r="E9" s="169">
        <f>'4'!U44</f>
        <v>88.327282728552731</v>
      </c>
      <c r="F9" s="120">
        <f>'4'!W44</f>
        <v>0</v>
      </c>
      <c r="G9" s="172">
        <f>'4'!Y44</f>
        <v>0</v>
      </c>
      <c r="H9" s="156">
        <v>4</v>
      </c>
      <c r="I9" s="56"/>
      <c r="J9" s="103" t="s">
        <v>137</v>
      </c>
      <c r="K9" s="187">
        <v>0.871</v>
      </c>
      <c r="L9" s="188">
        <v>0.74299999999999999</v>
      </c>
    </row>
    <row r="10" spans="1:12" x14ac:dyDescent="0.2">
      <c r="A10" s="2" t="s">
        <v>222</v>
      </c>
      <c r="B10" s="10" t="s">
        <v>190</v>
      </c>
      <c r="C10" s="132">
        <v>100</v>
      </c>
      <c r="D10" s="127">
        <f>'5'!S44</f>
        <v>116.4510836773472</v>
      </c>
      <c r="E10" s="168">
        <f>'5'!U44</f>
        <v>43.059440010772086</v>
      </c>
      <c r="F10" s="119">
        <f>'5'!W44</f>
        <v>6</v>
      </c>
      <c r="G10" s="171">
        <f>'5'!Y44</f>
        <v>5</v>
      </c>
      <c r="H10" s="53">
        <v>5</v>
      </c>
      <c r="I10" s="56"/>
      <c r="J10" s="103" t="s">
        <v>138</v>
      </c>
      <c r="K10" s="187">
        <v>0.82499999999999996</v>
      </c>
      <c r="L10" s="188">
        <v>0.73499999999999999</v>
      </c>
    </row>
    <row r="11" spans="1:12" x14ac:dyDescent="0.2">
      <c r="A11" s="159" t="s">
        <v>223</v>
      </c>
      <c r="B11" s="3" t="s">
        <v>28</v>
      </c>
      <c r="C11" s="133">
        <v>100</v>
      </c>
      <c r="D11" s="128">
        <f>'6'!S44</f>
        <v>116.76129418968627</v>
      </c>
      <c r="E11" s="169">
        <f>'6'!U44</f>
        <v>50.227245755905443</v>
      </c>
      <c r="F11" s="120">
        <f>'6'!W44</f>
        <v>16</v>
      </c>
      <c r="G11" s="172">
        <f>'6'!Y44</f>
        <v>12</v>
      </c>
      <c r="H11" s="156">
        <v>6</v>
      </c>
      <c r="I11" s="56"/>
      <c r="J11" s="103" t="s">
        <v>139</v>
      </c>
      <c r="K11" s="187">
        <v>0.86899999999999999</v>
      </c>
      <c r="L11" s="188">
        <v>0.76500000000000001</v>
      </c>
    </row>
    <row r="12" spans="1:12" x14ac:dyDescent="0.2">
      <c r="A12" s="159" t="s">
        <v>224</v>
      </c>
      <c r="B12" s="3" t="s">
        <v>267</v>
      </c>
      <c r="C12" s="133">
        <v>100</v>
      </c>
      <c r="D12" s="128">
        <f>'7'!S44</f>
        <v>116.73738292284297</v>
      </c>
      <c r="E12" s="169">
        <f>'7'!U44</f>
        <v>46.0430444714478</v>
      </c>
      <c r="F12" s="120">
        <f>'7'!W44</f>
        <v>17</v>
      </c>
      <c r="G12" s="172">
        <f>'7'!Y44</f>
        <v>17</v>
      </c>
      <c r="H12" s="156">
        <v>7</v>
      </c>
      <c r="I12" s="56"/>
      <c r="J12" s="103" t="s">
        <v>140</v>
      </c>
      <c r="K12" s="187">
        <v>0.80400000000000005</v>
      </c>
      <c r="L12" s="188">
        <v>0.749</v>
      </c>
    </row>
    <row r="13" spans="1:12" x14ac:dyDescent="0.2">
      <c r="A13" s="159" t="s">
        <v>225</v>
      </c>
      <c r="B13" s="3" t="s">
        <v>29</v>
      </c>
      <c r="C13" s="133">
        <v>100</v>
      </c>
      <c r="D13" s="128">
        <f>'8'!S44</f>
        <v>113.50406867408813</v>
      </c>
      <c r="E13" s="169">
        <f>'8'!U44</f>
        <v>38.129791746157075</v>
      </c>
      <c r="F13" s="120">
        <f>'8'!W44</f>
        <v>0</v>
      </c>
      <c r="G13" s="172">
        <f>'8'!Y44</f>
        <v>0</v>
      </c>
      <c r="H13" s="156">
        <v>8</v>
      </c>
      <c r="I13" s="56"/>
      <c r="J13" s="103" t="s">
        <v>195</v>
      </c>
      <c r="K13" s="161">
        <v>0.78600000000000003</v>
      </c>
      <c r="L13" s="189">
        <v>0.73599999999999999</v>
      </c>
    </row>
    <row r="14" spans="1:12" x14ac:dyDescent="0.2">
      <c r="A14" s="159" t="s">
        <v>226</v>
      </c>
      <c r="B14" s="3" t="s">
        <v>30</v>
      </c>
      <c r="C14" s="133">
        <v>100</v>
      </c>
      <c r="D14" s="128">
        <f>'9'!S44</f>
        <v>105.59318786268105</v>
      </c>
      <c r="E14" s="169">
        <f>'9'!U44</f>
        <v>31.822347761395537</v>
      </c>
      <c r="F14" s="120">
        <f>'9'!W44</f>
        <v>1</v>
      </c>
      <c r="G14" s="172">
        <f>'9'!Y44</f>
        <v>1</v>
      </c>
      <c r="H14" s="156">
        <v>9</v>
      </c>
      <c r="I14" s="56"/>
      <c r="J14" s="103" t="s">
        <v>196</v>
      </c>
      <c r="K14" s="161">
        <v>0.69399999999999995</v>
      </c>
      <c r="L14" s="189">
        <v>0.751</v>
      </c>
    </row>
    <row r="15" spans="1:12" x14ac:dyDescent="0.2">
      <c r="A15" s="159" t="s">
        <v>2</v>
      </c>
      <c r="B15" s="3" t="s">
        <v>364</v>
      </c>
      <c r="C15" s="133">
        <v>100</v>
      </c>
      <c r="D15" s="128">
        <f>'10'!S44</f>
        <v>116.58955083760206</v>
      </c>
      <c r="E15" s="169">
        <f>'10'!U44</f>
        <v>42.300575847616692</v>
      </c>
      <c r="F15" s="120">
        <f>'10'!W44</f>
        <v>3</v>
      </c>
      <c r="G15" s="172">
        <f>'10'!Y44</f>
        <v>3</v>
      </c>
      <c r="H15" s="156">
        <v>10</v>
      </c>
      <c r="I15" s="56"/>
      <c r="J15" s="103" t="s">
        <v>197</v>
      </c>
      <c r="K15" s="161">
        <v>0.66300000000000003</v>
      </c>
      <c r="L15" s="189">
        <v>0.73499999999999999</v>
      </c>
    </row>
    <row r="16" spans="1:12" x14ac:dyDescent="0.2">
      <c r="A16" s="159" t="s">
        <v>3</v>
      </c>
      <c r="B16" s="3" t="s">
        <v>31</v>
      </c>
      <c r="C16" s="133">
        <v>100</v>
      </c>
      <c r="D16" s="128">
        <f>'11'!S44</f>
        <v>117.96376652569036</v>
      </c>
      <c r="E16" s="169">
        <f>'11'!U44</f>
        <v>56.88794809577881</v>
      </c>
      <c r="F16" s="120">
        <f>'11'!W44</f>
        <v>3</v>
      </c>
      <c r="G16" s="172">
        <f>'11'!Y44</f>
        <v>2</v>
      </c>
      <c r="H16" s="156">
        <v>11</v>
      </c>
      <c r="I16" s="56"/>
      <c r="J16" s="103" t="s">
        <v>198</v>
      </c>
      <c r="K16" s="161">
        <v>0.66</v>
      </c>
      <c r="L16" s="189">
        <v>0.72199999999999998</v>
      </c>
    </row>
    <row r="17" spans="1:12" x14ac:dyDescent="0.2">
      <c r="A17" s="159" t="s">
        <v>4</v>
      </c>
      <c r="B17" s="3" t="s">
        <v>32</v>
      </c>
      <c r="C17" s="133">
        <v>100</v>
      </c>
      <c r="D17" s="128">
        <f>'12'!S44</f>
        <v>131.74800249321277</v>
      </c>
      <c r="E17" s="169">
        <f>'12'!U44</f>
        <v>34.452172981746521</v>
      </c>
      <c r="F17" s="120">
        <f>'12'!W44</f>
        <v>1</v>
      </c>
      <c r="G17" s="172">
        <f>'12'!Y44</f>
        <v>1</v>
      </c>
      <c r="H17" s="156">
        <v>12</v>
      </c>
      <c r="I17" s="56"/>
      <c r="J17" s="103" t="s">
        <v>199</v>
      </c>
      <c r="K17" s="161">
        <v>0.69299999999999995</v>
      </c>
      <c r="L17" s="189">
        <v>0.73899999999999999</v>
      </c>
    </row>
    <row r="18" spans="1:12" x14ac:dyDescent="0.2">
      <c r="A18" s="159" t="s">
        <v>5</v>
      </c>
      <c r="B18" s="3" t="s">
        <v>33</v>
      </c>
      <c r="C18" s="133">
        <v>100</v>
      </c>
      <c r="D18" s="128">
        <f>'13'!S44</f>
        <v>112.83639138135267</v>
      </c>
      <c r="E18" s="169">
        <f>'13'!U44</f>
        <v>29.278585276346476</v>
      </c>
      <c r="F18" s="120">
        <f>'13'!W44</f>
        <v>0</v>
      </c>
      <c r="G18" s="172">
        <f>'13'!Y44</f>
        <v>0</v>
      </c>
      <c r="H18" s="156">
        <v>13</v>
      </c>
      <c r="I18" s="56"/>
      <c r="J18" s="103" t="s">
        <v>215</v>
      </c>
      <c r="K18" s="161">
        <v>0.75800000000000001</v>
      </c>
      <c r="L18" s="189">
        <v>0.74199999999999999</v>
      </c>
    </row>
    <row r="19" spans="1:12" x14ac:dyDescent="0.2">
      <c r="A19" s="159" t="s">
        <v>6</v>
      </c>
      <c r="B19" s="3" t="s">
        <v>34</v>
      </c>
      <c r="C19" s="133">
        <v>100</v>
      </c>
      <c r="D19" s="128">
        <f>'14'!S44</f>
        <v>127.71389054603343</v>
      </c>
      <c r="E19" s="169">
        <f>'14'!U44</f>
        <v>55.97973358493357</v>
      </c>
      <c r="F19" s="120">
        <f>'14'!W44</f>
        <v>7</v>
      </c>
      <c r="G19" s="172">
        <f>'14'!Y44</f>
        <v>5</v>
      </c>
      <c r="H19" s="156">
        <v>14</v>
      </c>
      <c r="I19" s="56"/>
      <c r="J19" s="103" t="s">
        <v>216</v>
      </c>
      <c r="K19" s="161">
        <v>0.752</v>
      </c>
      <c r="L19" s="189">
        <v>0.72199999999999998</v>
      </c>
    </row>
    <row r="20" spans="1:12" x14ac:dyDescent="0.2">
      <c r="A20" s="159" t="s">
        <v>7</v>
      </c>
      <c r="B20" s="3" t="s">
        <v>268</v>
      </c>
      <c r="C20" s="133">
        <v>100</v>
      </c>
      <c r="D20" s="128">
        <f>'15'!S44</f>
        <v>119.64712873506907</v>
      </c>
      <c r="E20" s="169">
        <f>'15'!U44</f>
        <v>51.560910139340542</v>
      </c>
      <c r="F20" s="120">
        <f>'15'!W44</f>
        <v>7</v>
      </c>
      <c r="G20" s="172">
        <f>'15'!Y44</f>
        <v>6</v>
      </c>
      <c r="H20" s="156">
        <v>15</v>
      </c>
      <c r="I20" s="56"/>
      <c r="J20" s="103" t="s">
        <v>217</v>
      </c>
      <c r="K20" s="161">
        <v>0.71899999999999997</v>
      </c>
      <c r="L20" s="189">
        <v>0.74399999999999999</v>
      </c>
    </row>
    <row r="21" spans="1:12" x14ac:dyDescent="0.2">
      <c r="A21" s="159" t="s">
        <v>8</v>
      </c>
      <c r="B21" s="3" t="s">
        <v>269</v>
      </c>
      <c r="C21" s="133">
        <v>100</v>
      </c>
      <c r="D21" s="128">
        <f>'16'!S44</f>
        <v>118.72176880035602</v>
      </c>
      <c r="E21" s="169">
        <f>'16'!U44</f>
        <v>54.083446093364238</v>
      </c>
      <c r="F21" s="120">
        <f>'16'!W44</f>
        <v>4</v>
      </c>
      <c r="G21" s="172">
        <f>'16'!Y44</f>
        <v>2</v>
      </c>
      <c r="H21" s="156">
        <v>16</v>
      </c>
      <c r="I21" s="56"/>
      <c r="J21" s="103" t="s">
        <v>218</v>
      </c>
      <c r="K21" s="161">
        <v>0.82599999999999996</v>
      </c>
      <c r="L21" s="189">
        <v>0.75</v>
      </c>
    </row>
    <row r="22" spans="1:12" x14ac:dyDescent="0.2">
      <c r="A22" s="159" t="s">
        <v>9</v>
      </c>
      <c r="B22" s="3" t="s">
        <v>270</v>
      </c>
      <c r="C22" s="133">
        <v>100</v>
      </c>
      <c r="D22" s="128">
        <f>'17'!S44</f>
        <v>122.305715008726</v>
      </c>
      <c r="E22" s="169">
        <f>'17'!U44</f>
        <v>51.575646299741592</v>
      </c>
      <c r="F22" s="120">
        <f>'17'!W44</f>
        <v>1</v>
      </c>
      <c r="G22" s="172">
        <f>'17'!Y44</f>
        <v>0</v>
      </c>
      <c r="H22" s="156">
        <v>17</v>
      </c>
      <c r="I22" s="56"/>
      <c r="J22" s="103" t="s">
        <v>252</v>
      </c>
      <c r="K22" s="161">
        <v>0.84399999999999997</v>
      </c>
      <c r="L22" s="189">
        <v>0.76200000000000001</v>
      </c>
    </row>
    <row r="23" spans="1:12" x14ac:dyDescent="0.2">
      <c r="A23" s="159" t="s">
        <v>10</v>
      </c>
      <c r="B23" s="3" t="s">
        <v>271</v>
      </c>
      <c r="C23" s="133">
        <v>100</v>
      </c>
      <c r="D23" s="128">
        <f>'18'!S44</f>
        <v>125.69952752088705</v>
      </c>
      <c r="E23" s="169">
        <f>'18'!U44</f>
        <v>47.986456702503865</v>
      </c>
      <c r="F23" s="120">
        <f>'18'!W44</f>
        <v>4</v>
      </c>
      <c r="G23" s="172">
        <f>'18'!Y44</f>
        <v>3</v>
      </c>
      <c r="H23" s="156">
        <v>18</v>
      </c>
      <c r="I23" s="56"/>
      <c r="J23" s="190" t="s">
        <v>262</v>
      </c>
      <c r="K23" s="394">
        <v>0.94499999999999995</v>
      </c>
      <c r="L23" s="395">
        <v>0.77200000000000002</v>
      </c>
    </row>
    <row r="24" spans="1:12" x14ac:dyDescent="0.2">
      <c r="A24" s="159" t="s">
        <v>11</v>
      </c>
      <c r="B24" s="3" t="s">
        <v>35</v>
      </c>
      <c r="C24" s="133">
        <v>100</v>
      </c>
      <c r="D24" s="128">
        <f>'19'!S44</f>
        <v>124.56814818833041</v>
      </c>
      <c r="E24" s="169">
        <f>'19'!U44</f>
        <v>45.950936243936852</v>
      </c>
      <c r="F24" s="120">
        <f>'19'!W44</f>
        <v>5</v>
      </c>
      <c r="G24" s="172">
        <f>'19'!Y44</f>
        <v>5</v>
      </c>
      <c r="H24" s="156">
        <v>19</v>
      </c>
      <c r="I24" s="56"/>
      <c r="J24" s="103" t="s">
        <v>339</v>
      </c>
      <c r="K24" s="161">
        <v>0.80800000000000005</v>
      </c>
      <c r="L24" s="189">
        <v>0.74199999999999999</v>
      </c>
    </row>
    <row r="25" spans="1:12" x14ac:dyDescent="0.2">
      <c r="A25" s="159" t="s">
        <v>12</v>
      </c>
      <c r="B25" s="3" t="s">
        <v>366</v>
      </c>
      <c r="C25" s="133">
        <v>100</v>
      </c>
      <c r="D25" s="128">
        <f>'20'!S44</f>
        <v>125.20716163652243</v>
      </c>
      <c r="E25" s="169">
        <f>'20'!U44</f>
        <v>44.499599297261007</v>
      </c>
      <c r="F25" s="120">
        <f>'20'!W44</f>
        <v>1</v>
      </c>
      <c r="G25" s="172">
        <f>'20'!Y44</f>
        <v>0</v>
      </c>
      <c r="H25" s="156">
        <v>20</v>
      </c>
      <c r="I25" s="56"/>
      <c r="J25" s="103" t="s">
        <v>368</v>
      </c>
      <c r="K25" s="161">
        <v>0.82699999999999996</v>
      </c>
      <c r="L25" s="189">
        <v>0.69599999999999995</v>
      </c>
    </row>
    <row r="26" spans="1:12" x14ac:dyDescent="0.2">
      <c r="A26" s="159" t="s">
        <v>13</v>
      </c>
      <c r="B26" s="3" t="s">
        <v>191</v>
      </c>
      <c r="C26" s="133">
        <v>100</v>
      </c>
      <c r="D26" s="128">
        <f>'21'!S44</f>
        <v>114.94194068236152</v>
      </c>
      <c r="E26" s="169">
        <f>'21'!U44</f>
        <v>28.877163359771671</v>
      </c>
      <c r="F26" s="120">
        <f>'21'!W44</f>
        <v>2</v>
      </c>
      <c r="G26" s="172">
        <f>'21'!Y44</f>
        <v>2</v>
      </c>
      <c r="H26" s="156">
        <v>21</v>
      </c>
      <c r="I26" s="56"/>
      <c r="J26" s="200" t="s">
        <v>369</v>
      </c>
      <c r="K26" s="161">
        <v>0.78</v>
      </c>
      <c r="L26" s="189">
        <v>0.71399999999999997</v>
      </c>
    </row>
    <row r="27" spans="1:12" x14ac:dyDescent="0.2">
      <c r="A27" s="11" t="s">
        <v>14</v>
      </c>
      <c r="B27" s="12" t="s">
        <v>50</v>
      </c>
      <c r="C27" s="134">
        <v>100</v>
      </c>
      <c r="D27" s="129">
        <f>'22'!S44</f>
        <v>125.72242179711348</v>
      </c>
      <c r="E27" s="170">
        <f>'22'!U44</f>
        <v>53.721484693051089</v>
      </c>
      <c r="F27" s="121">
        <f>'22'!W44</f>
        <v>8</v>
      </c>
      <c r="G27" s="173">
        <f>'22'!Y44</f>
        <v>6</v>
      </c>
      <c r="H27" s="157">
        <v>22</v>
      </c>
      <c r="I27" s="56"/>
      <c r="J27" s="199" t="s">
        <v>370</v>
      </c>
      <c r="K27" s="396">
        <v>0.82799999999999996</v>
      </c>
      <c r="L27" s="397">
        <v>0.68200000000000005</v>
      </c>
    </row>
    <row r="28" spans="1:12" x14ac:dyDescent="0.2">
      <c r="A28" s="159" t="s">
        <v>15</v>
      </c>
      <c r="B28" s="3" t="s">
        <v>36</v>
      </c>
      <c r="C28" s="133">
        <v>100</v>
      </c>
      <c r="D28" s="128">
        <f>'23'!S44</f>
        <v>124.72726116165138</v>
      </c>
      <c r="E28" s="169">
        <f>'23'!U44</f>
        <v>59.025043297565659</v>
      </c>
      <c r="F28" s="120">
        <f>'23'!W44</f>
        <v>13</v>
      </c>
      <c r="G28" s="172">
        <f>'23'!Y44</f>
        <v>9</v>
      </c>
      <c r="H28" s="156">
        <v>23</v>
      </c>
      <c r="I28" s="56"/>
      <c r="J28" s="114" t="s">
        <v>549</v>
      </c>
      <c r="K28" s="422">
        <v>0.67200000000000004</v>
      </c>
      <c r="L28" s="423">
        <v>0.67900000000000005</v>
      </c>
    </row>
    <row r="29" spans="1:12" x14ac:dyDescent="0.2">
      <c r="A29" s="159" t="s">
        <v>16</v>
      </c>
      <c r="B29" s="3" t="s">
        <v>192</v>
      </c>
      <c r="C29" s="133">
        <v>100</v>
      </c>
      <c r="D29" s="128">
        <f>'24'!S44</f>
        <v>114.34421728841694</v>
      </c>
      <c r="E29" s="169">
        <f>'24'!U44</f>
        <v>42.644469184178554</v>
      </c>
      <c r="F29" s="120">
        <f>'24'!W44</f>
        <v>0</v>
      </c>
      <c r="G29" s="172">
        <f>'24'!Y44</f>
        <v>0</v>
      </c>
      <c r="H29" s="156">
        <v>24</v>
      </c>
      <c r="I29" s="56"/>
      <c r="J29" s="200" t="s">
        <v>550</v>
      </c>
      <c r="K29" s="416">
        <v>0.59799999999999998</v>
      </c>
      <c r="L29" s="417">
        <v>0.61099999999999999</v>
      </c>
    </row>
    <row r="30" spans="1:12" x14ac:dyDescent="0.2">
      <c r="A30" s="159" t="s">
        <v>17</v>
      </c>
      <c r="B30" s="3" t="s">
        <v>272</v>
      </c>
      <c r="C30" s="133">
        <v>100</v>
      </c>
      <c r="D30" s="128">
        <f>'25'!S44</f>
        <v>122.87690224635421</v>
      </c>
      <c r="E30" s="169">
        <f>'25'!U44</f>
        <v>61.385573459373141</v>
      </c>
      <c r="F30" s="120">
        <f>'25'!W44</f>
        <v>2</v>
      </c>
      <c r="G30" s="172">
        <f>'25'!Y44</f>
        <v>1</v>
      </c>
      <c r="H30" s="156">
        <v>25</v>
      </c>
      <c r="I30" s="56"/>
      <c r="J30" s="200" t="s">
        <v>551</v>
      </c>
      <c r="K30" s="416">
        <v>0.71299999999999997</v>
      </c>
      <c r="L30" s="417">
        <v>0.622</v>
      </c>
    </row>
    <row r="31" spans="1:12" x14ac:dyDescent="0.2">
      <c r="A31" s="159" t="s">
        <v>18</v>
      </c>
      <c r="B31" s="3" t="s">
        <v>273</v>
      </c>
      <c r="C31" s="133">
        <v>100</v>
      </c>
      <c r="D31" s="128">
        <f>'26'!S44</f>
        <v>125.79322534258526</v>
      </c>
      <c r="E31" s="169">
        <f>'26'!U44</f>
        <v>80.105427406639748</v>
      </c>
      <c r="F31" s="120">
        <f>'26'!W44</f>
        <v>4</v>
      </c>
      <c r="G31" s="172">
        <f>'26'!Y44</f>
        <v>2</v>
      </c>
      <c r="H31" s="156">
        <v>26</v>
      </c>
      <c r="I31" s="56"/>
      <c r="J31" s="115" t="s">
        <v>552</v>
      </c>
      <c r="K31" s="424">
        <v>0.64</v>
      </c>
      <c r="L31" s="425">
        <v>0.64900000000000002</v>
      </c>
    </row>
    <row r="32" spans="1:12" x14ac:dyDescent="0.2">
      <c r="A32" s="159" t="s">
        <v>19</v>
      </c>
      <c r="B32" s="3" t="s">
        <v>274</v>
      </c>
      <c r="C32" s="133">
        <v>100</v>
      </c>
      <c r="D32" s="128">
        <f>'27'!S44</f>
        <v>124.10077271094553</v>
      </c>
      <c r="E32" s="169">
        <f>'27'!U44</f>
        <v>85.511000096465139</v>
      </c>
      <c r="F32" s="120">
        <f>'27'!W44</f>
        <v>16</v>
      </c>
      <c r="G32" s="172">
        <f>'27'!Y44</f>
        <v>13</v>
      </c>
      <c r="H32" s="156">
        <v>27</v>
      </c>
      <c r="I32" s="56"/>
      <c r="J32" s="191" t="s">
        <v>141</v>
      </c>
      <c r="K32" s="191"/>
      <c r="L32" s="47" t="s">
        <v>120</v>
      </c>
    </row>
    <row r="33" spans="1:12" x14ac:dyDescent="0.2">
      <c r="A33" s="159" t="s">
        <v>20</v>
      </c>
      <c r="B33" s="3" t="s">
        <v>37</v>
      </c>
      <c r="C33" s="133">
        <v>100</v>
      </c>
      <c r="D33" s="128">
        <f>'28'!S44</f>
        <v>122.35230215095582</v>
      </c>
      <c r="E33" s="169">
        <f>'28'!U44</f>
        <v>77.979547388931138</v>
      </c>
      <c r="F33" s="120">
        <f>'28'!W44</f>
        <v>8</v>
      </c>
      <c r="G33" s="172">
        <f>'28'!Y44</f>
        <v>6</v>
      </c>
      <c r="H33" s="156">
        <v>28</v>
      </c>
      <c r="I33" s="56"/>
      <c r="J33" s="57" t="s">
        <v>612</v>
      </c>
      <c r="K33" s="58">
        <v>0.65</v>
      </c>
      <c r="L33" s="58">
        <v>0.627</v>
      </c>
    </row>
    <row r="34" spans="1:12" x14ac:dyDescent="0.2">
      <c r="A34" s="159" t="s">
        <v>21</v>
      </c>
      <c r="B34" s="3" t="s">
        <v>38</v>
      </c>
      <c r="C34" s="133">
        <v>100</v>
      </c>
      <c r="D34" s="128">
        <f>'29'!S44</f>
        <v>109.43060125175444</v>
      </c>
      <c r="E34" s="169">
        <f>'29'!U44</f>
        <v>91.436416676351271</v>
      </c>
      <c r="F34" s="120">
        <f>'29'!W44</f>
        <v>1</v>
      </c>
      <c r="G34" s="172">
        <f>'29'!Y44</f>
        <v>0</v>
      </c>
      <c r="H34" s="156">
        <v>29</v>
      </c>
      <c r="I34" s="56"/>
    </row>
    <row r="35" spans="1:12" x14ac:dyDescent="0.2">
      <c r="A35" s="159" t="s">
        <v>22</v>
      </c>
      <c r="B35" s="3" t="s">
        <v>377</v>
      </c>
      <c r="C35" s="133">
        <v>100</v>
      </c>
      <c r="D35" s="128">
        <f>'30'!S44</f>
        <v>120.9067959677548</v>
      </c>
      <c r="E35" s="169">
        <f>'30'!U44</f>
        <v>79.382789344883534</v>
      </c>
      <c r="F35" s="120">
        <f>'30'!W44</f>
        <v>3</v>
      </c>
      <c r="G35" s="172">
        <f>'30'!Y44</f>
        <v>3</v>
      </c>
      <c r="H35" s="156">
        <v>30</v>
      </c>
      <c r="I35" s="56"/>
    </row>
    <row r="36" spans="1:12" x14ac:dyDescent="0.2">
      <c r="A36" s="159" t="s">
        <v>23</v>
      </c>
      <c r="B36" s="3" t="s">
        <v>193</v>
      </c>
      <c r="C36" s="133">
        <v>100</v>
      </c>
      <c r="D36" s="128">
        <f>'31'!S44</f>
        <v>122.60342652207973</v>
      </c>
      <c r="E36" s="169">
        <f>'31'!U44</f>
        <v>67.039658358947563</v>
      </c>
      <c r="F36" s="120">
        <f>'31'!W44</f>
        <v>14</v>
      </c>
      <c r="G36" s="172">
        <f>'31'!Y44</f>
        <v>15</v>
      </c>
      <c r="H36" s="156">
        <v>31</v>
      </c>
      <c r="I36" s="56"/>
    </row>
    <row r="37" spans="1:12" x14ac:dyDescent="0.2">
      <c r="A37" s="159" t="s">
        <v>24</v>
      </c>
      <c r="B37" s="3" t="s">
        <v>39</v>
      </c>
      <c r="C37" s="133">
        <v>100</v>
      </c>
      <c r="D37" s="128">
        <f>'32'!S44</f>
        <v>123.95964836153009</v>
      </c>
      <c r="E37" s="169">
        <f>'32'!U44</f>
        <v>84.657753224528278</v>
      </c>
      <c r="F37" s="120">
        <f>'32'!W44</f>
        <v>6</v>
      </c>
      <c r="G37" s="172">
        <f>'32'!Y44</f>
        <v>7</v>
      </c>
      <c r="H37" s="156">
        <v>32</v>
      </c>
      <c r="I37" s="56"/>
    </row>
    <row r="38" spans="1:12" x14ac:dyDescent="0.2">
      <c r="A38" s="159" t="s">
        <v>25</v>
      </c>
      <c r="B38" s="3" t="s">
        <v>40</v>
      </c>
      <c r="C38" s="133">
        <v>100</v>
      </c>
      <c r="D38" s="128">
        <f>'33'!S44</f>
        <v>126.71569014183264</v>
      </c>
      <c r="E38" s="169">
        <f>'33'!U44</f>
        <v>90.888622887611135</v>
      </c>
      <c r="F38" s="120">
        <f>'33'!W44</f>
        <v>11</v>
      </c>
      <c r="G38" s="172">
        <f>'33'!Y44</f>
        <v>6</v>
      </c>
      <c r="H38" s="156">
        <v>33</v>
      </c>
      <c r="I38" s="56"/>
    </row>
    <row r="39" spans="1:12" x14ac:dyDescent="0.2">
      <c r="A39" s="159" t="s">
        <v>26</v>
      </c>
      <c r="B39" s="3" t="s">
        <v>276</v>
      </c>
      <c r="C39" s="133">
        <v>100</v>
      </c>
      <c r="D39" s="128">
        <f>'34'!S44</f>
        <v>127.00933374830207</v>
      </c>
      <c r="E39" s="169">
        <f>'34'!U44</f>
        <v>72.860897954008536</v>
      </c>
      <c r="F39" s="120">
        <f>'34'!W44</f>
        <v>20</v>
      </c>
      <c r="G39" s="172">
        <f>'34'!Y44</f>
        <v>18</v>
      </c>
      <c r="H39" s="156">
        <v>34</v>
      </c>
      <c r="I39" s="56"/>
    </row>
    <row r="40" spans="1:12" x14ac:dyDescent="0.2">
      <c r="A40" s="159" t="s">
        <v>51</v>
      </c>
      <c r="B40" s="3" t="s">
        <v>367</v>
      </c>
      <c r="C40" s="133">
        <v>100</v>
      </c>
      <c r="D40" s="128">
        <f>'35'!S44</f>
        <v>129.40892841648147</v>
      </c>
      <c r="E40" s="169">
        <f>'35'!U44</f>
        <v>72.779888254346119</v>
      </c>
      <c r="F40" s="120">
        <f>'35'!W44</f>
        <v>26</v>
      </c>
      <c r="G40" s="172">
        <f>'35'!Y44</f>
        <v>19</v>
      </c>
      <c r="H40" s="156">
        <v>35</v>
      </c>
      <c r="I40" s="56"/>
    </row>
    <row r="41" spans="1:12" x14ac:dyDescent="0.2">
      <c r="A41" s="159" t="s">
        <v>194</v>
      </c>
      <c r="B41" s="3" t="s">
        <v>41</v>
      </c>
      <c r="C41" s="133">
        <v>100</v>
      </c>
      <c r="D41" s="128">
        <f>'36'!S44</f>
        <v>121.17729499616938</v>
      </c>
      <c r="E41" s="169">
        <f>'36'!U44</f>
        <v>71.114009727272347</v>
      </c>
      <c r="F41" s="120">
        <f>'36'!W44</f>
        <v>13</v>
      </c>
      <c r="G41" s="172">
        <f>'36'!Y44</f>
        <v>10</v>
      </c>
      <c r="H41" s="156">
        <v>36</v>
      </c>
      <c r="I41" s="56"/>
    </row>
    <row r="42" spans="1:12" x14ac:dyDescent="0.2">
      <c r="A42" s="159" t="s">
        <v>200</v>
      </c>
      <c r="B42" s="3" t="s">
        <v>345</v>
      </c>
      <c r="C42" s="133">
        <v>100</v>
      </c>
      <c r="D42" s="128">
        <f>'37'!S44</f>
        <v>123.46236580347625</v>
      </c>
      <c r="E42" s="169">
        <f>'37'!U44</f>
        <v>65.424639394438699</v>
      </c>
      <c r="F42" s="120">
        <f>'37'!W44</f>
        <v>14</v>
      </c>
      <c r="G42" s="172">
        <f>'37'!Y44</f>
        <v>11</v>
      </c>
      <c r="H42" s="156">
        <v>37</v>
      </c>
      <c r="I42" s="56"/>
    </row>
    <row r="43" spans="1:12" x14ac:dyDescent="0.2">
      <c r="A43" s="159" t="s">
        <v>201</v>
      </c>
      <c r="B43" s="3" t="s">
        <v>278</v>
      </c>
      <c r="C43" s="133">
        <v>100</v>
      </c>
      <c r="D43" s="128">
        <f>'38'!S44</f>
        <v>139.82249735094962</v>
      </c>
      <c r="E43" s="169">
        <f>'38'!U44</f>
        <v>17.680827279919161</v>
      </c>
      <c r="F43" s="120">
        <f>'38'!W44</f>
        <v>2</v>
      </c>
      <c r="G43" s="172">
        <f>'38'!Y44</f>
        <v>2</v>
      </c>
      <c r="H43" s="156">
        <v>38</v>
      </c>
      <c r="I43" s="56"/>
    </row>
    <row r="44" spans="1:12" x14ac:dyDescent="0.2">
      <c r="A44" s="159" t="s">
        <v>202</v>
      </c>
      <c r="B44" s="3" t="s">
        <v>279</v>
      </c>
      <c r="C44" s="133">
        <v>100</v>
      </c>
      <c r="D44" s="128">
        <f>'39'!S44</f>
        <v>159.32246516724587</v>
      </c>
      <c r="E44" s="169">
        <f>'39'!U44</f>
        <v>38.939998986056082</v>
      </c>
      <c r="F44" s="120">
        <f>'39'!W44</f>
        <v>3</v>
      </c>
      <c r="G44" s="172">
        <f>'39'!Y44</f>
        <v>4</v>
      </c>
      <c r="H44" s="156">
        <v>39</v>
      </c>
      <c r="I44" s="56"/>
    </row>
    <row r="45" spans="1:12" x14ac:dyDescent="0.2">
      <c r="A45" s="106"/>
      <c r="B45" s="94" t="s">
        <v>83</v>
      </c>
      <c r="C45" s="135">
        <f>SUM(C6:C44)</f>
        <v>3900</v>
      </c>
      <c r="D45" s="202">
        <f>SUM(D6:D44)</f>
        <v>4734.0086448341835</v>
      </c>
      <c r="E45" s="203">
        <f>SUM(E6:E44)</f>
        <v>2186.7899561066447</v>
      </c>
      <c r="F45" s="204">
        <f>SUM(F6:F44)</f>
        <v>306</v>
      </c>
      <c r="G45" s="205">
        <f>SUM(G6:G44)</f>
        <v>197</v>
      </c>
      <c r="H45" s="160"/>
      <c r="I45" s="56"/>
    </row>
    <row r="46" spans="1:12" x14ac:dyDescent="0.2">
      <c r="A46" s="398" t="str">
        <f>取引基本表!$E$1</f>
        <v>2015年太子町産業連関表</v>
      </c>
      <c r="B46" s="399"/>
      <c r="C46" s="60"/>
      <c r="D46" s="60"/>
      <c r="E46" s="60"/>
      <c r="F46" s="60"/>
      <c r="G46" s="60"/>
      <c r="H46" s="48"/>
      <c r="I46" s="48"/>
      <c r="J46" s="48"/>
    </row>
    <row r="47" spans="1:12" x14ac:dyDescent="0.2">
      <c r="A47" s="59" t="s">
        <v>555</v>
      </c>
      <c r="B47" s="60"/>
      <c r="C47" s="60"/>
      <c r="D47" s="60"/>
      <c r="E47" s="60"/>
      <c r="F47" s="60"/>
      <c r="G47" s="60"/>
      <c r="H47" s="48"/>
      <c r="I47" s="48"/>
      <c r="J47" s="48"/>
    </row>
    <row r="48" spans="1:12" x14ac:dyDescent="0.2">
      <c r="A48" s="59" t="s">
        <v>556</v>
      </c>
      <c r="B48" s="60"/>
      <c r="C48" s="60"/>
      <c r="D48" s="60"/>
      <c r="E48" s="60"/>
      <c r="F48" s="60"/>
      <c r="G48" s="60"/>
      <c r="H48" s="48"/>
      <c r="I48" s="48"/>
      <c r="J48" s="48"/>
    </row>
    <row r="49" spans="1:10" x14ac:dyDescent="0.2">
      <c r="A49" s="59" t="s">
        <v>251</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281</v>
      </c>
      <c r="S2" s="3" t="s">
        <v>152</v>
      </c>
      <c r="U2" s="64" t="s">
        <v>209</v>
      </c>
      <c r="W2" s="3" t="s">
        <v>130</v>
      </c>
      <c r="Y2" s="3" t="s">
        <v>153</v>
      </c>
    </row>
    <row r="3" spans="1:25" ht="44" x14ac:dyDescent="0.2">
      <c r="B3" s="65"/>
      <c r="C3" s="66" t="s">
        <v>227</v>
      </c>
      <c r="D3" s="66" t="s">
        <v>316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投入係数表!AB5</f>
        <v>0</v>
      </c>
      <c r="E5" s="77">
        <f t="shared" ref="E5:E38" si="0">$C$30*D5</f>
        <v>0</v>
      </c>
      <c r="F5" s="76">
        <f>分析係数表!C8</f>
        <v>7.164700742682395E-2</v>
      </c>
      <c r="G5" s="77">
        <f t="shared" ref="G5:G38" si="1">E5*F5</f>
        <v>0</v>
      </c>
      <c r="H5" s="77">
        <f t="array" ref="H5:H43">MMULT(逆行列係数!C5:AO43,'26'!G5:G43)</f>
        <v>1.3477063326818638E-4</v>
      </c>
      <c r="I5" s="77">
        <f t="shared" ref="I5:I38" si="2">C5+H5</f>
        <v>1.3477063326818638E-4</v>
      </c>
      <c r="J5" s="76">
        <f>分析係数表!G8</f>
        <v>0.12209302325581395</v>
      </c>
      <c r="K5" s="78">
        <f t="shared" ref="K5:K38" si="3">I5*J5</f>
        <v>1.6454554061813453E-5</v>
      </c>
      <c r="L5" s="79" t="s">
        <v>184</v>
      </c>
      <c r="M5" s="80" t="s">
        <v>184</v>
      </c>
      <c r="N5" s="81">
        <f>分析係数表!H8</f>
        <v>1.0934237995824634E-2</v>
      </c>
      <c r="O5" s="82">
        <f t="shared" ref="O5:O43" si="4">$M$44*N5</f>
        <v>0.36364101310278357</v>
      </c>
      <c r="P5" s="76">
        <f>分析係数表!C8</f>
        <v>7.164700742682395E-2</v>
      </c>
      <c r="Q5" s="82">
        <f t="shared" ref="Q5:Q38" si="5">O5*P5</f>
        <v>2.6053790366472918E-2</v>
      </c>
      <c r="R5" s="83">
        <f t="array" ref="R5:R43">MMULT(逆行列係数!C5:AO43,'26'!Q5:Q43)</f>
        <v>3.2302293983462557E-2</v>
      </c>
      <c r="S5" s="84">
        <f t="shared" ref="S5:S38" si="6">I5+R5</f>
        <v>3.2437064616730744E-2</v>
      </c>
      <c r="T5" s="85">
        <f>分析係数表!F8</f>
        <v>0.45639534883720928</v>
      </c>
      <c r="U5" s="86">
        <f t="shared" ref="U5:U38" si="7">S5*T5</f>
        <v>1.4804125421007926E-2</v>
      </c>
      <c r="V5" s="87">
        <f>分析係数表!D8</f>
        <v>0.625</v>
      </c>
      <c r="W5" s="88">
        <f t="shared" ref="W5:W38" si="8">ROUND(S5*V5,0)</f>
        <v>0</v>
      </c>
      <c r="X5" s="76">
        <f>分析係数表!E8</f>
        <v>0</v>
      </c>
      <c r="Y5" s="89">
        <f t="shared" ref="Y5:Y38" si="9">ROUND(S5*X5,0)</f>
        <v>0</v>
      </c>
    </row>
    <row r="6" spans="1:25" x14ac:dyDescent="0.2">
      <c r="A6" s="6" t="s">
        <v>219</v>
      </c>
      <c r="B6" s="5" t="s">
        <v>265</v>
      </c>
      <c r="C6" s="90"/>
      <c r="D6" s="76">
        <f>投入係数表!AB6</f>
        <v>0</v>
      </c>
      <c r="E6" s="77">
        <f t="shared" si="0"/>
        <v>0</v>
      </c>
      <c r="F6" s="76">
        <f>分析係数表!C9</f>
        <v>5.7142857142857162E-2</v>
      </c>
      <c r="G6" s="77">
        <f t="shared" si="1"/>
        <v>0</v>
      </c>
      <c r="H6" s="77">
        <v>1.9637287400984361E-4</v>
      </c>
      <c r="I6" s="77">
        <f t="shared" si="2"/>
        <v>1.9637287400984361E-4</v>
      </c>
      <c r="J6" s="76">
        <f>分析係数表!G9</f>
        <v>0.2857142857142857</v>
      </c>
      <c r="K6" s="78">
        <f t="shared" si="3"/>
        <v>5.6106535431383883E-5</v>
      </c>
      <c r="L6" s="79"/>
      <c r="M6" s="80"/>
      <c r="N6" s="81">
        <f>分析係数表!H9</f>
        <v>5.8716075156576197E-4</v>
      </c>
      <c r="O6" s="82">
        <f t="shared" si="4"/>
        <v>1.9527262040125608E-2</v>
      </c>
      <c r="P6" s="76">
        <f>分析係数表!C9</f>
        <v>5.7142857142857162E-2</v>
      </c>
      <c r="Q6" s="82">
        <f t="shared" si="5"/>
        <v>1.1158435451500352E-3</v>
      </c>
      <c r="R6" s="83">
        <v>1.2981200141811188E-3</v>
      </c>
      <c r="S6" s="84">
        <f t="shared" si="6"/>
        <v>1.4944928881909624E-3</v>
      </c>
      <c r="T6" s="85">
        <f>分析係数表!F9</f>
        <v>0.7142857142857143</v>
      </c>
      <c r="U6" s="86">
        <f t="shared" si="7"/>
        <v>1.0674949201364017E-3</v>
      </c>
      <c r="V6" s="87">
        <f>分析係数表!D9</f>
        <v>0</v>
      </c>
      <c r="W6" s="88">
        <f t="shared" si="8"/>
        <v>0</v>
      </c>
      <c r="X6" s="76">
        <f>分析係数表!E9</f>
        <v>0</v>
      </c>
      <c r="Y6" s="89">
        <f t="shared" si="9"/>
        <v>0</v>
      </c>
    </row>
    <row r="7" spans="1:25" x14ac:dyDescent="0.2">
      <c r="A7" s="6" t="s">
        <v>220</v>
      </c>
      <c r="B7" s="5" t="s">
        <v>266</v>
      </c>
      <c r="C7" s="90"/>
      <c r="D7" s="76">
        <f>投入係数表!AB7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3.6884828298015045E-2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投入係数表!AB8</f>
        <v>0</v>
      </c>
      <c r="E8" s="77">
        <f t="shared" si="0"/>
        <v>0</v>
      </c>
      <c r="F8" s="76">
        <f>分析係数表!C11</f>
        <v>4.3499275012083283E-3</v>
      </c>
      <c r="G8" s="77">
        <f t="shared" si="1"/>
        <v>0</v>
      </c>
      <c r="H8" s="77">
        <v>1.4646438562611996E-3</v>
      </c>
      <c r="I8" s="77">
        <f t="shared" si="2"/>
        <v>1.4646438562611996E-3</v>
      </c>
      <c r="J8" s="76">
        <f>分析係数表!G11</f>
        <v>0.47058823529411764</v>
      </c>
      <c r="K8" s="78">
        <f t="shared" si="3"/>
        <v>6.8924416765232918E-4</v>
      </c>
      <c r="L8" s="79"/>
      <c r="M8" s="80"/>
      <c r="N8" s="81">
        <f>分析係数表!H11</f>
        <v>-2.6096033402922757E-5</v>
      </c>
      <c r="O8" s="82">
        <f t="shared" si="4"/>
        <v>-8.678783128944716E-4</v>
      </c>
      <c r="P8" s="76">
        <f>分析係数表!C11</f>
        <v>4.3499275012083283E-3</v>
      </c>
      <c r="Q8" s="82">
        <f t="shared" si="5"/>
        <v>-3.7752077409619486E-6</v>
      </c>
      <c r="R8" s="83">
        <v>5.6445312913766565E-4</v>
      </c>
      <c r="S8" s="84">
        <f t="shared" si="6"/>
        <v>2.0290969853988651E-3</v>
      </c>
      <c r="T8" s="85">
        <f>分析係数表!F11</f>
        <v>0.76470588235294112</v>
      </c>
      <c r="U8" s="86">
        <f t="shared" si="7"/>
        <v>1.5516624005991321E-3</v>
      </c>
      <c r="V8" s="87">
        <f>分析係数表!D11</f>
        <v>0</v>
      </c>
      <c r="W8" s="88">
        <f t="shared" si="8"/>
        <v>0</v>
      </c>
      <c r="X8" s="76">
        <f>分析係数表!E11</f>
        <v>0</v>
      </c>
      <c r="Y8" s="89">
        <f t="shared" si="9"/>
        <v>0</v>
      </c>
    </row>
    <row r="9" spans="1:25" x14ac:dyDescent="0.2">
      <c r="A9" s="6" t="s">
        <v>222</v>
      </c>
      <c r="B9" s="5" t="s">
        <v>190</v>
      </c>
      <c r="C9" s="90"/>
      <c r="D9" s="76">
        <f>投入係数表!AB9</f>
        <v>0</v>
      </c>
      <c r="E9" s="77">
        <f t="shared" si="0"/>
        <v>0</v>
      </c>
      <c r="F9" s="76">
        <f>分析係数表!C12</f>
        <v>7.5078417484569449E-2</v>
      </c>
      <c r="G9" s="77">
        <f t="shared" si="1"/>
        <v>0</v>
      </c>
      <c r="H9" s="77">
        <v>3.1654861207407599E-4</v>
      </c>
      <c r="I9" s="77">
        <f t="shared" si="2"/>
        <v>3.1654861207407599E-4</v>
      </c>
      <c r="J9" s="76">
        <f>分析係数表!G12</f>
        <v>0.13750412677451304</v>
      </c>
      <c r="K9" s="78">
        <f t="shared" si="3"/>
        <v>4.3526740484929893E-5</v>
      </c>
      <c r="L9" s="79"/>
      <c r="M9" s="80"/>
      <c r="N9" s="81">
        <f>分析係数表!H12</f>
        <v>8.9209290187891435E-2</v>
      </c>
      <c r="O9" s="82">
        <f t="shared" si="4"/>
        <v>2.9668420126297508</v>
      </c>
      <c r="P9" s="76">
        <f>分析係数表!C12</f>
        <v>7.5078417484569449E-2</v>
      </c>
      <c r="Q9" s="82">
        <f t="shared" si="5"/>
        <v>0.2227458032349767</v>
      </c>
      <c r="R9" s="83">
        <v>0.24603338218126922</v>
      </c>
      <c r="S9" s="84">
        <f t="shared" si="6"/>
        <v>0.2463499307933433</v>
      </c>
      <c r="T9" s="85">
        <f>分析係数表!F12</f>
        <v>0.33294816771211622</v>
      </c>
      <c r="U9" s="86">
        <f t="shared" si="7"/>
        <v>8.2021758073650294E-2</v>
      </c>
      <c r="V9" s="87">
        <f>分析係数表!D12</f>
        <v>3.6810828656322216E-2</v>
      </c>
      <c r="W9" s="88">
        <f t="shared" si="8"/>
        <v>0</v>
      </c>
      <c r="X9" s="76">
        <f>分析係数表!E12</f>
        <v>3.4664905909541105E-2</v>
      </c>
      <c r="Y9" s="89">
        <f t="shared" si="9"/>
        <v>0</v>
      </c>
    </row>
    <row r="10" spans="1:25" x14ac:dyDescent="0.2">
      <c r="A10" s="6" t="s">
        <v>223</v>
      </c>
      <c r="B10" s="5" t="s">
        <v>28</v>
      </c>
      <c r="C10" s="90"/>
      <c r="D10" s="76">
        <f>投入係数表!AB10</f>
        <v>2.2107590272660281E-3</v>
      </c>
      <c r="E10" s="77">
        <f t="shared" si="0"/>
        <v>0.2210759027266028</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0.46908822811946188</v>
      </c>
      <c r="P10" s="76">
        <f>分析係数表!C13</f>
        <v>0</v>
      </c>
      <c r="Q10" s="82">
        <f t="shared" si="5"/>
        <v>0</v>
      </c>
      <c r="R10" s="83">
        <v>0</v>
      </c>
      <c r="S10" s="84">
        <f t="shared" si="6"/>
        <v>0</v>
      </c>
      <c r="T10" s="85">
        <f>分析係数表!F13</f>
        <v>0.39097744360902253</v>
      </c>
      <c r="U10" s="86">
        <f t="shared" si="7"/>
        <v>0</v>
      </c>
      <c r="V10" s="87">
        <f>分析係数表!D13</f>
        <v>0.15037593984962405</v>
      </c>
      <c r="W10" s="88">
        <f t="shared" si="8"/>
        <v>0</v>
      </c>
      <c r="X10" s="76">
        <f>分析係数表!E13</f>
        <v>0.10526315789473684</v>
      </c>
      <c r="Y10" s="89">
        <f t="shared" si="9"/>
        <v>0</v>
      </c>
    </row>
    <row r="11" spans="1:25" x14ac:dyDescent="0.2">
      <c r="A11" s="6" t="s">
        <v>224</v>
      </c>
      <c r="B11" s="5" t="s">
        <v>267</v>
      </c>
      <c r="C11" s="90"/>
      <c r="D11" s="76">
        <f>投入係数表!AB11</f>
        <v>3.6845983787767134E-3</v>
      </c>
      <c r="E11" s="77">
        <f t="shared" si="0"/>
        <v>0.36845983787767134</v>
      </c>
      <c r="F11" s="76">
        <f>分析係数表!C14</f>
        <v>7.4826296098343126E-2</v>
      </c>
      <c r="G11" s="77">
        <f t="shared" si="1"/>
        <v>2.757048492938214E-2</v>
      </c>
      <c r="H11" s="77">
        <v>3.8459626903733835E-2</v>
      </c>
      <c r="I11" s="77">
        <f t="shared" si="2"/>
        <v>3.8459626903733835E-2</v>
      </c>
      <c r="J11" s="76">
        <f>分析係数表!G14</f>
        <v>0.16814159292035399</v>
      </c>
      <c r="K11" s="78">
        <f t="shared" si="3"/>
        <v>6.4666629307163093E-3</v>
      </c>
      <c r="L11" s="79"/>
      <c r="M11" s="80"/>
      <c r="N11" s="81">
        <f>分析係数表!H14</f>
        <v>1.1873695198329854E-3</v>
      </c>
      <c r="O11" s="82">
        <f t="shared" si="4"/>
        <v>3.9488463236698454E-2</v>
      </c>
      <c r="P11" s="76">
        <f>分析係数表!C14</f>
        <v>7.4826296098343126E-2</v>
      </c>
      <c r="Q11" s="82">
        <f t="shared" si="5"/>
        <v>2.9547754426177356E-3</v>
      </c>
      <c r="R11" s="83">
        <v>1.0059927174357549E-2</v>
      </c>
      <c r="S11" s="84">
        <f t="shared" si="6"/>
        <v>4.8519554078091387E-2</v>
      </c>
      <c r="T11" s="85">
        <f>分析係数表!F14</f>
        <v>0.3584070796460177</v>
      </c>
      <c r="U11" s="86">
        <f t="shared" si="7"/>
        <v>1.7389751682855763E-2</v>
      </c>
      <c r="V11" s="87">
        <f>分析係数表!D14</f>
        <v>0.16150442477876106</v>
      </c>
      <c r="W11" s="88">
        <f t="shared" si="8"/>
        <v>0</v>
      </c>
      <c r="X11" s="76">
        <f>分析係数表!E14</f>
        <v>0.16150442477876106</v>
      </c>
      <c r="Y11" s="89">
        <f t="shared" si="9"/>
        <v>0</v>
      </c>
    </row>
    <row r="12" spans="1:25" x14ac:dyDescent="0.2">
      <c r="A12" s="6" t="s">
        <v>225</v>
      </c>
      <c r="B12" s="5" t="s">
        <v>29</v>
      </c>
      <c r="C12" s="90"/>
      <c r="D12" s="76">
        <f>投入係数表!AB12</f>
        <v>1.4738393515106854E-2</v>
      </c>
      <c r="E12" s="77">
        <f t="shared" si="0"/>
        <v>1.4738393515106853</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0.2716459119359696</v>
      </c>
      <c r="P12" s="76">
        <f>分析係数表!C15</f>
        <v>0</v>
      </c>
      <c r="Q12" s="82">
        <f t="shared" si="5"/>
        <v>0</v>
      </c>
      <c r="R12" s="83">
        <v>0</v>
      </c>
      <c r="S12" s="84">
        <f t="shared" si="6"/>
        <v>0</v>
      </c>
      <c r="T12" s="85">
        <f>分析係数表!F15</f>
        <v>0.30549450549450552</v>
      </c>
      <c r="U12" s="86">
        <f t="shared" si="7"/>
        <v>0</v>
      </c>
      <c r="V12" s="87">
        <f>分析係数表!D15</f>
        <v>0</v>
      </c>
      <c r="W12" s="88">
        <f t="shared" si="8"/>
        <v>0</v>
      </c>
      <c r="X12" s="76">
        <f>分析係数表!E15</f>
        <v>0</v>
      </c>
      <c r="Y12" s="89">
        <f t="shared" si="9"/>
        <v>0</v>
      </c>
    </row>
    <row r="13" spans="1:25" x14ac:dyDescent="0.2">
      <c r="A13" s="6" t="s">
        <v>226</v>
      </c>
      <c r="B13" s="5" t="s">
        <v>30</v>
      </c>
      <c r="C13" s="90"/>
      <c r="D13" s="76">
        <f>投入係数表!AB13</f>
        <v>1.1790714812085483E-2</v>
      </c>
      <c r="E13" s="77">
        <f t="shared" si="0"/>
        <v>1.1790714812085483</v>
      </c>
      <c r="F13" s="76">
        <f>分析係数表!C16</f>
        <v>0.33157038242473558</v>
      </c>
      <c r="G13" s="77">
        <f t="shared" si="1"/>
        <v>0.39094518193041777</v>
      </c>
      <c r="H13" s="77">
        <v>0.42092583138562578</v>
      </c>
      <c r="I13" s="77">
        <f t="shared" si="2"/>
        <v>0.42092583138562578</v>
      </c>
      <c r="J13" s="76">
        <f>分析係数表!G16</f>
        <v>3.3388981636060099E-2</v>
      </c>
      <c r="K13" s="78">
        <f t="shared" si="3"/>
        <v>1.4054284854277989E-2</v>
      </c>
      <c r="L13" s="79"/>
      <c r="M13" s="80"/>
      <c r="N13" s="81">
        <f>分析係数表!H16</f>
        <v>1.6727557411273488E-2</v>
      </c>
      <c r="O13" s="82">
        <f t="shared" si="4"/>
        <v>0.55630999856535635</v>
      </c>
      <c r="P13" s="76">
        <f>分析係数表!C16</f>
        <v>0.33157038242473558</v>
      </c>
      <c r="Q13" s="82">
        <f t="shared" si="5"/>
        <v>0.18445591897101932</v>
      </c>
      <c r="R13" s="83">
        <v>0.20213410982444274</v>
      </c>
      <c r="S13" s="84">
        <f t="shared" si="6"/>
        <v>0.62305994121006858</v>
      </c>
      <c r="T13" s="85">
        <f>分析係数表!F16</f>
        <v>0.28881469115191988</v>
      </c>
      <c r="U13" s="86">
        <f t="shared" si="7"/>
        <v>0.17994886448971931</v>
      </c>
      <c r="V13" s="87">
        <f>分析係数表!D16</f>
        <v>8.3472454090150246E-3</v>
      </c>
      <c r="W13" s="88">
        <f t="shared" si="8"/>
        <v>0</v>
      </c>
      <c r="X13" s="76">
        <f>分析係数表!E16</f>
        <v>8.3472454090150246E-3</v>
      </c>
      <c r="Y13" s="89">
        <f t="shared" si="9"/>
        <v>0</v>
      </c>
    </row>
    <row r="14" spans="1:25" x14ac:dyDescent="0.2">
      <c r="A14" s="6" t="s">
        <v>2</v>
      </c>
      <c r="B14" s="5" t="s">
        <v>364</v>
      </c>
      <c r="C14" s="90"/>
      <c r="D14" s="76">
        <f>投入係数表!AB14</f>
        <v>1.4738393515106854E-2</v>
      </c>
      <c r="E14" s="77">
        <f t="shared" si="0"/>
        <v>1.4738393515106853</v>
      </c>
      <c r="F14" s="76">
        <f>分析係数表!C17</f>
        <v>0.10168393782383423</v>
      </c>
      <c r="G14" s="77">
        <f t="shared" si="1"/>
        <v>0.14986578898133268</v>
      </c>
      <c r="H14" s="77">
        <v>0.16490971272446936</v>
      </c>
      <c r="I14" s="77">
        <f t="shared" si="2"/>
        <v>0.16490971272446936</v>
      </c>
      <c r="J14" s="76">
        <f>分析係数表!G17</f>
        <v>0.21222040370976542</v>
      </c>
      <c r="K14" s="78">
        <f t="shared" si="3"/>
        <v>3.4997205810048324E-2</v>
      </c>
      <c r="L14" s="79"/>
      <c r="M14" s="80"/>
      <c r="N14" s="81">
        <f>分析係数表!H17</f>
        <v>3.040187891440501E-3</v>
      </c>
      <c r="O14" s="82">
        <f t="shared" si="4"/>
        <v>0.10110782345220594</v>
      </c>
      <c r="P14" s="76">
        <f>分析係数表!C17</f>
        <v>0.10168393782383423</v>
      </c>
      <c r="Q14" s="82">
        <f t="shared" si="5"/>
        <v>1.0281041633417316E-2</v>
      </c>
      <c r="R14" s="83">
        <v>1.8137528626584673E-2</v>
      </c>
      <c r="S14" s="84">
        <f t="shared" si="6"/>
        <v>0.18304724135105405</v>
      </c>
      <c r="T14" s="85">
        <f>分析係数表!F17</f>
        <v>0.32296781232951444</v>
      </c>
      <c r="U14" s="86">
        <f t="shared" si="7"/>
        <v>5.911836709210256E-2</v>
      </c>
      <c r="V14" s="87">
        <f>分析係数表!D17</f>
        <v>1.9094380796508457E-2</v>
      </c>
      <c r="W14" s="88">
        <f t="shared" si="8"/>
        <v>0</v>
      </c>
      <c r="X14" s="76">
        <f>分析係数表!E17</f>
        <v>1.5821058374249863E-2</v>
      </c>
      <c r="Y14" s="89">
        <f t="shared" si="9"/>
        <v>0</v>
      </c>
    </row>
    <row r="15" spans="1:25" x14ac:dyDescent="0.2">
      <c r="A15" s="6" t="s">
        <v>3</v>
      </c>
      <c r="B15" s="5" t="s">
        <v>31</v>
      </c>
      <c r="C15" s="90"/>
      <c r="D15" s="76">
        <f>投入係数表!AB15</f>
        <v>7.3691967575534268E-4</v>
      </c>
      <c r="E15" s="77">
        <f t="shared" si="0"/>
        <v>7.369196757553427E-2</v>
      </c>
      <c r="F15" s="76">
        <f>分析係数表!C18</f>
        <v>1.3647642679900707E-2</v>
      </c>
      <c r="G15" s="77">
        <f t="shared" si="1"/>
        <v>1.0057216418497205E-3</v>
      </c>
      <c r="H15" s="77">
        <v>1.5362912346392971E-3</v>
      </c>
      <c r="I15" s="77">
        <f t="shared" si="2"/>
        <v>1.5362912346392971E-3</v>
      </c>
      <c r="J15" s="76">
        <f>分析係数表!G18</f>
        <v>0.21285140562248997</v>
      </c>
      <c r="K15" s="78">
        <f t="shared" si="3"/>
        <v>3.2700174873848494E-4</v>
      </c>
      <c r="L15" s="79"/>
      <c r="M15" s="80"/>
      <c r="N15" s="81">
        <f>分析係数表!H18</f>
        <v>4.4363256784968683E-4</v>
      </c>
      <c r="O15" s="82">
        <f t="shared" si="4"/>
        <v>1.4753931319206015E-2</v>
      </c>
      <c r="P15" s="76">
        <f>分析係数表!C18</f>
        <v>1.3647642679900707E-2</v>
      </c>
      <c r="Q15" s="82">
        <f t="shared" si="5"/>
        <v>2.0135638276831975E-4</v>
      </c>
      <c r="R15" s="83">
        <v>4.4413033593271626E-4</v>
      </c>
      <c r="S15" s="84">
        <f t="shared" si="6"/>
        <v>1.9804215705720133E-3</v>
      </c>
      <c r="T15" s="85">
        <f>分析係数表!F18</f>
        <v>0.45783132530120479</v>
      </c>
      <c r="U15" s="86">
        <f t="shared" si="7"/>
        <v>9.0669903231007829E-4</v>
      </c>
      <c r="V15" s="87">
        <f>分析係数表!D18</f>
        <v>2.0080321285140562E-2</v>
      </c>
      <c r="W15" s="88">
        <f t="shared" si="8"/>
        <v>0</v>
      </c>
      <c r="X15" s="76">
        <f>分析係数表!E18</f>
        <v>1.6064257028112448E-2</v>
      </c>
      <c r="Y15" s="89">
        <f t="shared" si="9"/>
        <v>0</v>
      </c>
    </row>
    <row r="16" spans="1:25" x14ac:dyDescent="0.2">
      <c r="A16" s="6" t="s">
        <v>4</v>
      </c>
      <c r="B16" s="5" t="s">
        <v>32</v>
      </c>
      <c r="C16" s="90"/>
      <c r="D16" s="76">
        <f>投入係数表!AB16</f>
        <v>0</v>
      </c>
      <c r="E16" s="77">
        <f t="shared" si="0"/>
        <v>0</v>
      </c>
      <c r="F16" s="76">
        <f>分析係数表!C19</f>
        <v>0.35369371629248714</v>
      </c>
      <c r="G16" s="77">
        <f t="shared" si="1"/>
        <v>0</v>
      </c>
      <c r="H16" s="77">
        <v>6.9923445318287548E-3</v>
      </c>
      <c r="I16" s="77">
        <f t="shared" si="2"/>
        <v>6.9923445318287548E-3</v>
      </c>
      <c r="J16" s="76">
        <f>分析係数表!G19</f>
        <v>5.7706179370040876E-2</v>
      </c>
      <c r="K16" s="78">
        <f t="shared" si="3"/>
        <v>4.0350148777083464E-4</v>
      </c>
      <c r="L16" s="79"/>
      <c r="M16" s="80"/>
      <c r="N16" s="81">
        <f>分析係数表!H19</f>
        <v>-1.174321503131524E-4</v>
      </c>
      <c r="O16" s="82">
        <f t="shared" si="4"/>
        <v>-3.9054524080251217E-3</v>
      </c>
      <c r="P16" s="76">
        <f>分析係数表!C19</f>
        <v>0.35369371629248714</v>
      </c>
      <c r="Q16" s="82">
        <f t="shared" si="5"/>
        <v>-1.3813339759978481E-3</v>
      </c>
      <c r="R16" s="83">
        <v>2.6616068284854651E-3</v>
      </c>
      <c r="S16" s="84">
        <f t="shared" si="6"/>
        <v>9.6539513603142203E-3</v>
      </c>
      <c r="T16" s="85">
        <f>分析係数表!F19</f>
        <v>0.2399615292137533</v>
      </c>
      <c r="U16" s="86">
        <f t="shared" si="7"/>
        <v>2.3165769313761944E-3</v>
      </c>
      <c r="V16" s="87">
        <f>分析係数表!D19</f>
        <v>7.6140097779915043E-3</v>
      </c>
      <c r="W16" s="88">
        <f t="shared" si="8"/>
        <v>0</v>
      </c>
      <c r="X16" s="76">
        <f>分析係数表!E19</f>
        <v>8.0147471347278999E-3</v>
      </c>
      <c r="Y16" s="89">
        <f t="shared" si="9"/>
        <v>0</v>
      </c>
    </row>
    <row r="17" spans="1:25" x14ac:dyDescent="0.2">
      <c r="A17" s="6" t="s">
        <v>5</v>
      </c>
      <c r="B17" s="5" t="s">
        <v>33</v>
      </c>
      <c r="C17" s="90"/>
      <c r="D17" s="76">
        <f>投入係数表!AB17</f>
        <v>0</v>
      </c>
      <c r="E17" s="77">
        <f t="shared" si="0"/>
        <v>0</v>
      </c>
      <c r="F17" s="76">
        <f>分析係数表!C20</f>
        <v>6.1353860086031276E-2</v>
      </c>
      <c r="G17" s="77">
        <f t="shared" si="1"/>
        <v>0</v>
      </c>
      <c r="H17" s="77">
        <v>1.4505366740013607E-3</v>
      </c>
      <c r="I17" s="77">
        <f t="shared" si="2"/>
        <v>1.4505366740013607E-3</v>
      </c>
      <c r="J17" s="76">
        <f>分析係数表!G20</f>
        <v>0.10067618332081142</v>
      </c>
      <c r="K17" s="78">
        <f t="shared" si="3"/>
        <v>1.4603449610532107E-4</v>
      </c>
      <c r="L17" s="79"/>
      <c r="M17" s="80"/>
      <c r="N17" s="81">
        <f>分析係数表!H20</f>
        <v>5.4801670146137783E-4</v>
      </c>
      <c r="O17" s="82">
        <f t="shared" si="4"/>
        <v>1.82254445707839E-2</v>
      </c>
      <c r="P17" s="76">
        <f>分析係数表!C20</f>
        <v>6.1353860086031276E-2</v>
      </c>
      <c r="Q17" s="82">
        <f t="shared" si="5"/>
        <v>1.1182013762015936E-3</v>
      </c>
      <c r="R17" s="83">
        <v>2.0867810222562357E-3</v>
      </c>
      <c r="S17" s="84">
        <f t="shared" si="6"/>
        <v>3.5373176962575966E-3</v>
      </c>
      <c r="T17" s="85">
        <f>分析係数表!F20</f>
        <v>0.22389181066867017</v>
      </c>
      <c r="U17" s="86">
        <f t="shared" si="7"/>
        <v>7.9197646392544234E-4</v>
      </c>
      <c r="V17" s="87">
        <f>分析係数表!D20</f>
        <v>0</v>
      </c>
      <c r="W17" s="88">
        <f t="shared" si="8"/>
        <v>0</v>
      </c>
      <c r="X17" s="76">
        <f>分析係数表!E20</f>
        <v>0</v>
      </c>
      <c r="Y17" s="89">
        <f t="shared" si="9"/>
        <v>0</v>
      </c>
    </row>
    <row r="18" spans="1:25" x14ac:dyDescent="0.2">
      <c r="A18" s="6" t="s">
        <v>6</v>
      </c>
      <c r="B18" s="5" t="s">
        <v>34</v>
      </c>
      <c r="C18" s="90"/>
      <c r="D18" s="76">
        <f>投入係数表!AB18</f>
        <v>0</v>
      </c>
      <c r="E18" s="77">
        <f t="shared" si="0"/>
        <v>0</v>
      </c>
      <c r="F18" s="76">
        <f>分析係数表!C21</f>
        <v>6.7857142857142838E-2</v>
      </c>
      <c r="G18" s="77">
        <f t="shared" si="1"/>
        <v>0</v>
      </c>
      <c r="H18" s="77">
        <v>3.8772232906825075E-3</v>
      </c>
      <c r="I18" s="77">
        <f t="shared" si="2"/>
        <v>3.8772232906825075E-3</v>
      </c>
      <c r="J18" s="76">
        <f>分析係数表!G21</f>
        <v>0.28506493506493508</v>
      </c>
      <c r="K18" s="78">
        <f t="shared" si="3"/>
        <v>1.1052604055906629E-3</v>
      </c>
      <c r="L18" s="79"/>
      <c r="M18" s="80"/>
      <c r="N18" s="81">
        <f>分析係数表!H21</f>
        <v>9.264091858037578E-4</v>
      </c>
      <c r="O18" s="82">
        <f t="shared" si="4"/>
        <v>3.0809680107753739E-2</v>
      </c>
      <c r="P18" s="76">
        <f>分析係数表!C21</f>
        <v>6.7857142857142838E-2</v>
      </c>
      <c r="Q18" s="82">
        <f t="shared" si="5"/>
        <v>2.0906568644547172E-3</v>
      </c>
      <c r="R18" s="83">
        <v>4.6405921398875527E-3</v>
      </c>
      <c r="S18" s="84">
        <f t="shared" si="6"/>
        <v>8.5178154305700603E-3</v>
      </c>
      <c r="T18" s="85">
        <f>分析係数表!F21</f>
        <v>0.42467532467532465</v>
      </c>
      <c r="U18" s="86">
        <f t="shared" si="7"/>
        <v>3.6173060335018305E-3</v>
      </c>
      <c r="V18" s="87">
        <f>分析係数表!D21</f>
        <v>5.909090909090909E-2</v>
      </c>
      <c r="W18" s="88">
        <f t="shared" si="8"/>
        <v>0</v>
      </c>
      <c r="X18" s="76">
        <f>分析係数表!E21</f>
        <v>4.6753246753246755E-2</v>
      </c>
      <c r="Y18" s="89">
        <f t="shared" si="9"/>
        <v>0</v>
      </c>
    </row>
    <row r="19" spans="1:25" x14ac:dyDescent="0.2">
      <c r="A19" s="6" t="s">
        <v>7</v>
      </c>
      <c r="B19" s="5" t="s">
        <v>268</v>
      </c>
      <c r="C19" s="90"/>
      <c r="D19" s="76">
        <f>投入係数表!AB19</f>
        <v>0</v>
      </c>
      <c r="E19" s="77">
        <f t="shared" si="0"/>
        <v>0</v>
      </c>
      <c r="F19" s="76">
        <f>分析係数表!C22</f>
        <v>2.5594149908592323E-2</v>
      </c>
      <c r="G19" s="77">
        <f t="shared" si="1"/>
        <v>0</v>
      </c>
      <c r="H19" s="77">
        <v>1.0111903646625492E-3</v>
      </c>
      <c r="I19" s="77">
        <f t="shared" si="2"/>
        <v>1.0111903646625492E-3</v>
      </c>
      <c r="J19" s="76">
        <f>分析係数表!G22</f>
        <v>0.19492656875834447</v>
      </c>
      <c r="K19" s="78">
        <f t="shared" si="3"/>
        <v>1.9710786814516982E-4</v>
      </c>
      <c r="L19" s="79"/>
      <c r="M19" s="80"/>
      <c r="N19" s="81">
        <f>分析係数表!H22</f>
        <v>3.9144050104384132E-5</v>
      </c>
      <c r="O19" s="82">
        <f t="shared" si="4"/>
        <v>1.3018174693417072E-3</v>
      </c>
      <c r="P19" s="76">
        <f>分析係数表!C22</f>
        <v>2.5594149908592323E-2</v>
      </c>
      <c r="Q19" s="82">
        <f t="shared" si="5"/>
        <v>3.3318911463955948E-5</v>
      </c>
      <c r="R19" s="83">
        <v>3.4316172846528622E-4</v>
      </c>
      <c r="S19" s="84">
        <f t="shared" si="6"/>
        <v>1.3543520931278354E-3</v>
      </c>
      <c r="T19" s="85">
        <f>分析係数表!F22</f>
        <v>0.41388518024032045</v>
      </c>
      <c r="U19" s="86">
        <f t="shared" si="7"/>
        <v>5.6054626017306938E-4</v>
      </c>
      <c r="V19" s="87">
        <f>分析係数表!D22</f>
        <v>6.1415220293724967E-2</v>
      </c>
      <c r="W19" s="88">
        <f t="shared" si="8"/>
        <v>0</v>
      </c>
      <c r="X19" s="76">
        <f>分析係数表!E22</f>
        <v>6.008010680907877E-2</v>
      </c>
      <c r="Y19" s="89">
        <f t="shared" si="9"/>
        <v>0</v>
      </c>
    </row>
    <row r="20" spans="1:25" x14ac:dyDescent="0.2">
      <c r="A20" s="6" t="s">
        <v>8</v>
      </c>
      <c r="B20" s="5" t="s">
        <v>269</v>
      </c>
      <c r="C20" s="90"/>
      <c r="D20" s="76">
        <f>投入係数表!AB20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8.678783128944716E-4</v>
      </c>
      <c r="P20" s="76">
        <f>分析係数表!C23</f>
        <v>0</v>
      </c>
      <c r="Q20" s="82">
        <f t="shared" si="5"/>
        <v>0</v>
      </c>
      <c r="R20" s="83">
        <v>0</v>
      </c>
      <c r="S20" s="84">
        <f t="shared" si="6"/>
        <v>0</v>
      </c>
      <c r="T20" s="85">
        <f>分析係数表!F23</f>
        <v>0.44189383070301291</v>
      </c>
      <c r="U20" s="86">
        <f t="shared" si="7"/>
        <v>0</v>
      </c>
      <c r="V20" s="87">
        <f>分析係数表!D23</f>
        <v>2.5824964131994262E-2</v>
      </c>
      <c r="W20" s="88">
        <f t="shared" si="8"/>
        <v>0</v>
      </c>
      <c r="X20" s="76">
        <f>分析係数表!E23</f>
        <v>2.1520803443328552E-2</v>
      </c>
      <c r="Y20" s="89">
        <f t="shared" si="9"/>
        <v>0</v>
      </c>
    </row>
    <row r="21" spans="1:25" x14ac:dyDescent="0.2">
      <c r="A21" s="6" t="s">
        <v>9</v>
      </c>
      <c r="B21" s="5" t="s">
        <v>270</v>
      </c>
      <c r="C21" s="90"/>
      <c r="D21" s="76">
        <f>投入係数表!AB21</f>
        <v>0</v>
      </c>
      <c r="E21" s="77">
        <f t="shared" si="0"/>
        <v>0</v>
      </c>
      <c r="F21" s="76">
        <f>分析係数表!C24</f>
        <v>0.15741583257506819</v>
      </c>
      <c r="G21" s="77">
        <f t="shared" si="1"/>
        <v>0</v>
      </c>
      <c r="H21" s="77">
        <v>3.8360642259968147E-3</v>
      </c>
      <c r="I21" s="77">
        <f t="shared" si="2"/>
        <v>3.8360642259968147E-3</v>
      </c>
      <c r="J21" s="76">
        <f>分析係数表!G24</f>
        <v>0.20833333333333334</v>
      </c>
      <c r="K21" s="78">
        <f t="shared" si="3"/>
        <v>7.9918004708266971E-4</v>
      </c>
      <c r="L21" s="79"/>
      <c r="M21" s="80"/>
      <c r="N21" s="81">
        <f>分析係数表!H24</f>
        <v>3.2620041753653444E-4</v>
      </c>
      <c r="O21" s="82">
        <f t="shared" si="4"/>
        <v>1.0848478911180895E-2</v>
      </c>
      <c r="P21" s="76">
        <f>分析係数表!C24</f>
        <v>0.15741583257506819</v>
      </c>
      <c r="Q21" s="82">
        <f t="shared" si="5"/>
        <v>1.7077223399766099E-3</v>
      </c>
      <c r="R21" s="83">
        <v>5.8890032897257341E-3</v>
      </c>
      <c r="S21" s="84">
        <f t="shared" si="6"/>
        <v>9.7250675157225484E-3</v>
      </c>
      <c r="T21" s="85">
        <f>分析係数表!F24</f>
        <v>0.39583333333333331</v>
      </c>
      <c r="U21" s="86">
        <f t="shared" si="7"/>
        <v>3.8495058916401753E-3</v>
      </c>
      <c r="V21" s="87">
        <f>分析係数表!D24</f>
        <v>0</v>
      </c>
      <c r="W21" s="88">
        <f t="shared" si="8"/>
        <v>0</v>
      </c>
      <c r="X21" s="76">
        <f>分析係数表!E24</f>
        <v>0</v>
      </c>
      <c r="Y21" s="89">
        <f t="shared" si="9"/>
        <v>0</v>
      </c>
    </row>
    <row r="22" spans="1:25" x14ac:dyDescent="0.2">
      <c r="A22" s="6" t="s">
        <v>10</v>
      </c>
      <c r="B22" s="5" t="s">
        <v>271</v>
      </c>
      <c r="C22" s="90"/>
      <c r="D22" s="76">
        <f>投入係数表!AB22</f>
        <v>0</v>
      </c>
      <c r="E22" s="77">
        <f t="shared" si="0"/>
        <v>0</v>
      </c>
      <c r="F22" s="76">
        <f>分析係数表!C25</f>
        <v>0.30845442536327605</v>
      </c>
      <c r="G22" s="77">
        <f t="shared" si="1"/>
        <v>0</v>
      </c>
      <c r="H22" s="77">
        <v>0.24190414101906466</v>
      </c>
      <c r="I22" s="77">
        <f t="shared" si="2"/>
        <v>0.24190414101906466</v>
      </c>
      <c r="J22" s="76">
        <f>分析係数表!G25</f>
        <v>0.19694817948330565</v>
      </c>
      <c r="K22" s="78">
        <f t="shared" si="3"/>
        <v>4.7642580183177623E-2</v>
      </c>
      <c r="L22" s="79"/>
      <c r="M22" s="80"/>
      <c r="N22" s="81">
        <f>分析係数表!H25</f>
        <v>5.0887265135699379E-4</v>
      </c>
      <c r="O22" s="82">
        <f t="shared" si="4"/>
        <v>1.6923627101442199E-2</v>
      </c>
      <c r="P22" s="76">
        <f>分析係数表!C25</f>
        <v>0.30845442536327605</v>
      </c>
      <c r="Q22" s="82">
        <f t="shared" si="5"/>
        <v>5.2201676726377185E-3</v>
      </c>
      <c r="R22" s="83">
        <v>3.1167802102185668E-2</v>
      </c>
      <c r="S22" s="84">
        <f t="shared" si="6"/>
        <v>0.27307194312125033</v>
      </c>
      <c r="T22" s="85">
        <f>分析係数表!F25</f>
        <v>0.34916150475902702</v>
      </c>
      <c r="U22" s="86">
        <f t="shared" si="7"/>
        <v>9.5346210567687203E-2</v>
      </c>
      <c r="V22" s="87">
        <f>分析係数表!D25</f>
        <v>2.3674271037921135E-2</v>
      </c>
      <c r="W22" s="88">
        <f t="shared" si="8"/>
        <v>0</v>
      </c>
      <c r="X22" s="76">
        <f>分析係数表!E25</f>
        <v>2.3583622903761897E-2</v>
      </c>
      <c r="Y22" s="89">
        <f t="shared" si="9"/>
        <v>0</v>
      </c>
    </row>
    <row r="23" spans="1:25" x14ac:dyDescent="0.2">
      <c r="A23" s="6" t="s">
        <v>11</v>
      </c>
      <c r="B23" s="5" t="s">
        <v>35</v>
      </c>
      <c r="C23" s="90"/>
      <c r="D23" s="76">
        <f>投入係数表!AB23</f>
        <v>0</v>
      </c>
      <c r="E23" s="77">
        <f t="shared" si="0"/>
        <v>0</v>
      </c>
      <c r="F23" s="76">
        <f>分析係数表!C26</f>
        <v>0.16160220994475138</v>
      </c>
      <c r="G23" s="77">
        <f t="shared" si="1"/>
        <v>0</v>
      </c>
      <c r="H23" s="77">
        <v>6.1588116494348715E-3</v>
      </c>
      <c r="I23" s="77">
        <f t="shared" si="2"/>
        <v>6.1588116494348715E-3</v>
      </c>
      <c r="J23" s="76">
        <f>分析係数表!G26</f>
        <v>0.19685515573026913</v>
      </c>
      <c r="K23" s="78">
        <f t="shared" si="3"/>
        <v>1.2123938263628974E-3</v>
      </c>
      <c r="L23" s="79"/>
      <c r="M23" s="80"/>
      <c r="N23" s="81">
        <f>分析係数表!H26</f>
        <v>1.0360125260960334E-2</v>
      </c>
      <c r="O23" s="82">
        <f t="shared" si="4"/>
        <v>0.3445476902191052</v>
      </c>
      <c r="P23" s="76">
        <f>分析係数表!C26</f>
        <v>0.16160220994475138</v>
      </c>
      <c r="Q23" s="82">
        <f t="shared" si="5"/>
        <v>5.5679668170766999E-2</v>
      </c>
      <c r="R23" s="83">
        <v>5.8929275416753128E-2</v>
      </c>
      <c r="S23" s="84">
        <f t="shared" si="6"/>
        <v>6.5088087066188002E-2</v>
      </c>
      <c r="T23" s="85">
        <f>分析係数表!F26</f>
        <v>0.33413970365890533</v>
      </c>
      <c r="U23" s="86">
        <f t="shared" si="7"/>
        <v>2.1748514124021089E-2</v>
      </c>
      <c r="V23" s="87">
        <f>分析係数表!D26</f>
        <v>4.2334442092530997E-2</v>
      </c>
      <c r="W23" s="88">
        <f t="shared" si="8"/>
        <v>0</v>
      </c>
      <c r="X23" s="76">
        <f>分析係数表!E26</f>
        <v>4.4148775325068036E-2</v>
      </c>
      <c r="Y23" s="89">
        <f t="shared" si="9"/>
        <v>0</v>
      </c>
    </row>
    <row r="24" spans="1:25" x14ac:dyDescent="0.2">
      <c r="A24" s="6" t="s">
        <v>12</v>
      </c>
      <c r="B24" s="5" t="s">
        <v>365</v>
      </c>
      <c r="C24" s="90"/>
      <c r="D24" s="76">
        <f>投入係数表!AB24</f>
        <v>0</v>
      </c>
      <c r="E24" s="77">
        <f t="shared" si="0"/>
        <v>0</v>
      </c>
      <c r="F24" s="76">
        <f>分析係数表!C27</f>
        <v>8.2295614510016213E-2</v>
      </c>
      <c r="G24" s="77">
        <f t="shared" si="1"/>
        <v>0</v>
      </c>
      <c r="H24" s="77">
        <v>4.5186973779691913E-4</v>
      </c>
      <c r="I24" s="77">
        <f t="shared" si="2"/>
        <v>4.5186973779691913E-4</v>
      </c>
      <c r="J24" s="76">
        <f>分析係数表!G27</f>
        <v>0.16879795396419436</v>
      </c>
      <c r="K24" s="78">
        <f t="shared" si="3"/>
        <v>7.6274687198456934E-5</v>
      </c>
      <c r="L24" s="79"/>
      <c r="M24" s="80"/>
      <c r="N24" s="81">
        <f>分析係数表!H27</f>
        <v>1.0829853862212944E-2</v>
      </c>
      <c r="O24" s="82">
        <f t="shared" si="4"/>
        <v>0.36016949985120572</v>
      </c>
      <c r="P24" s="76">
        <f>分析係数表!C27</f>
        <v>8.2295614510016213E-2</v>
      </c>
      <c r="Q24" s="82">
        <f t="shared" si="5"/>
        <v>2.9640370318020168E-2</v>
      </c>
      <c r="R24" s="83">
        <v>2.9953386721431052E-2</v>
      </c>
      <c r="S24" s="84">
        <f t="shared" si="6"/>
        <v>3.040525645922797E-2</v>
      </c>
      <c r="T24" s="85">
        <f>分析係数表!F27</f>
        <v>0.31969309462915602</v>
      </c>
      <c r="U24" s="86">
        <f t="shared" si="7"/>
        <v>9.7203505304437245E-3</v>
      </c>
      <c r="V24" s="87">
        <f>分析係数表!D27</f>
        <v>0</v>
      </c>
      <c r="W24" s="88">
        <f t="shared" si="8"/>
        <v>0</v>
      </c>
      <c r="X24" s="76">
        <f>分析係数表!E27</f>
        <v>0</v>
      </c>
      <c r="Y24" s="89">
        <f t="shared" si="9"/>
        <v>0</v>
      </c>
    </row>
    <row r="25" spans="1:25" x14ac:dyDescent="0.2">
      <c r="A25" s="6" t="s">
        <v>13</v>
      </c>
      <c r="B25" s="5" t="s">
        <v>191</v>
      </c>
      <c r="C25" s="90"/>
      <c r="D25" s="76">
        <f>投入係数表!AB25</f>
        <v>0</v>
      </c>
      <c r="E25" s="77">
        <f t="shared" si="0"/>
        <v>0</v>
      </c>
      <c r="F25" s="76">
        <f>分析係数表!C28</f>
        <v>3.4090909090909061E-2</v>
      </c>
      <c r="G25" s="77">
        <f t="shared" si="1"/>
        <v>0</v>
      </c>
      <c r="H25" s="77">
        <v>6.9355251211221458E-3</v>
      </c>
      <c r="I25" s="77">
        <f t="shared" si="2"/>
        <v>6.9355251211221458E-3</v>
      </c>
      <c r="J25" s="76">
        <f>分析係数表!G28</f>
        <v>0.12609457092819615</v>
      </c>
      <c r="K25" s="78">
        <f t="shared" si="3"/>
        <v>8.7453206430962264E-4</v>
      </c>
      <c r="L25" s="79"/>
      <c r="M25" s="80"/>
      <c r="N25" s="81">
        <f>分析係数表!H28</f>
        <v>2.1424843423799581E-2</v>
      </c>
      <c r="O25" s="82">
        <f t="shared" si="4"/>
        <v>0.71252809488636115</v>
      </c>
      <c r="P25" s="76">
        <f>分析係数表!C28</f>
        <v>3.4090909090909061E-2</v>
      </c>
      <c r="Q25" s="82">
        <f t="shared" si="5"/>
        <v>2.4290730507489564E-2</v>
      </c>
      <c r="R25" s="83">
        <v>2.6953834407939737E-2</v>
      </c>
      <c r="S25" s="84">
        <f t="shared" si="6"/>
        <v>3.3889359529061885E-2</v>
      </c>
      <c r="T25" s="85">
        <f>分析係数表!F28</f>
        <v>0.21453590192644484</v>
      </c>
      <c r="U25" s="86">
        <f t="shared" si="7"/>
        <v>7.2704843122768491E-3</v>
      </c>
      <c r="V25" s="87">
        <f>分析係数表!D28</f>
        <v>1.6637478108581436E-2</v>
      </c>
      <c r="W25" s="88">
        <f t="shared" si="8"/>
        <v>0</v>
      </c>
      <c r="X25" s="76">
        <f>分析係数表!E28</f>
        <v>1.5761821366024518E-2</v>
      </c>
      <c r="Y25" s="89">
        <f t="shared" si="9"/>
        <v>0</v>
      </c>
    </row>
    <row r="26" spans="1:25" x14ac:dyDescent="0.2">
      <c r="A26" s="6" t="s">
        <v>14</v>
      </c>
      <c r="B26" s="5" t="s">
        <v>50</v>
      </c>
      <c r="C26" s="90"/>
      <c r="D26" s="76">
        <f>投入係数表!AB26</f>
        <v>4.4215180545320561E-3</v>
      </c>
      <c r="E26" s="77">
        <f t="shared" si="0"/>
        <v>0.44215180545320559</v>
      </c>
      <c r="F26" s="76">
        <f>分析係数表!C29</f>
        <v>0.29231433506044902</v>
      </c>
      <c r="G26" s="77">
        <f t="shared" si="1"/>
        <v>0.12924731100683082</v>
      </c>
      <c r="H26" s="77">
        <v>0.15973509083476481</v>
      </c>
      <c r="I26" s="77">
        <f t="shared" si="2"/>
        <v>0.15973509083476481</v>
      </c>
      <c r="J26" s="76">
        <f>分析係数表!G29</f>
        <v>0.25456977262594738</v>
      </c>
      <c r="K26" s="78">
        <f t="shared" si="3"/>
        <v>4.0663725754191131E-2</v>
      </c>
      <c r="L26" s="79"/>
      <c r="M26" s="80"/>
      <c r="N26" s="81">
        <f>分析係数表!H29</f>
        <v>1.0151356993736952E-2</v>
      </c>
      <c r="O26" s="82">
        <f t="shared" si="4"/>
        <v>0.33760466371594944</v>
      </c>
      <c r="P26" s="76">
        <f>分析係数表!C29</f>
        <v>0.29231433506044902</v>
      </c>
      <c r="Q26" s="82">
        <f t="shared" si="5"/>
        <v>9.8686682787434254E-2</v>
      </c>
      <c r="R26" s="83">
        <v>0.12534406685121194</v>
      </c>
      <c r="S26" s="84">
        <f t="shared" si="6"/>
        <v>0.28507915768597675</v>
      </c>
      <c r="T26" s="85">
        <f>分析係数表!F29</f>
        <v>0.38252340615247438</v>
      </c>
      <c r="U26" s="86">
        <f t="shared" si="7"/>
        <v>0.10904945042111817</v>
      </c>
      <c r="V26" s="87">
        <f>分析係数表!D29</f>
        <v>6.8212215782434235E-2</v>
      </c>
      <c r="W26" s="88">
        <f t="shared" si="8"/>
        <v>0</v>
      </c>
      <c r="X26" s="76">
        <f>分析係数表!E29</f>
        <v>4.7258136424431565E-2</v>
      </c>
      <c r="Y26" s="89">
        <f t="shared" si="9"/>
        <v>0</v>
      </c>
    </row>
    <row r="27" spans="1:25" x14ac:dyDescent="0.2">
      <c r="A27" s="6" t="s">
        <v>15</v>
      </c>
      <c r="B27" s="5" t="s">
        <v>36</v>
      </c>
      <c r="C27" s="90"/>
      <c r="D27" s="76">
        <f>投入係数表!AB27</f>
        <v>2.9476787030213707E-3</v>
      </c>
      <c r="E27" s="77">
        <f t="shared" si="0"/>
        <v>0.29476787030213708</v>
      </c>
      <c r="F27" s="76">
        <f>分析係数表!C30</f>
        <v>1</v>
      </c>
      <c r="G27" s="77">
        <f t="shared" si="1"/>
        <v>0.29476787030213708</v>
      </c>
      <c r="H27" s="77">
        <v>0.34709063894800329</v>
      </c>
      <c r="I27" s="77">
        <f t="shared" si="2"/>
        <v>0.34709063894800329</v>
      </c>
      <c r="J27" s="76">
        <f>分析係数表!G30</f>
        <v>0.34476756092566047</v>
      </c>
      <c r="K27" s="78">
        <f t="shared" si="3"/>
        <v>0.11966559301023215</v>
      </c>
      <c r="L27" s="79"/>
      <c r="M27" s="80"/>
      <c r="N27" s="81">
        <f>分析係数表!H30</f>
        <v>0</v>
      </c>
      <c r="O27" s="82">
        <f t="shared" si="4"/>
        <v>0</v>
      </c>
      <c r="P27" s="76">
        <f>分析係数表!C30</f>
        <v>1</v>
      </c>
      <c r="Q27" s="82">
        <f t="shared" si="5"/>
        <v>0</v>
      </c>
      <c r="R27" s="83">
        <v>0.10104936938216019</v>
      </c>
      <c r="S27" s="84">
        <f t="shared" si="6"/>
        <v>0.44814000833016349</v>
      </c>
      <c r="T27" s="85">
        <f>分析係数表!F30</f>
        <v>0.43968871595330739</v>
      </c>
      <c r="U27" s="86">
        <f t="shared" si="7"/>
        <v>0.19704210482999407</v>
      </c>
      <c r="V27" s="87">
        <f>分析係数表!D30</f>
        <v>0.11560516076182674</v>
      </c>
      <c r="W27" s="88">
        <f t="shared" si="8"/>
        <v>0</v>
      </c>
      <c r="X27" s="76">
        <f>分析係数表!E30</f>
        <v>7.6694654925250877E-2</v>
      </c>
      <c r="Y27" s="89">
        <f t="shared" si="9"/>
        <v>0</v>
      </c>
    </row>
    <row r="28" spans="1:25" x14ac:dyDescent="0.2">
      <c r="A28" s="6" t="s">
        <v>16</v>
      </c>
      <c r="B28" s="5" t="s">
        <v>192</v>
      </c>
      <c r="C28" s="90"/>
      <c r="D28" s="76">
        <f>投入係数表!AB28</f>
        <v>7.6639646278555643E-2</v>
      </c>
      <c r="E28" s="77">
        <f t="shared" si="0"/>
        <v>7.663964627855564</v>
      </c>
      <c r="F28" s="76">
        <f>分析係数表!C31</f>
        <v>3.6682843277190957E-2</v>
      </c>
      <c r="G28" s="77">
        <f t="shared" si="1"/>
        <v>0.28113601332556076</v>
      </c>
      <c r="H28" s="77">
        <v>0.28868694344178525</v>
      </c>
      <c r="I28" s="77">
        <f t="shared" si="2"/>
        <v>0.28868694344178525</v>
      </c>
      <c r="J28" s="76">
        <f>分析係数表!G31</f>
        <v>6.9767441860465115E-2</v>
      </c>
      <c r="K28" s="78">
        <f t="shared" si="3"/>
        <v>2.0140949542450132E-2</v>
      </c>
      <c r="L28" s="79"/>
      <c r="M28" s="80"/>
      <c r="N28" s="81">
        <f>分析係数表!H31</f>
        <v>2.1751043841336117E-2</v>
      </c>
      <c r="O28" s="82">
        <f t="shared" si="4"/>
        <v>0.72337657379754206</v>
      </c>
      <c r="P28" s="76">
        <f>分析係数表!C31</f>
        <v>3.6682843277190957E-2</v>
      </c>
      <c r="Q28" s="82">
        <f t="shared" si="5"/>
        <v>2.6535509487006594E-2</v>
      </c>
      <c r="R28" s="83">
        <v>3.52842556325942E-2</v>
      </c>
      <c r="S28" s="84">
        <f t="shared" si="6"/>
        <v>0.32397119907437943</v>
      </c>
      <c r="T28" s="85">
        <f>分析係数表!F31</f>
        <v>0.34496124031007752</v>
      </c>
      <c r="U28" s="86">
        <f t="shared" si="7"/>
        <v>0.11175750665744097</v>
      </c>
      <c r="V28" s="87">
        <f>分析係数表!D31</f>
        <v>0</v>
      </c>
      <c r="W28" s="88">
        <f t="shared" si="8"/>
        <v>0</v>
      </c>
      <c r="X28" s="76">
        <f>分析係数表!E31</f>
        <v>0</v>
      </c>
      <c r="Y28" s="89">
        <f t="shared" si="9"/>
        <v>0</v>
      </c>
    </row>
    <row r="29" spans="1:25" x14ac:dyDescent="0.2">
      <c r="A29" s="6" t="s">
        <v>17</v>
      </c>
      <c r="B29" s="5" t="s">
        <v>272</v>
      </c>
      <c r="C29" s="90"/>
      <c r="D29" s="76">
        <f>投入係数表!AB29</f>
        <v>9.5799557848194553E-3</v>
      </c>
      <c r="E29" s="77">
        <f t="shared" si="0"/>
        <v>0.9579955784819455</v>
      </c>
      <c r="F29" s="76">
        <f>分析係数表!C32</f>
        <v>0.40520446096654272</v>
      </c>
      <c r="G29" s="77">
        <f t="shared" si="1"/>
        <v>0.38818408198710802</v>
      </c>
      <c r="H29" s="77">
        <v>0.41175458020927119</v>
      </c>
      <c r="I29" s="77">
        <f t="shared" si="2"/>
        <v>0.41175458020927119</v>
      </c>
      <c r="J29" s="76">
        <f>分析係数表!G32</f>
        <v>0.14123006833712984</v>
      </c>
      <c r="K29" s="78">
        <f t="shared" si="3"/>
        <v>5.8152127501081577E-2</v>
      </c>
      <c r="L29" s="79"/>
      <c r="M29" s="80"/>
      <c r="N29" s="81">
        <f>分析係数表!H32</f>
        <v>6.3543841336116914E-3</v>
      </c>
      <c r="O29" s="82">
        <f t="shared" si="4"/>
        <v>0.21132836918980383</v>
      </c>
      <c r="P29" s="76">
        <f>分析係数表!C32</f>
        <v>0.40520446096654272</v>
      </c>
      <c r="Q29" s="82">
        <f t="shared" si="5"/>
        <v>8.5631197924492988E-2</v>
      </c>
      <c r="R29" s="83">
        <v>0.10662583286644023</v>
      </c>
      <c r="S29" s="84">
        <f t="shared" si="6"/>
        <v>0.51838041307571148</v>
      </c>
      <c r="T29" s="85">
        <f>分析係数表!F32</f>
        <v>0.48519362186788156</v>
      </c>
      <c r="U29" s="86">
        <f t="shared" si="7"/>
        <v>0.251514870125573</v>
      </c>
      <c r="V29" s="87">
        <f>分析係数表!D32</f>
        <v>9.1116173120728925E-3</v>
      </c>
      <c r="W29" s="88">
        <f t="shared" si="8"/>
        <v>0</v>
      </c>
      <c r="X29" s="76">
        <f>分析係数表!E32</f>
        <v>1.366742596810934E-2</v>
      </c>
      <c r="Y29" s="89">
        <f t="shared" si="9"/>
        <v>0</v>
      </c>
    </row>
    <row r="30" spans="1:25" x14ac:dyDescent="0.2">
      <c r="A30" s="6" t="s">
        <v>18</v>
      </c>
      <c r="B30" s="5" t="s">
        <v>273</v>
      </c>
      <c r="C30" s="75">
        <f>最終需要_まとめ!C31</f>
        <v>100</v>
      </c>
      <c r="D30" s="76">
        <f>投入係数表!AB30</f>
        <v>0</v>
      </c>
      <c r="E30" s="77">
        <f t="shared" si="0"/>
        <v>0</v>
      </c>
      <c r="F30" s="76">
        <f>分析係数表!C33</f>
        <v>1</v>
      </c>
      <c r="G30" s="77">
        <f t="shared" si="1"/>
        <v>0</v>
      </c>
      <c r="H30" s="77">
        <v>5.779290384799713E-2</v>
      </c>
      <c r="I30" s="77">
        <f t="shared" si="2"/>
        <v>100.057792903848</v>
      </c>
      <c r="J30" s="76">
        <f>分析係数表!G33</f>
        <v>0.50773765659543113</v>
      </c>
      <c r="K30" s="78">
        <f t="shared" si="3"/>
        <v>50.803109293110737</v>
      </c>
      <c r="L30" s="79"/>
      <c r="M30" s="80"/>
      <c r="N30" s="81">
        <f>分析係数表!H33</f>
        <v>9.3945720250521918E-4</v>
      </c>
      <c r="O30" s="82">
        <f t="shared" si="4"/>
        <v>3.1243619264200974E-2</v>
      </c>
      <c r="P30" s="76">
        <f>分析係数表!C33</f>
        <v>1</v>
      </c>
      <c r="Q30" s="82">
        <f t="shared" si="5"/>
        <v>3.1243619264200974E-2</v>
      </c>
      <c r="R30" s="83">
        <v>9.4310837524753721E-2</v>
      </c>
      <c r="S30" s="84">
        <f t="shared" si="6"/>
        <v>100.15210374137276</v>
      </c>
      <c r="T30" s="85">
        <f>分析係数表!F33</f>
        <v>0.64112011790714807</v>
      </c>
      <c r="U30" s="86">
        <f t="shared" si="7"/>
        <v>64.209528559317832</v>
      </c>
      <c r="V30" s="87">
        <f>分析係数表!D33</f>
        <v>2.5055268975681652E-2</v>
      </c>
      <c r="W30" s="88">
        <f t="shared" si="8"/>
        <v>3</v>
      </c>
      <c r="X30" s="76">
        <f>分析係数表!E33</f>
        <v>2.3581429624170966E-2</v>
      </c>
      <c r="Y30" s="89">
        <f t="shared" si="9"/>
        <v>2</v>
      </c>
    </row>
    <row r="31" spans="1:25" x14ac:dyDescent="0.2">
      <c r="A31" s="6" t="s">
        <v>19</v>
      </c>
      <c r="B31" s="5" t="s">
        <v>274</v>
      </c>
      <c r="C31" s="90"/>
      <c r="D31" s="76">
        <f>投入係数表!AB31</f>
        <v>1.5475313190862197E-2</v>
      </c>
      <c r="E31" s="77">
        <f t="shared" si="0"/>
        <v>1.5475313190862197</v>
      </c>
      <c r="F31" s="76">
        <f>分析係数表!C34</f>
        <v>0.47684200348095152</v>
      </c>
      <c r="G31" s="77">
        <f t="shared" si="1"/>
        <v>0.73792793464259265</v>
      </c>
      <c r="H31" s="77">
        <v>0.87934706010656771</v>
      </c>
      <c r="I31" s="77">
        <f t="shared" si="2"/>
        <v>0.87934706010656771</v>
      </c>
      <c r="J31" s="76">
        <f>分析係数表!G34</f>
        <v>0.42481481481481481</v>
      </c>
      <c r="K31" s="78">
        <f t="shared" si="3"/>
        <v>0.37355965849712341</v>
      </c>
      <c r="L31" s="79"/>
      <c r="M31" s="80"/>
      <c r="N31" s="81">
        <f>分析係数表!H34</f>
        <v>0.15750260960334028</v>
      </c>
      <c r="O31" s="82">
        <f t="shared" si="4"/>
        <v>5.2380795574745829</v>
      </c>
      <c r="P31" s="76">
        <f>分析係数表!C34</f>
        <v>0.47684200348095152</v>
      </c>
      <c r="Q31" s="82">
        <f t="shared" si="5"/>
        <v>2.4977363505787959</v>
      </c>
      <c r="R31" s="83">
        <v>2.6688943122768904</v>
      </c>
      <c r="S31" s="84">
        <f t="shared" si="6"/>
        <v>3.5482413723834583</v>
      </c>
      <c r="T31" s="85">
        <f>分析係数表!F34</f>
        <v>0.69679012345679014</v>
      </c>
      <c r="U31" s="86">
        <f t="shared" si="7"/>
        <v>2.4723795439175604</v>
      </c>
      <c r="V31" s="87">
        <f>分析係数表!D34</f>
        <v>0.16024691358024692</v>
      </c>
      <c r="W31" s="88">
        <f t="shared" si="8"/>
        <v>1</v>
      </c>
      <c r="X31" s="76">
        <f>分析係数表!E34</f>
        <v>0.12271604938271605</v>
      </c>
      <c r="Y31" s="89">
        <f t="shared" si="9"/>
        <v>0</v>
      </c>
    </row>
    <row r="32" spans="1:25" x14ac:dyDescent="0.2">
      <c r="A32" s="6" t="s">
        <v>20</v>
      </c>
      <c r="B32" s="5" t="s">
        <v>37</v>
      </c>
      <c r="C32" s="90"/>
      <c r="D32" s="76">
        <f>投入係数表!AB32</f>
        <v>2.5792188651436992E-2</v>
      </c>
      <c r="E32" s="77">
        <f t="shared" si="0"/>
        <v>2.5792188651436994</v>
      </c>
      <c r="F32" s="76">
        <f>分析係数表!C35</f>
        <v>0.24337550728097401</v>
      </c>
      <c r="G32" s="77">
        <f t="shared" si="1"/>
        <v>0.62771869969300598</v>
      </c>
      <c r="H32" s="77">
        <v>0.67566475735835563</v>
      </c>
      <c r="I32" s="77">
        <f t="shared" si="2"/>
        <v>0.67566475735835563</v>
      </c>
      <c r="J32" s="76">
        <f>分析係数表!G35</f>
        <v>0.31448275862068964</v>
      </c>
      <c r="K32" s="78">
        <f t="shared" si="3"/>
        <v>0.21248491679683459</v>
      </c>
      <c r="L32" s="79"/>
      <c r="M32" s="80"/>
      <c r="N32" s="81">
        <f>分析係数表!H35</f>
        <v>5.9929540709812108E-2</v>
      </c>
      <c r="O32" s="82">
        <f t="shared" si="4"/>
        <v>1.9930825455621539</v>
      </c>
      <c r="P32" s="76">
        <f>分析係数表!C35</f>
        <v>0.24337550728097401</v>
      </c>
      <c r="Q32" s="82">
        <f t="shared" si="5"/>
        <v>0.48506747557904423</v>
      </c>
      <c r="R32" s="83">
        <v>0.6440355740708994</v>
      </c>
      <c r="S32" s="84">
        <f t="shared" si="6"/>
        <v>1.319700331429255</v>
      </c>
      <c r="T32" s="85">
        <f>分析係数表!F35</f>
        <v>0.64091954022988507</v>
      </c>
      <c r="U32" s="86">
        <f t="shared" si="7"/>
        <v>0.84582172966086511</v>
      </c>
      <c r="V32" s="87">
        <f>分析係数表!D35</f>
        <v>7.0344827586206901E-2</v>
      </c>
      <c r="W32" s="88">
        <f t="shared" si="8"/>
        <v>0</v>
      </c>
      <c r="X32" s="76">
        <f>分析係数表!E35</f>
        <v>6.2068965517241378E-2</v>
      </c>
      <c r="Y32" s="89">
        <f t="shared" si="9"/>
        <v>0</v>
      </c>
    </row>
    <row r="33" spans="1:25" x14ac:dyDescent="0.2">
      <c r="A33" s="6" t="s">
        <v>21</v>
      </c>
      <c r="B33" s="5" t="s">
        <v>38</v>
      </c>
      <c r="C33" s="90"/>
      <c r="D33" s="76">
        <f>投入係数表!AB33</f>
        <v>7.3691967575534268E-4</v>
      </c>
      <c r="E33" s="77">
        <f t="shared" si="0"/>
        <v>7.369196757553427E-2</v>
      </c>
      <c r="F33" s="76">
        <f>分析係数表!C36</f>
        <v>0.96818154529627187</v>
      </c>
      <c r="G33" s="77">
        <f t="shared" si="1"/>
        <v>7.1347203043203536E-2</v>
      </c>
      <c r="H33" s="77">
        <v>0.14404781493776544</v>
      </c>
      <c r="I33" s="77">
        <f t="shared" si="2"/>
        <v>0.14404781493776544</v>
      </c>
      <c r="J33" s="76">
        <f>分析係数表!G36</f>
        <v>4.9777985510633324E-2</v>
      </c>
      <c r="K33" s="78">
        <f t="shared" si="3"/>
        <v>7.1704100448104786E-3</v>
      </c>
      <c r="L33" s="79"/>
      <c r="M33" s="80"/>
      <c r="N33" s="81">
        <f>分析係数表!H36</f>
        <v>0.19376304801670147</v>
      </c>
      <c r="O33" s="82">
        <f t="shared" si="4"/>
        <v>6.4439964732414516</v>
      </c>
      <c r="P33" s="76">
        <f>分析係数表!C36</f>
        <v>0.96818154529627187</v>
      </c>
      <c r="Q33" s="82">
        <f t="shared" si="5"/>
        <v>6.2389584633466351</v>
      </c>
      <c r="R33" s="83">
        <v>6.5747596111284068</v>
      </c>
      <c r="S33" s="84">
        <f t="shared" si="6"/>
        <v>6.7188074260661725</v>
      </c>
      <c r="T33" s="85">
        <f>分析係数表!F36</f>
        <v>0.84955597102126668</v>
      </c>
      <c r="U33" s="86">
        <f t="shared" si="7"/>
        <v>5.7080029669565446</v>
      </c>
      <c r="V33" s="87">
        <f>分析係数表!D36</f>
        <v>8.3547557840616959E-3</v>
      </c>
      <c r="W33" s="88">
        <f t="shared" si="8"/>
        <v>0</v>
      </c>
      <c r="X33" s="76">
        <f>分析係数表!E36</f>
        <v>3.0380930123860717E-3</v>
      </c>
      <c r="Y33" s="89">
        <f t="shared" si="9"/>
        <v>0</v>
      </c>
    </row>
    <row r="34" spans="1:25" x14ac:dyDescent="0.2">
      <c r="A34" s="6" t="s">
        <v>22</v>
      </c>
      <c r="B34" s="5" t="s">
        <v>377</v>
      </c>
      <c r="C34" s="90"/>
      <c r="D34" s="76">
        <f>投入係数表!AB34</f>
        <v>4.3478260869565216E-2</v>
      </c>
      <c r="E34" s="77">
        <f t="shared" si="0"/>
        <v>4.3478260869565215</v>
      </c>
      <c r="F34" s="76">
        <f>分析係数表!C37</f>
        <v>0.40040699066315533</v>
      </c>
      <c r="G34" s="77">
        <f t="shared" si="1"/>
        <v>1.740899959405023</v>
      </c>
      <c r="H34" s="77">
        <v>1.8545353115469048</v>
      </c>
      <c r="I34" s="77">
        <f t="shared" si="2"/>
        <v>1.8545353115469048</v>
      </c>
      <c r="J34" s="76">
        <f>分析係数表!G37</f>
        <v>0.27134717134717135</v>
      </c>
      <c r="K34" s="78">
        <f t="shared" si="3"/>
        <v>0.5032229109516978</v>
      </c>
      <c r="L34" s="79"/>
      <c r="M34" s="80"/>
      <c r="N34" s="81">
        <f>分析係数表!H37</f>
        <v>4.6907620041753653E-2</v>
      </c>
      <c r="O34" s="82">
        <f t="shared" si="4"/>
        <v>1.5600112674278126</v>
      </c>
      <c r="P34" s="76">
        <f>分析係数表!C37</f>
        <v>0.40040699066315533</v>
      </c>
      <c r="Q34" s="82">
        <f t="shared" si="5"/>
        <v>0.62463941699138525</v>
      </c>
      <c r="R34" s="83">
        <v>0.72021398460868757</v>
      </c>
      <c r="S34" s="84">
        <f t="shared" si="6"/>
        <v>2.5747492961555922</v>
      </c>
      <c r="T34" s="85">
        <f>分析係数表!F37</f>
        <v>0.66491656491656492</v>
      </c>
      <c r="U34" s="86">
        <f t="shared" si="7"/>
        <v>1.7119934575211198</v>
      </c>
      <c r="V34" s="87">
        <f>分析係数表!D37</f>
        <v>3.0728530728530729E-2</v>
      </c>
      <c r="W34" s="88">
        <f t="shared" si="8"/>
        <v>0</v>
      </c>
      <c r="X34" s="76">
        <f>分析係数表!E37</f>
        <v>2.9100529100529099E-2</v>
      </c>
      <c r="Y34" s="89">
        <f t="shared" si="9"/>
        <v>0</v>
      </c>
    </row>
    <row r="35" spans="1:25" x14ac:dyDescent="0.2">
      <c r="A35" s="6" t="s">
        <v>23</v>
      </c>
      <c r="B35" s="5" t="s">
        <v>193</v>
      </c>
      <c r="C35" s="90"/>
      <c r="D35" s="76">
        <f>投入係数表!AB35</f>
        <v>9.5799557848194553E-3</v>
      </c>
      <c r="E35" s="77">
        <f t="shared" si="0"/>
        <v>0.9579955784819455</v>
      </c>
      <c r="F35" s="76">
        <f>分析係数表!C38</f>
        <v>3.4362826933778567E-2</v>
      </c>
      <c r="G35" s="77">
        <f t="shared" si="1"/>
        <v>3.2919436266700179E-2</v>
      </c>
      <c r="H35" s="77">
        <v>4.1285810338275337E-2</v>
      </c>
      <c r="I35" s="77">
        <f t="shared" si="2"/>
        <v>4.1285810338275337E-2</v>
      </c>
      <c r="J35" s="76">
        <f>分析係数表!G38</f>
        <v>0.25648414985590778</v>
      </c>
      <c r="K35" s="78">
        <f t="shared" si="3"/>
        <v>1.0589155965724798E-2</v>
      </c>
      <c r="L35" s="79"/>
      <c r="M35" s="80"/>
      <c r="N35" s="81">
        <f>分析係数表!H38</f>
        <v>4.2901878914405008E-2</v>
      </c>
      <c r="O35" s="82">
        <f t="shared" si="4"/>
        <v>1.426791946398511</v>
      </c>
      <c r="P35" s="76">
        <f>分析係数表!C38</f>
        <v>3.4362826933778567E-2</v>
      </c>
      <c r="Q35" s="82">
        <f t="shared" si="5"/>
        <v>4.9028604724601098E-2</v>
      </c>
      <c r="R35" s="83">
        <v>5.8879472345651045E-2</v>
      </c>
      <c r="S35" s="84">
        <f t="shared" si="6"/>
        <v>0.10016528268392638</v>
      </c>
      <c r="T35" s="85">
        <f>分析係数表!F38</f>
        <v>0.52449567723342938</v>
      </c>
      <c r="U35" s="86">
        <f t="shared" si="7"/>
        <v>5.2536257776583863E-2</v>
      </c>
      <c r="V35" s="87">
        <f>分析係数表!D38</f>
        <v>0.12968299711815562</v>
      </c>
      <c r="W35" s="88">
        <f t="shared" si="8"/>
        <v>0</v>
      </c>
      <c r="X35" s="76">
        <f>分析係数表!E38</f>
        <v>0.13832853025936601</v>
      </c>
      <c r="Y35" s="89">
        <f t="shared" si="9"/>
        <v>0</v>
      </c>
    </row>
    <row r="36" spans="1:25" x14ac:dyDescent="0.2">
      <c r="A36" s="6" t="s">
        <v>24</v>
      </c>
      <c r="B36" s="5" t="s">
        <v>39</v>
      </c>
      <c r="C36" s="90"/>
      <c r="D36" s="76">
        <f>投入係数表!AB36</f>
        <v>0</v>
      </c>
      <c r="E36" s="77">
        <f t="shared" si="0"/>
        <v>0</v>
      </c>
      <c r="F36" s="76">
        <f>分析係数表!C39</f>
        <v>1</v>
      </c>
      <c r="G36" s="77">
        <f t="shared" si="1"/>
        <v>0</v>
      </c>
      <c r="H36" s="77">
        <v>0.1137595498716036</v>
      </c>
      <c r="I36" s="77">
        <f t="shared" si="2"/>
        <v>0.1137595498716036</v>
      </c>
      <c r="J36" s="76">
        <f>分析係数表!G39</f>
        <v>0.34864130434782609</v>
      </c>
      <c r="K36" s="78">
        <f t="shared" si="3"/>
        <v>3.9661277849257451E-2</v>
      </c>
      <c r="L36" s="79"/>
      <c r="M36" s="80"/>
      <c r="N36" s="81">
        <f>分析係数表!H39</f>
        <v>3.7578288100208767E-3</v>
      </c>
      <c r="O36" s="82">
        <f t="shared" si="4"/>
        <v>0.1249744770568039</v>
      </c>
      <c r="P36" s="76">
        <f>分析係数表!C39</f>
        <v>1</v>
      </c>
      <c r="Q36" s="82">
        <f t="shared" si="5"/>
        <v>0.1249744770568039</v>
      </c>
      <c r="R36" s="83">
        <v>0.16015881865563664</v>
      </c>
      <c r="S36" s="84">
        <f t="shared" si="6"/>
        <v>0.27391836852724022</v>
      </c>
      <c r="T36" s="85">
        <f>分析係数表!F39</f>
        <v>0.69918478260869565</v>
      </c>
      <c r="U36" s="86">
        <f t="shared" si="7"/>
        <v>0.19151955495124703</v>
      </c>
      <c r="V36" s="87">
        <f>分析係数表!D39</f>
        <v>5.6793478260869563E-2</v>
      </c>
      <c r="W36" s="88">
        <f t="shared" si="8"/>
        <v>0</v>
      </c>
      <c r="X36" s="76">
        <f>分析係数表!E39</f>
        <v>7.2010869565217392E-2</v>
      </c>
      <c r="Y36" s="89">
        <f t="shared" si="9"/>
        <v>0</v>
      </c>
    </row>
    <row r="37" spans="1:25" x14ac:dyDescent="0.2">
      <c r="A37" s="6" t="s">
        <v>25</v>
      </c>
      <c r="B37" s="5" t="s">
        <v>40</v>
      </c>
      <c r="C37" s="90"/>
      <c r="D37" s="76">
        <f>投入係数表!AB37</f>
        <v>0</v>
      </c>
      <c r="E37" s="77">
        <f t="shared" si="0"/>
        <v>0</v>
      </c>
      <c r="F37" s="76">
        <f>分析係数表!C40</f>
        <v>0.60127684271619275</v>
      </c>
      <c r="G37" s="77">
        <f t="shared" si="1"/>
        <v>0</v>
      </c>
      <c r="H37" s="77">
        <v>7.4330443415685414E-3</v>
      </c>
      <c r="I37" s="77">
        <f t="shared" si="2"/>
        <v>7.4330443415685414E-3</v>
      </c>
      <c r="J37" s="76">
        <f>分析係数表!G40</f>
        <v>0.54798481836255197</v>
      </c>
      <c r="K37" s="78">
        <f t="shared" si="3"/>
        <v>4.0731954533952319E-3</v>
      </c>
      <c r="L37" s="79"/>
      <c r="M37" s="80"/>
      <c r="N37" s="81">
        <f>分析係数表!H40</f>
        <v>3.4120563674321501E-2</v>
      </c>
      <c r="O37" s="82">
        <f t="shared" si="4"/>
        <v>1.1347508941095215</v>
      </c>
      <c r="P37" s="76">
        <f>分析係数表!C40</f>
        <v>0.60127684271619275</v>
      </c>
      <c r="Q37" s="82">
        <f t="shared" si="5"/>
        <v>0.6822994348795498</v>
      </c>
      <c r="R37" s="83">
        <v>0.68536832629727884</v>
      </c>
      <c r="S37" s="84">
        <f t="shared" si="6"/>
        <v>0.69280137063884739</v>
      </c>
      <c r="T37" s="85">
        <f>分析係数表!F40</f>
        <v>0.74046629315018975</v>
      </c>
      <c r="U37" s="86">
        <f t="shared" si="7"/>
        <v>0.51299606280631804</v>
      </c>
      <c r="V37" s="87">
        <f>分析係数表!D40</f>
        <v>0.1006687149828303</v>
      </c>
      <c r="W37" s="88">
        <f t="shared" si="8"/>
        <v>0</v>
      </c>
      <c r="X37" s="76">
        <f>分析係数表!E40</f>
        <v>5.8015543105006326E-2</v>
      </c>
      <c r="Y37" s="89">
        <f t="shared" si="9"/>
        <v>0</v>
      </c>
    </row>
    <row r="38" spans="1:25" x14ac:dyDescent="0.2">
      <c r="A38" s="6" t="s">
        <v>26</v>
      </c>
      <c r="B38" s="5" t="s">
        <v>276</v>
      </c>
      <c r="C38" s="90"/>
      <c r="D38" s="76">
        <f>投入係数表!AB38</f>
        <v>0</v>
      </c>
      <c r="E38" s="77">
        <f t="shared" si="0"/>
        <v>0</v>
      </c>
      <c r="F38" s="76">
        <f>分析係数表!C41</f>
        <v>0.59395665886661919</v>
      </c>
      <c r="G38" s="77">
        <f t="shared" si="1"/>
        <v>0</v>
      </c>
      <c r="H38" s="77">
        <v>7.5642458598782446E-4</v>
      </c>
      <c r="I38" s="77">
        <f t="shared" si="2"/>
        <v>7.5642458598782446E-4</v>
      </c>
      <c r="J38" s="76">
        <f>分析係数表!G41</f>
        <v>0.45048742945100051</v>
      </c>
      <c r="K38" s="78">
        <f t="shared" si="3"/>
        <v>3.4075976731519234E-4</v>
      </c>
      <c r="L38" s="79"/>
      <c r="M38" s="80"/>
      <c r="N38" s="81">
        <f>分析係数表!H41</f>
        <v>5.5519311064718163E-2</v>
      </c>
      <c r="O38" s="82">
        <f t="shared" si="4"/>
        <v>1.8464111106829881</v>
      </c>
      <c r="P38" s="76">
        <f>分析係数表!C41</f>
        <v>0.59395665886661919</v>
      </c>
      <c r="Q38" s="82">
        <f t="shared" si="5"/>
        <v>1.096688174195471</v>
      </c>
      <c r="R38" s="83">
        <v>1.1105842431024839</v>
      </c>
      <c r="S38" s="84">
        <f t="shared" si="6"/>
        <v>1.1113406676884718</v>
      </c>
      <c r="T38" s="85">
        <f>分析係数表!F41</f>
        <v>0.55190696083461599</v>
      </c>
      <c r="U38" s="86">
        <f t="shared" si="7"/>
        <v>0.6133566503558574</v>
      </c>
      <c r="V38" s="87">
        <f>分析係数表!D41</f>
        <v>0.18539421925773902</v>
      </c>
      <c r="W38" s="88">
        <f t="shared" si="8"/>
        <v>0</v>
      </c>
      <c r="X38" s="76">
        <f>分析係数表!E41</f>
        <v>0.17017273815631948</v>
      </c>
      <c r="Y38" s="89">
        <f t="shared" si="9"/>
        <v>0</v>
      </c>
    </row>
    <row r="39" spans="1:25" x14ac:dyDescent="0.2">
      <c r="A39" s="6" t="s">
        <v>51</v>
      </c>
      <c r="B39" s="5" t="s">
        <v>367</v>
      </c>
      <c r="C39" s="90"/>
      <c r="D39" s="76">
        <f>投入係数表!AB39</f>
        <v>1.4738393515106854E-3</v>
      </c>
      <c r="E39" s="77">
        <f>$C$30*D39</f>
        <v>0.14738393515106854</v>
      </c>
      <c r="F39" s="76">
        <f>分析係数表!C42</f>
        <v>0.30827067669172936</v>
      </c>
      <c r="G39" s="77">
        <f>E39*F39</f>
        <v>4.5434145422509856E-2</v>
      </c>
      <c r="H39" s="77">
        <v>4.9827424752703325E-2</v>
      </c>
      <c r="I39" s="77">
        <f>C39+H39</f>
        <v>4.9827424752703325E-2</v>
      </c>
      <c r="J39" s="76">
        <f>分析係数表!G42</f>
        <v>0.47878787878787876</v>
      </c>
      <c r="K39" s="78">
        <f>I39*J39</f>
        <v>2.3856767002809469E-2</v>
      </c>
      <c r="L39" s="79"/>
      <c r="M39" s="80"/>
      <c r="N39" s="81">
        <f>分析係数表!H42</f>
        <v>1.163883089770355E-2</v>
      </c>
      <c r="O39" s="82">
        <f t="shared" si="4"/>
        <v>0.38707372755093433</v>
      </c>
      <c r="P39" s="76">
        <f>分析係数表!C42</f>
        <v>0.30827067669172936</v>
      </c>
      <c r="Q39" s="82">
        <f>O39*P39</f>
        <v>0.11932347992171662</v>
      </c>
      <c r="R39" s="83">
        <v>0.12416868532571217</v>
      </c>
      <c r="S39" s="84">
        <f>I39+R39</f>
        <v>0.17399611007841548</v>
      </c>
      <c r="T39" s="85">
        <f>分析係数表!F42</f>
        <v>0.54545454545454541</v>
      </c>
      <c r="U39" s="86">
        <f>S39*T39</f>
        <v>9.4906969133681157E-2</v>
      </c>
      <c r="V39" s="87">
        <f>分析係数表!D42</f>
        <v>0.24545454545454545</v>
      </c>
      <c r="W39" s="88">
        <f>ROUND(S39*V39,0)</f>
        <v>0</v>
      </c>
      <c r="X39" s="76">
        <f>分析係数表!E42</f>
        <v>0.17575757575757575</v>
      </c>
      <c r="Y39" s="89">
        <f>ROUND(S39*X39,0)</f>
        <v>0</v>
      </c>
    </row>
    <row r="40" spans="1:25" x14ac:dyDescent="0.2">
      <c r="A40" s="6" t="s">
        <v>194</v>
      </c>
      <c r="B40" s="5" t="s">
        <v>41</v>
      </c>
      <c r="C40" s="90"/>
      <c r="D40" s="76">
        <f>投入係数表!AB40</f>
        <v>6.1164333087693444E-2</v>
      </c>
      <c r="E40" s="77">
        <f>$C$30*D40</f>
        <v>6.1164333087693441</v>
      </c>
      <c r="F40" s="76">
        <f>分析係数表!C43</f>
        <v>0.33317448971487573</v>
      </c>
      <c r="G40" s="77">
        <f>E40*F40</f>
        <v>2.0378395465242951</v>
      </c>
      <c r="H40" s="77">
        <v>2.2725894906308923</v>
      </c>
      <c r="I40" s="77">
        <f>C40+H40</f>
        <v>2.2725894906308923</v>
      </c>
      <c r="J40" s="76">
        <f>分析係数表!G43</f>
        <v>0.31447963800904977</v>
      </c>
      <c r="K40" s="78">
        <f>I40*J40</f>
        <v>0.71468312035677384</v>
      </c>
      <c r="L40" s="79"/>
      <c r="M40" s="80"/>
      <c r="N40" s="81">
        <f>分析係数表!H43</f>
        <v>3.2711377870563677E-2</v>
      </c>
      <c r="O40" s="82">
        <f t="shared" si="4"/>
        <v>1.0878854652132202</v>
      </c>
      <c r="P40" s="76">
        <f>分析係数表!C43</f>
        <v>0.33317448971487573</v>
      </c>
      <c r="Q40" s="82">
        <f>O40*P40</f>
        <v>0.36245568474064482</v>
      </c>
      <c r="R40" s="83">
        <v>0.6253870421180181</v>
      </c>
      <c r="S40" s="84">
        <f>I40+R40</f>
        <v>2.8979765327489106</v>
      </c>
      <c r="T40" s="85">
        <f>分析係数表!F43</f>
        <v>0.5802139037433155</v>
      </c>
      <c r="U40" s="86">
        <f>S40*T40</f>
        <v>1.6814462770227636</v>
      </c>
      <c r="V40" s="87">
        <f>分析係数表!D43</f>
        <v>0.11641299876593994</v>
      </c>
      <c r="W40" s="88">
        <f>ROUND(S40*V40,0)</f>
        <v>0</v>
      </c>
      <c r="X40" s="76">
        <f>分析係数表!E43</f>
        <v>9.2348827642945289E-2</v>
      </c>
      <c r="Y40" s="89">
        <f>ROUND(S40*X40,0)</f>
        <v>0</v>
      </c>
    </row>
    <row r="41" spans="1:25" x14ac:dyDescent="0.2">
      <c r="A41" s="6" t="s">
        <v>340</v>
      </c>
      <c r="B41" s="5" t="s">
        <v>42</v>
      </c>
      <c r="C41" s="90"/>
      <c r="D41" s="76">
        <f>投入係数表!AB41</f>
        <v>0</v>
      </c>
      <c r="E41" s="77">
        <f>$C$30*D41</f>
        <v>0</v>
      </c>
      <c r="F41" s="76">
        <f>分析係数表!C44</f>
        <v>0.44668045890539776</v>
      </c>
      <c r="G41" s="77">
        <f>E41*F41</f>
        <v>0</v>
      </c>
      <c r="H41" s="77">
        <v>4.2695019517842584E-3</v>
      </c>
      <c r="I41" s="77">
        <f>C41+H41</f>
        <v>4.2695019517842584E-3</v>
      </c>
      <c r="J41" s="76">
        <f>分析係数表!G44</f>
        <v>0.26717776712985147</v>
      </c>
      <c r="K41" s="78">
        <f>I41*J41</f>
        <v>1.1407159982342609E-3</v>
      </c>
      <c r="L41" s="79"/>
      <c r="M41" s="80"/>
      <c r="N41" s="81">
        <f>分析係数表!H44</f>
        <v>0.10956419624217119</v>
      </c>
      <c r="O41" s="82">
        <f t="shared" si="4"/>
        <v>3.6437870966874386</v>
      </c>
      <c r="P41" s="76">
        <f>分析係数表!C44</f>
        <v>0.44668045890539776</v>
      </c>
      <c r="Q41" s="82">
        <f>O41*P41</f>
        <v>1.6276084925019121</v>
      </c>
      <c r="R41" s="83">
        <v>1.6502450766591985</v>
      </c>
      <c r="S41" s="84">
        <f>I41+R41</f>
        <v>1.6545145786109827</v>
      </c>
      <c r="T41" s="85">
        <f>分析係数表!F44</f>
        <v>0.50742692860565408</v>
      </c>
      <c r="U41" s="86">
        <f>S41*T41</f>
        <v>0.83954525095784893</v>
      </c>
      <c r="V41" s="87">
        <f>分析係数表!D44</f>
        <v>0.12563488260661237</v>
      </c>
      <c r="W41" s="88">
        <f>ROUND(S41*V41,0)</f>
        <v>0</v>
      </c>
      <c r="X41" s="76">
        <f>分析係数表!E44</f>
        <v>9.5448011499760427E-2</v>
      </c>
      <c r="Y41" s="89">
        <f>ROUND(S41*X41,0)</f>
        <v>0</v>
      </c>
    </row>
    <row r="42" spans="1:25" x14ac:dyDescent="0.2">
      <c r="A42" s="6" t="s">
        <v>341</v>
      </c>
      <c r="B42" s="5" t="s">
        <v>278</v>
      </c>
      <c r="C42" s="90"/>
      <c r="D42" s="76">
        <f>投入係数表!AB42</f>
        <v>8.1061164333087691E-3</v>
      </c>
      <c r="E42" s="77">
        <f>$C$30*D42</f>
        <v>0.81061164333087687</v>
      </c>
      <c r="F42" s="76">
        <f>分析係数表!C45</f>
        <v>1</v>
      </c>
      <c r="G42" s="77">
        <f>E42*F42</f>
        <v>0.81061164333087687</v>
      </c>
      <c r="H42" s="77">
        <v>0.83943537755544395</v>
      </c>
      <c r="I42" s="77">
        <f>C42+H42</f>
        <v>0.83943537755544395</v>
      </c>
      <c r="J42" s="76">
        <f>分析係数表!G45</f>
        <v>0</v>
      </c>
      <c r="K42" s="78">
        <f>I42*J42</f>
        <v>0</v>
      </c>
      <c r="L42" s="79"/>
      <c r="M42" s="80"/>
      <c r="N42" s="81">
        <f>分析係数表!H45</f>
        <v>0</v>
      </c>
      <c r="O42" s="82">
        <f t="shared" si="4"/>
        <v>0</v>
      </c>
      <c r="P42" s="76">
        <f>分析係数表!C45</f>
        <v>1</v>
      </c>
      <c r="Q42" s="82">
        <f>O42*P42</f>
        <v>0</v>
      </c>
      <c r="R42" s="83">
        <v>4.879422781674745E-2</v>
      </c>
      <c r="S42" s="84">
        <f>I42+R42</f>
        <v>0.88822960537219142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投入係数表!AB43</f>
        <v>2.5792188651436992E-2</v>
      </c>
      <c r="E43" s="77">
        <f>$C$30*D43</f>
        <v>2.5792188651436994</v>
      </c>
      <c r="F43" s="76">
        <f>分析係数表!C46</f>
        <v>0.15546676353069377</v>
      </c>
      <c r="G43" s="77">
        <f>E43*F43</f>
        <v>0.40098280940119985</v>
      </c>
      <c r="H43" s="77">
        <v>0.41010795710015074</v>
      </c>
      <c r="I43" s="77">
        <f>C43+H43</f>
        <v>0.41010795710015074</v>
      </c>
      <c r="J43" s="76">
        <f>分析係数表!G46</f>
        <v>0</v>
      </c>
      <c r="K43" s="78">
        <f>I43*J43</f>
        <v>0</v>
      </c>
      <c r="L43" s="79"/>
      <c r="M43" s="80"/>
      <c r="N43" s="81">
        <f>分析係数表!H46</f>
        <v>2.2129436325678497E-2</v>
      </c>
      <c r="O43" s="82">
        <f t="shared" si="4"/>
        <v>0.73596080933451191</v>
      </c>
      <c r="P43" s="76">
        <f>分析係数表!C46</f>
        <v>0.15546676353069377</v>
      </c>
      <c r="Q43" s="82">
        <f>O43*P43</f>
        <v>0.11441744511266658</v>
      </c>
      <c r="R43" s="83">
        <v>0.12684102979747275</v>
      </c>
      <c r="S43" s="84">
        <f>I43+R43</f>
        <v>0.53694898689762349</v>
      </c>
      <c r="T43" s="85">
        <f>分析係数表!F46</f>
        <v>0</v>
      </c>
      <c r="U43" s="86">
        <f>S43*T43</f>
        <v>0</v>
      </c>
      <c r="V43" s="87">
        <f>分析係数表!D46</f>
        <v>4.662004662004662E-3</v>
      </c>
      <c r="W43" s="88">
        <f>ROUND(S43*V43,0)</f>
        <v>0</v>
      </c>
      <c r="X43" s="76">
        <f>分析係数表!E46</f>
        <v>9.324009324009324E-3</v>
      </c>
      <c r="Y43" s="89">
        <f>ROUND(S43*X43,0)</f>
        <v>0</v>
      </c>
    </row>
    <row r="44" spans="1:25" x14ac:dyDescent="0.2">
      <c r="A44" s="192">
        <v>40</v>
      </c>
      <c r="B44" s="14" t="s">
        <v>150</v>
      </c>
      <c r="C44" s="197">
        <f>SUM(C5:C43)</f>
        <v>100</v>
      </c>
      <c r="D44" s="92">
        <f>投入係数表!AB44</f>
        <v>0.33308769344141487</v>
      </c>
      <c r="E44" s="91">
        <f>SUM(E5:E43)</f>
        <v>33.308769344141496</v>
      </c>
      <c r="F44" s="92">
        <f>分析係数表!C47</f>
        <v>0.3856972016264052</v>
      </c>
      <c r="G44" s="91">
        <f>SUM(G5:G43)</f>
        <v>8.1684038318340253</v>
      </c>
      <c r="H44" s="91">
        <f>SUM(H5:H43)</f>
        <v>9.4586811871984953</v>
      </c>
      <c r="I44" s="91">
        <f>SUM(I5:I43)</f>
        <v>109.45868118719851</v>
      </c>
      <c r="J44" s="92">
        <f>分析係数表!G47</f>
        <v>0.23532043395593333</v>
      </c>
      <c r="K44" s="93">
        <f>SUM(K5:K43)</f>
        <v>53.041621930009811</v>
      </c>
      <c r="L44" s="94">
        <f>最終需要_まとめ!$L$33</f>
        <v>0.627</v>
      </c>
      <c r="M44" s="91">
        <f>K44*L44</f>
        <v>33.25709695011615</v>
      </c>
      <c r="N44" s="95">
        <f>分析係数表!H47</f>
        <v>1</v>
      </c>
      <c r="O44" s="96">
        <f>SUM(O5:O43)</f>
        <v>33.25709695011615</v>
      </c>
      <c r="P44" s="92">
        <f>分析係数表!C47</f>
        <v>0.3856972016264052</v>
      </c>
      <c r="Q44" s="96">
        <f>SUM(Q5:Q43)</f>
        <v>14.831498765646057</v>
      </c>
      <c r="R44" s="91">
        <f>SUM(R5:R43)</f>
        <v>16.334544155386737</v>
      </c>
      <c r="S44" s="97">
        <f>SUM(S5:S43)</f>
        <v>125.79322534258526</v>
      </c>
      <c r="T44" s="98">
        <f>分析係数表!F47</f>
        <v>0.49256721600054465</v>
      </c>
      <c r="U44" s="99">
        <f>SUM(U5:U43)</f>
        <v>80.105427406639748</v>
      </c>
      <c r="V44" s="100">
        <f>分析係数表!D47</f>
        <v>5.5358071998560611E-2</v>
      </c>
      <c r="W44" s="101">
        <f>SUM(W5:W43)</f>
        <v>4</v>
      </c>
      <c r="X44" s="92">
        <f>分析係数表!E47</f>
        <v>4.4839843806985892E-2</v>
      </c>
      <c r="Y44" s="102">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384</v>
      </c>
      <c r="S2" s="3" t="s">
        <v>152</v>
      </c>
      <c r="U2" s="64" t="s">
        <v>209</v>
      </c>
      <c r="W2" s="3" t="s">
        <v>130</v>
      </c>
      <c r="Y2" s="3" t="s">
        <v>153</v>
      </c>
    </row>
    <row r="3" spans="1:25" ht="44" x14ac:dyDescent="0.2">
      <c r="B3" s="65"/>
      <c r="C3" s="66" t="s">
        <v>227</v>
      </c>
      <c r="D3" s="66" t="s">
        <v>380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投入係数表!AC5</f>
        <v>1.2345679012345679E-4</v>
      </c>
      <c r="E5" s="77">
        <f t="shared" ref="E5:E38" si="0">$C$31*D5</f>
        <v>1.234567901234568E-2</v>
      </c>
      <c r="F5" s="76">
        <f>分析係数表!C8</f>
        <v>7.164700742682395E-2</v>
      </c>
      <c r="G5" s="77">
        <f t="shared" ref="G5:G38" si="1">E5*F5</f>
        <v>8.845309558867155E-4</v>
      </c>
      <c r="H5" s="77">
        <f t="array" ref="H5:H43">MMULT(逆行列係数!C5:AO43,'27'!G5:G43)</f>
        <v>1.1158463565969154E-3</v>
      </c>
      <c r="I5" s="77">
        <f t="shared" ref="I5:I38" si="2">C5+H5</f>
        <v>1.1158463565969154E-3</v>
      </c>
      <c r="J5" s="76">
        <f>分析係数表!G8</f>
        <v>0.12209302325581395</v>
      </c>
      <c r="K5" s="78">
        <f t="shared" ref="K5:K38" si="3">I5*J5</f>
        <v>1.3623705516590246E-4</v>
      </c>
      <c r="L5" s="79" t="s">
        <v>184</v>
      </c>
      <c r="M5" s="80" t="s">
        <v>184</v>
      </c>
      <c r="N5" s="81">
        <f>分析係数表!H8</f>
        <v>1.0934237995824634E-2</v>
      </c>
      <c r="O5" s="82">
        <f t="shared" ref="O5:O43" si="4">$M$44*N5</f>
        <v>0.30666945092687581</v>
      </c>
      <c r="P5" s="76">
        <f>分析係数表!C8</f>
        <v>7.164700742682395E-2</v>
      </c>
      <c r="Q5" s="82">
        <f t="shared" ref="Q5:Q38" si="5">O5*P5</f>
        <v>2.1971948428137895E-2</v>
      </c>
      <c r="R5" s="83">
        <f t="array" ref="R5:R43">MMULT(逆行列係数!C5:AO43,'27'!Q5:Q43)</f>
        <v>2.7241500278152083E-2</v>
      </c>
      <c r="S5" s="84">
        <f t="shared" ref="S5:S38" si="6">I5+R5</f>
        <v>2.8357346634748998E-2</v>
      </c>
      <c r="T5" s="85">
        <f>分析係数表!F8</f>
        <v>0.45639534883720928</v>
      </c>
      <c r="U5" s="86">
        <f t="shared" ref="U5:U38" si="7">S5*T5</f>
        <v>1.2942161109463932E-2</v>
      </c>
      <c r="V5" s="87">
        <f>分析係数表!D8</f>
        <v>0.625</v>
      </c>
      <c r="W5" s="88">
        <f t="shared" ref="W5:W38" si="8">ROUND(S5*V5,0)</f>
        <v>0</v>
      </c>
      <c r="X5" s="76">
        <f>分析係数表!E8</f>
        <v>0</v>
      </c>
      <c r="Y5" s="89">
        <f t="shared" ref="Y5:Y38" si="9">ROUND(S5*X5,0)</f>
        <v>0</v>
      </c>
    </row>
    <row r="6" spans="1:25" x14ac:dyDescent="0.2">
      <c r="A6" s="6" t="s">
        <v>219</v>
      </c>
      <c r="B6" s="5" t="s">
        <v>265</v>
      </c>
      <c r="C6" s="90"/>
      <c r="D6" s="76">
        <f>投入係数表!AC6</f>
        <v>0</v>
      </c>
      <c r="E6" s="77">
        <f t="shared" si="0"/>
        <v>0</v>
      </c>
      <c r="F6" s="76">
        <f>分析係数表!C9</f>
        <v>5.7142857142857162E-2</v>
      </c>
      <c r="G6" s="77">
        <f t="shared" si="1"/>
        <v>0</v>
      </c>
      <c r="H6" s="77">
        <v>3.6501667763319838E-4</v>
      </c>
      <c r="I6" s="77">
        <f t="shared" si="2"/>
        <v>3.6501667763319838E-4</v>
      </c>
      <c r="J6" s="76">
        <f>分析係数表!G9</f>
        <v>0.2857142857142857</v>
      </c>
      <c r="K6" s="78">
        <f t="shared" si="3"/>
        <v>1.0429047932377096E-4</v>
      </c>
      <c r="L6" s="79"/>
      <c r="M6" s="80"/>
      <c r="N6" s="81">
        <f>分析係数表!H9</f>
        <v>5.8716075156576197E-4</v>
      </c>
      <c r="O6" s="82">
        <f t="shared" si="4"/>
        <v>1.6467929942373997E-2</v>
      </c>
      <c r="P6" s="76">
        <f>分析係数表!C9</f>
        <v>5.7142857142857162E-2</v>
      </c>
      <c r="Q6" s="82">
        <f t="shared" si="5"/>
        <v>9.4102456813565727E-4</v>
      </c>
      <c r="R6" s="83">
        <v>1.0947438205315694E-3</v>
      </c>
      <c r="S6" s="84">
        <f t="shared" si="6"/>
        <v>1.4597604981647677E-3</v>
      </c>
      <c r="T6" s="85">
        <f>分析係数表!F9</f>
        <v>0.7142857142857143</v>
      </c>
      <c r="U6" s="86">
        <f t="shared" si="7"/>
        <v>1.0426860701176913E-3</v>
      </c>
      <c r="V6" s="87">
        <f>分析係数表!D9</f>
        <v>0</v>
      </c>
      <c r="W6" s="88">
        <f t="shared" si="8"/>
        <v>0</v>
      </c>
      <c r="X6" s="76">
        <f>分析係数表!E9</f>
        <v>0</v>
      </c>
      <c r="Y6" s="89">
        <f t="shared" si="9"/>
        <v>0</v>
      </c>
    </row>
    <row r="7" spans="1:25" x14ac:dyDescent="0.2">
      <c r="A7" s="6" t="s">
        <v>220</v>
      </c>
      <c r="B7" s="5" t="s">
        <v>266</v>
      </c>
      <c r="C7" s="90"/>
      <c r="D7" s="76">
        <f>投入係数表!AC7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3.1106089891150889E-2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投入係数表!AC8</f>
        <v>0</v>
      </c>
      <c r="E8" s="77">
        <f t="shared" si="0"/>
        <v>0</v>
      </c>
      <c r="F8" s="76">
        <f>分析係数表!C11</f>
        <v>4.3499275012083283E-3</v>
      </c>
      <c r="G8" s="77">
        <f t="shared" si="1"/>
        <v>0</v>
      </c>
      <c r="H8" s="77">
        <v>3.0408800494914834E-4</v>
      </c>
      <c r="I8" s="77">
        <f t="shared" si="2"/>
        <v>3.0408800494914834E-4</v>
      </c>
      <c r="J8" s="76">
        <f>分析係数表!G11</f>
        <v>0.47058823529411764</v>
      </c>
      <c r="K8" s="78">
        <f t="shared" si="3"/>
        <v>1.4310023762312862E-4</v>
      </c>
      <c r="L8" s="79"/>
      <c r="M8" s="80"/>
      <c r="N8" s="81">
        <f>分析係数表!H11</f>
        <v>-2.6096033402922757E-5</v>
      </c>
      <c r="O8" s="82">
        <f t="shared" si="4"/>
        <v>-7.3190799743884447E-4</v>
      </c>
      <c r="P8" s="76">
        <f>分析係数表!C11</f>
        <v>4.3499275012083283E-3</v>
      </c>
      <c r="Q8" s="82">
        <f t="shared" si="5"/>
        <v>-3.1837467264135443E-6</v>
      </c>
      <c r="R8" s="83">
        <v>4.760203743511124E-4</v>
      </c>
      <c r="S8" s="84">
        <f t="shared" si="6"/>
        <v>7.8010837930026075E-4</v>
      </c>
      <c r="T8" s="85">
        <f>分析係数表!F11</f>
        <v>0.76470588235294112</v>
      </c>
      <c r="U8" s="86">
        <f t="shared" si="7"/>
        <v>5.9655346652372882E-4</v>
      </c>
      <c r="V8" s="87">
        <f>分析係数表!D11</f>
        <v>0</v>
      </c>
      <c r="W8" s="88">
        <f t="shared" si="8"/>
        <v>0</v>
      </c>
      <c r="X8" s="76">
        <f>分析係数表!E11</f>
        <v>0</v>
      </c>
      <c r="Y8" s="89">
        <f t="shared" si="9"/>
        <v>0</v>
      </c>
    </row>
    <row r="9" spans="1:25" x14ac:dyDescent="0.2">
      <c r="A9" s="6" t="s">
        <v>222</v>
      </c>
      <c r="B9" s="5" t="s">
        <v>190</v>
      </c>
      <c r="C9" s="90"/>
      <c r="D9" s="76">
        <f>投入係数表!AC9</f>
        <v>1.2345679012345679E-4</v>
      </c>
      <c r="E9" s="77">
        <f t="shared" si="0"/>
        <v>1.234567901234568E-2</v>
      </c>
      <c r="F9" s="76">
        <f>分析係数表!C12</f>
        <v>7.5078417484569449E-2</v>
      </c>
      <c r="G9" s="77">
        <f t="shared" si="1"/>
        <v>9.2689404301937598E-4</v>
      </c>
      <c r="H9" s="77">
        <v>1.7264756700793894E-3</v>
      </c>
      <c r="I9" s="77">
        <f t="shared" si="2"/>
        <v>1.7264756700793894E-3</v>
      </c>
      <c r="J9" s="76">
        <f>分析係数表!G12</f>
        <v>0.13750412677451304</v>
      </c>
      <c r="K9" s="78">
        <f t="shared" si="3"/>
        <v>2.373975294117087E-4</v>
      </c>
      <c r="L9" s="79"/>
      <c r="M9" s="80"/>
      <c r="N9" s="81">
        <f>分析係数表!H12</f>
        <v>8.9209290187891435E-2</v>
      </c>
      <c r="O9" s="82">
        <f t="shared" si="4"/>
        <v>2.5020274892446892</v>
      </c>
      <c r="P9" s="76">
        <f>分析係数表!C12</f>
        <v>7.5078417484569449E-2</v>
      </c>
      <c r="Q9" s="82">
        <f t="shared" si="5"/>
        <v>0.18784826439538188</v>
      </c>
      <c r="R9" s="83">
        <v>0.20748738317337634</v>
      </c>
      <c r="S9" s="84">
        <f t="shared" si="6"/>
        <v>0.20921385884345572</v>
      </c>
      <c r="T9" s="85">
        <f>分析係数表!F12</f>
        <v>0.33294816771211622</v>
      </c>
      <c r="U9" s="86">
        <f t="shared" si="7"/>
        <v>6.9657370961909909E-2</v>
      </c>
      <c r="V9" s="87">
        <f>分析係数表!D12</f>
        <v>3.6810828656322216E-2</v>
      </c>
      <c r="W9" s="88">
        <f t="shared" si="8"/>
        <v>0</v>
      </c>
      <c r="X9" s="76">
        <f>分析係数表!E12</f>
        <v>3.4664905909541105E-2</v>
      </c>
      <c r="Y9" s="89">
        <f t="shared" si="9"/>
        <v>0</v>
      </c>
    </row>
    <row r="10" spans="1:25" x14ac:dyDescent="0.2">
      <c r="A10" s="6" t="s">
        <v>223</v>
      </c>
      <c r="B10" s="5" t="s">
        <v>28</v>
      </c>
      <c r="C10" s="90"/>
      <c r="D10" s="76">
        <f>投入係数表!AC10</f>
        <v>4.4444444444444444E-3</v>
      </c>
      <c r="E10" s="77">
        <f t="shared" si="0"/>
        <v>0.44444444444444442</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0.39559627261569541</v>
      </c>
      <c r="P10" s="76">
        <f>分析係数表!C13</f>
        <v>0</v>
      </c>
      <c r="Q10" s="82">
        <f t="shared" si="5"/>
        <v>0</v>
      </c>
      <c r="R10" s="83">
        <v>0</v>
      </c>
      <c r="S10" s="84">
        <f t="shared" si="6"/>
        <v>0</v>
      </c>
      <c r="T10" s="85">
        <f>分析係数表!F13</f>
        <v>0.39097744360902253</v>
      </c>
      <c r="U10" s="86">
        <f t="shared" si="7"/>
        <v>0</v>
      </c>
      <c r="V10" s="87">
        <f>分析係数表!D13</f>
        <v>0.15037593984962405</v>
      </c>
      <c r="W10" s="88">
        <f t="shared" si="8"/>
        <v>0</v>
      </c>
      <c r="X10" s="76">
        <f>分析係数表!E13</f>
        <v>0.10526315789473684</v>
      </c>
      <c r="Y10" s="89">
        <f t="shared" si="9"/>
        <v>0</v>
      </c>
    </row>
    <row r="11" spans="1:25" x14ac:dyDescent="0.2">
      <c r="A11" s="6" t="s">
        <v>224</v>
      </c>
      <c r="B11" s="5" t="s">
        <v>267</v>
      </c>
      <c r="C11" s="90"/>
      <c r="D11" s="76">
        <f>投入係数表!AC11</f>
        <v>8.518518518518519E-3</v>
      </c>
      <c r="E11" s="77">
        <f t="shared" si="0"/>
        <v>0.85185185185185186</v>
      </c>
      <c r="F11" s="76">
        <f>分析係数表!C14</f>
        <v>7.4826296098343126E-2</v>
      </c>
      <c r="G11" s="77">
        <f t="shared" si="1"/>
        <v>6.3740918898588586E-2</v>
      </c>
      <c r="H11" s="77">
        <v>7.1920838120920066E-2</v>
      </c>
      <c r="I11" s="77">
        <f t="shared" si="2"/>
        <v>7.1920838120920066E-2</v>
      </c>
      <c r="J11" s="76">
        <f>分析係数表!G14</f>
        <v>0.16814159292035399</v>
      </c>
      <c r="K11" s="78">
        <f t="shared" si="3"/>
        <v>1.2092884285818419E-2</v>
      </c>
      <c r="L11" s="79"/>
      <c r="M11" s="80"/>
      <c r="N11" s="81">
        <f>分析係数表!H14</f>
        <v>1.1873695198329854E-3</v>
      </c>
      <c r="O11" s="82">
        <f t="shared" si="4"/>
        <v>3.3301813883467424E-2</v>
      </c>
      <c r="P11" s="76">
        <f>分析係数表!C14</f>
        <v>7.4826296098343126E-2</v>
      </c>
      <c r="Q11" s="82">
        <f t="shared" si="5"/>
        <v>2.4918513862562473E-3</v>
      </c>
      <c r="R11" s="83">
        <v>8.483840468381347E-3</v>
      </c>
      <c r="S11" s="84">
        <f t="shared" si="6"/>
        <v>8.040467858930142E-2</v>
      </c>
      <c r="T11" s="85">
        <f>分析係数表!F14</f>
        <v>0.3584070796460177</v>
      </c>
      <c r="U11" s="86">
        <f t="shared" si="7"/>
        <v>2.8817606043068208E-2</v>
      </c>
      <c r="V11" s="87">
        <f>分析係数表!D14</f>
        <v>0.16150442477876106</v>
      </c>
      <c r="W11" s="88">
        <f t="shared" si="8"/>
        <v>0</v>
      </c>
      <c r="X11" s="76">
        <f>分析係数表!E14</f>
        <v>0.16150442477876106</v>
      </c>
      <c r="Y11" s="89">
        <f t="shared" si="9"/>
        <v>0</v>
      </c>
    </row>
    <row r="12" spans="1:25" x14ac:dyDescent="0.2">
      <c r="A12" s="6" t="s">
        <v>225</v>
      </c>
      <c r="B12" s="5" t="s">
        <v>29</v>
      </c>
      <c r="C12" s="90"/>
      <c r="D12" s="76">
        <f>投入係数表!AC12</f>
        <v>0</v>
      </c>
      <c r="E12" s="77">
        <f t="shared" si="0"/>
        <v>0</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0.22908720319835832</v>
      </c>
      <c r="P12" s="76">
        <f>分析係数表!C15</f>
        <v>0</v>
      </c>
      <c r="Q12" s="82">
        <f t="shared" si="5"/>
        <v>0</v>
      </c>
      <c r="R12" s="83">
        <v>0</v>
      </c>
      <c r="S12" s="84">
        <f t="shared" si="6"/>
        <v>0</v>
      </c>
      <c r="T12" s="85">
        <f>分析係数表!F15</f>
        <v>0.30549450549450552</v>
      </c>
      <c r="U12" s="86">
        <f t="shared" si="7"/>
        <v>0</v>
      </c>
      <c r="V12" s="87">
        <f>分析係数表!D15</f>
        <v>0</v>
      </c>
      <c r="W12" s="88">
        <f t="shared" si="8"/>
        <v>0</v>
      </c>
      <c r="X12" s="76">
        <f>分析係数表!E15</f>
        <v>0</v>
      </c>
      <c r="Y12" s="89">
        <f t="shared" si="9"/>
        <v>0</v>
      </c>
    </row>
    <row r="13" spans="1:25" x14ac:dyDescent="0.2">
      <c r="A13" s="6" t="s">
        <v>226</v>
      </c>
      <c r="B13" s="5" t="s">
        <v>30</v>
      </c>
      <c r="C13" s="90"/>
      <c r="D13" s="76">
        <f>投入係数表!AC13</f>
        <v>1.6049382716049382E-3</v>
      </c>
      <c r="E13" s="77">
        <f t="shared" si="0"/>
        <v>0.16049382716049382</v>
      </c>
      <c r="F13" s="76">
        <f>分析係数表!C16</f>
        <v>0.33157038242473558</v>
      </c>
      <c r="G13" s="77">
        <f t="shared" si="1"/>
        <v>5.3214999648414349E-2</v>
      </c>
      <c r="H13" s="77">
        <v>6.6831102910451523E-2</v>
      </c>
      <c r="I13" s="77">
        <f t="shared" si="2"/>
        <v>6.6831102910451523E-2</v>
      </c>
      <c r="J13" s="76">
        <f>分析係数表!G16</f>
        <v>3.3388981636060099E-2</v>
      </c>
      <c r="K13" s="78">
        <f t="shared" si="3"/>
        <v>2.2314224677947086E-3</v>
      </c>
      <c r="L13" s="79"/>
      <c r="M13" s="80"/>
      <c r="N13" s="81">
        <f>分析係数表!H16</f>
        <v>1.6727557411273488E-2</v>
      </c>
      <c r="O13" s="82">
        <f t="shared" si="4"/>
        <v>0.46915302635829931</v>
      </c>
      <c r="P13" s="76">
        <f>分析係数表!C16</f>
        <v>0.33157038242473558</v>
      </c>
      <c r="Q13" s="82">
        <f t="shared" si="5"/>
        <v>0.15555724836534335</v>
      </c>
      <c r="R13" s="83">
        <v>0.17046580072070577</v>
      </c>
      <c r="S13" s="84">
        <f t="shared" si="6"/>
        <v>0.2372969036311573</v>
      </c>
      <c r="T13" s="85">
        <f>分析係数表!F16</f>
        <v>0.28881469115191988</v>
      </c>
      <c r="U13" s="86">
        <f t="shared" si="7"/>
        <v>6.8534831933539583E-2</v>
      </c>
      <c r="V13" s="87">
        <f>分析係数表!D16</f>
        <v>8.3472454090150246E-3</v>
      </c>
      <c r="W13" s="88">
        <f t="shared" si="8"/>
        <v>0</v>
      </c>
      <c r="X13" s="76">
        <f>分析係数表!E16</f>
        <v>8.3472454090150246E-3</v>
      </c>
      <c r="Y13" s="89">
        <f t="shared" si="9"/>
        <v>0</v>
      </c>
    </row>
    <row r="14" spans="1:25" x14ac:dyDescent="0.2">
      <c r="A14" s="6" t="s">
        <v>2</v>
      </c>
      <c r="B14" s="5" t="s">
        <v>364</v>
      </c>
      <c r="C14" s="90"/>
      <c r="D14" s="76">
        <f>投入係数表!AC14</f>
        <v>5.4320987654320986E-3</v>
      </c>
      <c r="E14" s="77">
        <f t="shared" si="0"/>
        <v>0.54320987654320985</v>
      </c>
      <c r="F14" s="76">
        <f>分析係数表!C17</f>
        <v>0.10168393782383423</v>
      </c>
      <c r="G14" s="77">
        <f t="shared" si="1"/>
        <v>5.5235719311712415E-2</v>
      </c>
      <c r="H14" s="77">
        <v>6.7484417708208233E-2</v>
      </c>
      <c r="I14" s="77">
        <f t="shared" si="2"/>
        <v>6.7484417708208233E-2</v>
      </c>
      <c r="J14" s="76">
        <f>分析係数表!G17</f>
        <v>0.21222040370976542</v>
      </c>
      <c r="K14" s="78">
        <f t="shared" si="3"/>
        <v>1.4321570370154394E-2</v>
      </c>
      <c r="L14" s="79"/>
      <c r="M14" s="80"/>
      <c r="N14" s="81">
        <f>分析係数表!H17</f>
        <v>3.040187891440501E-3</v>
      </c>
      <c r="O14" s="82">
        <f t="shared" si="4"/>
        <v>8.5267281701625369E-2</v>
      </c>
      <c r="P14" s="76">
        <f>分析係数表!C17</f>
        <v>0.10168393782383423</v>
      </c>
      <c r="Q14" s="82">
        <f t="shared" si="5"/>
        <v>8.6703129709554318E-3</v>
      </c>
      <c r="R14" s="83">
        <v>1.5295925774777891E-2</v>
      </c>
      <c r="S14" s="84">
        <f t="shared" si="6"/>
        <v>8.278034348298613E-2</v>
      </c>
      <c r="T14" s="85">
        <f>分析係数表!F17</f>
        <v>0.32296781232951444</v>
      </c>
      <c r="U14" s="86">
        <f t="shared" si="7"/>
        <v>2.6735386438585806E-2</v>
      </c>
      <c r="V14" s="87">
        <f>分析係数表!D17</f>
        <v>1.9094380796508457E-2</v>
      </c>
      <c r="W14" s="88">
        <f t="shared" si="8"/>
        <v>0</v>
      </c>
      <c r="X14" s="76">
        <f>分析係数表!E17</f>
        <v>1.5821058374249863E-2</v>
      </c>
      <c r="Y14" s="89">
        <f t="shared" si="9"/>
        <v>0</v>
      </c>
    </row>
    <row r="15" spans="1:25" x14ac:dyDescent="0.2">
      <c r="A15" s="6" t="s">
        <v>3</v>
      </c>
      <c r="B15" s="5" t="s">
        <v>31</v>
      </c>
      <c r="C15" s="90"/>
      <c r="D15" s="76">
        <f>投入係数表!AC15</f>
        <v>1.8518518518518518E-4</v>
      </c>
      <c r="E15" s="77">
        <f t="shared" si="0"/>
        <v>1.8518518518518517E-2</v>
      </c>
      <c r="F15" s="76">
        <f>分析係数表!C18</f>
        <v>1.3647642679900707E-2</v>
      </c>
      <c r="G15" s="77">
        <f t="shared" si="1"/>
        <v>2.5273412370186495E-4</v>
      </c>
      <c r="H15" s="77">
        <v>7.3696366782026609E-4</v>
      </c>
      <c r="I15" s="77">
        <f t="shared" si="2"/>
        <v>7.3696366782026609E-4</v>
      </c>
      <c r="J15" s="76">
        <f>分析係数表!G18</f>
        <v>0.21285140562248997</v>
      </c>
      <c r="K15" s="78">
        <f t="shared" si="3"/>
        <v>1.568637525882494E-4</v>
      </c>
      <c r="L15" s="79"/>
      <c r="M15" s="80"/>
      <c r="N15" s="81">
        <f>分析係数表!H18</f>
        <v>4.4363256784968683E-4</v>
      </c>
      <c r="O15" s="82">
        <f t="shared" si="4"/>
        <v>1.2442435956460354E-2</v>
      </c>
      <c r="P15" s="76">
        <f>分析係数表!C18</f>
        <v>1.3647642679900707E-2</v>
      </c>
      <c r="Q15" s="82">
        <f t="shared" si="5"/>
        <v>1.698099200013195E-4</v>
      </c>
      <c r="R15" s="83">
        <v>3.7454852822653846E-4</v>
      </c>
      <c r="S15" s="84">
        <f t="shared" si="6"/>
        <v>1.1115121960468045E-3</v>
      </c>
      <c r="T15" s="85">
        <f>分析係数表!F18</f>
        <v>0.45783132530120479</v>
      </c>
      <c r="U15" s="86">
        <f t="shared" si="7"/>
        <v>5.0888510180456103E-4</v>
      </c>
      <c r="V15" s="87">
        <f>分析係数表!D18</f>
        <v>2.0080321285140562E-2</v>
      </c>
      <c r="W15" s="88">
        <f t="shared" si="8"/>
        <v>0</v>
      </c>
      <c r="X15" s="76">
        <f>分析係数表!E18</f>
        <v>1.6064257028112448E-2</v>
      </c>
      <c r="Y15" s="89">
        <f t="shared" si="9"/>
        <v>0</v>
      </c>
    </row>
    <row r="16" spans="1:25" x14ac:dyDescent="0.2">
      <c r="A16" s="6" t="s">
        <v>4</v>
      </c>
      <c r="B16" s="5" t="s">
        <v>32</v>
      </c>
      <c r="C16" s="90"/>
      <c r="D16" s="76">
        <f>投入係数表!AC16</f>
        <v>0</v>
      </c>
      <c r="E16" s="77">
        <f t="shared" si="0"/>
        <v>0</v>
      </c>
      <c r="F16" s="76">
        <f>分析係数表!C19</f>
        <v>0.35369371629248714</v>
      </c>
      <c r="G16" s="77">
        <f t="shared" si="1"/>
        <v>0</v>
      </c>
      <c r="H16" s="77">
        <v>9.183575433448405E-3</v>
      </c>
      <c r="I16" s="77">
        <f t="shared" si="2"/>
        <v>9.183575433448405E-3</v>
      </c>
      <c r="J16" s="76">
        <f>分析係数表!G19</f>
        <v>5.7706179370040876E-2</v>
      </c>
      <c r="K16" s="78">
        <f t="shared" si="3"/>
        <v>5.2994905122087459E-4</v>
      </c>
      <c r="L16" s="79"/>
      <c r="M16" s="80"/>
      <c r="N16" s="81">
        <f>分析係数表!H19</f>
        <v>-1.174321503131524E-4</v>
      </c>
      <c r="O16" s="82">
        <f t="shared" si="4"/>
        <v>-3.2935859884747998E-3</v>
      </c>
      <c r="P16" s="76">
        <f>分析係数表!C19</f>
        <v>0.35369371629248714</v>
      </c>
      <c r="Q16" s="82">
        <f t="shared" si="5"/>
        <v>-1.1649206681925166E-3</v>
      </c>
      <c r="R16" s="83">
        <v>2.2446134381551497E-3</v>
      </c>
      <c r="S16" s="84">
        <f t="shared" si="6"/>
        <v>1.1428188871603556E-2</v>
      </c>
      <c r="T16" s="85">
        <f>分析係数表!F19</f>
        <v>0.2399615292137533</v>
      </c>
      <c r="U16" s="86">
        <f t="shared" si="7"/>
        <v>2.7423256777735871E-3</v>
      </c>
      <c r="V16" s="87">
        <f>分析係数表!D19</f>
        <v>7.6140097779915043E-3</v>
      </c>
      <c r="W16" s="88">
        <f t="shared" si="8"/>
        <v>0</v>
      </c>
      <c r="X16" s="76">
        <f>分析係数表!E19</f>
        <v>8.0147471347278999E-3</v>
      </c>
      <c r="Y16" s="89">
        <f t="shared" si="9"/>
        <v>0</v>
      </c>
    </row>
    <row r="17" spans="1:25" x14ac:dyDescent="0.2">
      <c r="A17" s="6" t="s">
        <v>5</v>
      </c>
      <c r="B17" s="5" t="s">
        <v>33</v>
      </c>
      <c r="C17" s="90"/>
      <c r="D17" s="76">
        <f>投入係数表!AC17</f>
        <v>0</v>
      </c>
      <c r="E17" s="77">
        <f t="shared" si="0"/>
        <v>0</v>
      </c>
      <c r="F17" s="76">
        <f>分析係数表!C20</f>
        <v>6.1353860086031276E-2</v>
      </c>
      <c r="G17" s="77">
        <f t="shared" si="1"/>
        <v>0</v>
      </c>
      <c r="H17" s="77">
        <v>1.4057826473623184E-3</v>
      </c>
      <c r="I17" s="77">
        <f t="shared" si="2"/>
        <v>1.4057826473623184E-3</v>
      </c>
      <c r="J17" s="76">
        <f>分析係数表!G20</f>
        <v>0.10067618332081142</v>
      </c>
      <c r="K17" s="78">
        <f t="shared" si="3"/>
        <v>1.4152883151506435E-4</v>
      </c>
      <c r="L17" s="79"/>
      <c r="M17" s="80"/>
      <c r="N17" s="81">
        <f>分析係数表!H20</f>
        <v>5.4801670146137783E-4</v>
      </c>
      <c r="O17" s="82">
        <f t="shared" si="4"/>
        <v>1.537006794621573E-2</v>
      </c>
      <c r="P17" s="76">
        <f>分析係数表!C20</f>
        <v>6.1353860086031276E-2</v>
      </c>
      <c r="Q17" s="82">
        <f t="shared" si="5"/>
        <v>9.4301299828491395E-4</v>
      </c>
      <c r="R17" s="83">
        <v>1.7598454718831763E-3</v>
      </c>
      <c r="S17" s="84">
        <f t="shared" si="6"/>
        <v>3.1656281192454947E-3</v>
      </c>
      <c r="T17" s="85">
        <f>分析係数表!F20</f>
        <v>0.22389181066867017</v>
      </c>
      <c r="U17" s="86">
        <f t="shared" si="7"/>
        <v>7.0875821152153074E-4</v>
      </c>
      <c r="V17" s="87">
        <f>分析係数表!D20</f>
        <v>0</v>
      </c>
      <c r="W17" s="88">
        <f t="shared" si="8"/>
        <v>0</v>
      </c>
      <c r="X17" s="76">
        <f>分析係数表!E20</f>
        <v>0</v>
      </c>
      <c r="Y17" s="89">
        <f t="shared" si="9"/>
        <v>0</v>
      </c>
    </row>
    <row r="18" spans="1:25" x14ac:dyDescent="0.2">
      <c r="A18" s="6" t="s">
        <v>6</v>
      </c>
      <c r="B18" s="5" t="s">
        <v>34</v>
      </c>
      <c r="C18" s="90"/>
      <c r="D18" s="76">
        <f>投入係数表!AC18</f>
        <v>3.0864197530864196E-3</v>
      </c>
      <c r="E18" s="77">
        <f t="shared" si="0"/>
        <v>0.30864197530864196</v>
      </c>
      <c r="F18" s="76">
        <f>分析係数表!C21</f>
        <v>6.7857142857142838E-2</v>
      </c>
      <c r="G18" s="77">
        <f t="shared" si="1"/>
        <v>2.0943562610229269E-2</v>
      </c>
      <c r="H18" s="77">
        <v>2.5008111047198755E-2</v>
      </c>
      <c r="I18" s="77">
        <f t="shared" si="2"/>
        <v>2.5008111047198755E-2</v>
      </c>
      <c r="J18" s="76">
        <f>分析係数表!G21</f>
        <v>0.28506493506493508</v>
      </c>
      <c r="K18" s="78">
        <f t="shared" si="3"/>
        <v>7.1289355517663985E-3</v>
      </c>
      <c r="L18" s="79"/>
      <c r="M18" s="80"/>
      <c r="N18" s="81">
        <f>分析係数表!H21</f>
        <v>9.264091858037578E-4</v>
      </c>
      <c r="O18" s="82">
        <f t="shared" si="4"/>
        <v>2.5982733909078976E-2</v>
      </c>
      <c r="P18" s="76">
        <f>分析係数表!C21</f>
        <v>6.7857142857142838E-2</v>
      </c>
      <c r="Q18" s="82">
        <f t="shared" si="5"/>
        <v>1.7631140866875014E-3</v>
      </c>
      <c r="R18" s="83">
        <v>3.913551530868282E-3</v>
      </c>
      <c r="S18" s="84">
        <f t="shared" si="6"/>
        <v>2.8921662578067036E-2</v>
      </c>
      <c r="T18" s="85">
        <f>分析係数表!F21</f>
        <v>0.42467532467532465</v>
      </c>
      <c r="U18" s="86">
        <f t="shared" si="7"/>
        <v>1.2282316445490805E-2</v>
      </c>
      <c r="V18" s="87">
        <f>分析係数表!D21</f>
        <v>5.909090909090909E-2</v>
      </c>
      <c r="W18" s="88">
        <f t="shared" si="8"/>
        <v>0</v>
      </c>
      <c r="X18" s="76">
        <f>分析係数表!E21</f>
        <v>4.6753246753246755E-2</v>
      </c>
      <c r="Y18" s="89">
        <f t="shared" si="9"/>
        <v>0</v>
      </c>
    </row>
    <row r="19" spans="1:25" x14ac:dyDescent="0.2">
      <c r="A19" s="6" t="s">
        <v>7</v>
      </c>
      <c r="B19" s="5" t="s">
        <v>268</v>
      </c>
      <c r="C19" s="90"/>
      <c r="D19" s="76">
        <f>投入係数表!AC19</f>
        <v>0</v>
      </c>
      <c r="E19" s="77">
        <f t="shared" si="0"/>
        <v>0</v>
      </c>
      <c r="F19" s="76">
        <f>分析係数表!C22</f>
        <v>2.5594149908592323E-2</v>
      </c>
      <c r="G19" s="77">
        <f t="shared" si="1"/>
        <v>0</v>
      </c>
      <c r="H19" s="77">
        <v>1.2186999559414865E-3</v>
      </c>
      <c r="I19" s="77">
        <f t="shared" si="2"/>
        <v>1.2186999559414865E-3</v>
      </c>
      <c r="J19" s="76">
        <f>分析係数表!G22</f>
        <v>0.19492656875834447</v>
      </c>
      <c r="K19" s="78">
        <f t="shared" si="3"/>
        <v>2.3755700075761953E-4</v>
      </c>
      <c r="L19" s="79"/>
      <c r="M19" s="80"/>
      <c r="N19" s="81">
        <f>分析係数表!H22</f>
        <v>3.9144050104384132E-5</v>
      </c>
      <c r="O19" s="82">
        <f t="shared" si="4"/>
        <v>1.0978619961582667E-3</v>
      </c>
      <c r="P19" s="76">
        <f>分析係数表!C22</f>
        <v>2.5594149908592323E-2</v>
      </c>
      <c r="Q19" s="82">
        <f t="shared" si="5"/>
        <v>2.8098844508621086E-5</v>
      </c>
      <c r="R19" s="83">
        <v>2.8939865157019999E-4</v>
      </c>
      <c r="S19" s="84">
        <f t="shared" si="6"/>
        <v>1.5080986075116866E-3</v>
      </c>
      <c r="T19" s="85">
        <f>分析係数表!F22</f>
        <v>0.41388518024032045</v>
      </c>
      <c r="U19" s="86">
        <f t="shared" si="7"/>
        <v>6.2417966399015072E-4</v>
      </c>
      <c r="V19" s="87">
        <f>分析係数表!D22</f>
        <v>6.1415220293724967E-2</v>
      </c>
      <c r="W19" s="88">
        <f t="shared" si="8"/>
        <v>0</v>
      </c>
      <c r="X19" s="76">
        <f>分析係数表!E22</f>
        <v>6.008010680907877E-2</v>
      </c>
      <c r="Y19" s="89">
        <f t="shared" si="9"/>
        <v>0</v>
      </c>
    </row>
    <row r="20" spans="1:25" x14ac:dyDescent="0.2">
      <c r="A20" s="6" t="s">
        <v>8</v>
      </c>
      <c r="B20" s="5" t="s">
        <v>269</v>
      </c>
      <c r="C20" s="90"/>
      <c r="D20" s="76">
        <f>投入係数表!AC20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7.3190799743884447E-4</v>
      </c>
      <c r="P20" s="76">
        <f>分析係数表!C23</f>
        <v>0</v>
      </c>
      <c r="Q20" s="82">
        <f t="shared" si="5"/>
        <v>0</v>
      </c>
      <c r="R20" s="83">
        <v>0</v>
      </c>
      <c r="S20" s="84">
        <f t="shared" si="6"/>
        <v>0</v>
      </c>
      <c r="T20" s="85">
        <f>分析係数表!F23</f>
        <v>0.44189383070301291</v>
      </c>
      <c r="U20" s="86">
        <f t="shared" si="7"/>
        <v>0</v>
      </c>
      <c r="V20" s="87">
        <f>分析係数表!D23</f>
        <v>2.5824964131994262E-2</v>
      </c>
      <c r="W20" s="88">
        <f t="shared" si="8"/>
        <v>0</v>
      </c>
      <c r="X20" s="76">
        <f>分析係数表!E23</f>
        <v>2.1520803443328552E-2</v>
      </c>
      <c r="Y20" s="89">
        <f t="shared" si="9"/>
        <v>0</v>
      </c>
    </row>
    <row r="21" spans="1:25" x14ac:dyDescent="0.2">
      <c r="A21" s="6" t="s">
        <v>9</v>
      </c>
      <c r="B21" s="5" t="s">
        <v>270</v>
      </c>
      <c r="C21" s="90"/>
      <c r="D21" s="76">
        <f>投入係数表!AC21</f>
        <v>1.1728395061728395E-3</v>
      </c>
      <c r="E21" s="77">
        <f t="shared" si="0"/>
        <v>0.11728395061728394</v>
      </c>
      <c r="F21" s="76">
        <f>分析係数表!C24</f>
        <v>0.15741583257506819</v>
      </c>
      <c r="G21" s="77">
        <f t="shared" si="1"/>
        <v>1.8462350734112936E-2</v>
      </c>
      <c r="H21" s="77">
        <v>2.3040379896616676E-2</v>
      </c>
      <c r="I21" s="77">
        <f t="shared" si="2"/>
        <v>2.3040379896616676E-2</v>
      </c>
      <c r="J21" s="76">
        <f>分析係数表!G24</f>
        <v>0.20833333333333334</v>
      </c>
      <c r="K21" s="78">
        <f t="shared" si="3"/>
        <v>4.8000791451284748E-3</v>
      </c>
      <c r="L21" s="79"/>
      <c r="M21" s="80"/>
      <c r="N21" s="81">
        <f>分析係数表!H24</f>
        <v>3.2620041753653444E-4</v>
      </c>
      <c r="O21" s="82">
        <f t="shared" si="4"/>
        <v>9.1488499679855551E-3</v>
      </c>
      <c r="P21" s="76">
        <f>分析係数表!C24</f>
        <v>0.15741583257506819</v>
      </c>
      <c r="Q21" s="82">
        <f t="shared" si="5"/>
        <v>1.4401738348148322E-3</v>
      </c>
      <c r="R21" s="83">
        <v>4.9663743645337807E-3</v>
      </c>
      <c r="S21" s="84">
        <f t="shared" si="6"/>
        <v>2.8006754261150457E-2</v>
      </c>
      <c r="T21" s="85">
        <f>分析係数表!F24</f>
        <v>0.39583333333333331</v>
      </c>
      <c r="U21" s="86">
        <f t="shared" si="7"/>
        <v>1.1086006895038723E-2</v>
      </c>
      <c r="V21" s="87">
        <f>分析係数表!D24</f>
        <v>0</v>
      </c>
      <c r="W21" s="88">
        <f t="shared" si="8"/>
        <v>0</v>
      </c>
      <c r="X21" s="76">
        <f>分析係数表!E24</f>
        <v>0</v>
      </c>
      <c r="Y21" s="89">
        <f t="shared" si="9"/>
        <v>0</v>
      </c>
    </row>
    <row r="22" spans="1:25" x14ac:dyDescent="0.2">
      <c r="A22" s="6" t="s">
        <v>10</v>
      </c>
      <c r="B22" s="5" t="s">
        <v>271</v>
      </c>
      <c r="C22" s="90"/>
      <c r="D22" s="76">
        <f>投入係数表!AC22</f>
        <v>0</v>
      </c>
      <c r="E22" s="77">
        <f t="shared" si="0"/>
        <v>0</v>
      </c>
      <c r="F22" s="76">
        <f>分析係数表!C25</f>
        <v>0.30845442536327605</v>
      </c>
      <c r="G22" s="77">
        <f t="shared" si="1"/>
        <v>0</v>
      </c>
      <c r="H22" s="77">
        <v>0.16694381441088124</v>
      </c>
      <c r="I22" s="77">
        <f t="shared" si="2"/>
        <v>0.16694381441088124</v>
      </c>
      <c r="J22" s="76">
        <f>分析係数表!G25</f>
        <v>0.19694817948330565</v>
      </c>
      <c r="K22" s="78">
        <f t="shared" si="3"/>
        <v>3.2879280324221903E-2</v>
      </c>
      <c r="L22" s="79"/>
      <c r="M22" s="80"/>
      <c r="N22" s="81">
        <f>分析係数表!H25</f>
        <v>5.0887265135699379E-4</v>
      </c>
      <c r="O22" s="82">
        <f t="shared" si="4"/>
        <v>1.4272205950057466E-2</v>
      </c>
      <c r="P22" s="76">
        <f>分析係数表!C25</f>
        <v>0.30845442536327605</v>
      </c>
      <c r="Q22" s="82">
        <f t="shared" si="5"/>
        <v>4.4023250849913051E-3</v>
      </c>
      <c r="R22" s="83">
        <v>2.6284749004846605E-2</v>
      </c>
      <c r="S22" s="84">
        <f t="shared" si="6"/>
        <v>0.19322856341572786</v>
      </c>
      <c r="T22" s="85">
        <f>分析係数表!F25</f>
        <v>0.34916150475902702</v>
      </c>
      <c r="U22" s="86">
        <f t="shared" si="7"/>
        <v>6.7467975964660615E-2</v>
      </c>
      <c r="V22" s="87">
        <f>分析係数表!D25</f>
        <v>2.3674271037921135E-2</v>
      </c>
      <c r="W22" s="88">
        <f t="shared" si="8"/>
        <v>0</v>
      </c>
      <c r="X22" s="76">
        <f>分析係数表!E25</f>
        <v>2.3583622903761897E-2</v>
      </c>
      <c r="Y22" s="89">
        <f t="shared" si="9"/>
        <v>0</v>
      </c>
    </row>
    <row r="23" spans="1:25" x14ac:dyDescent="0.2">
      <c r="A23" s="6" t="s">
        <v>11</v>
      </c>
      <c r="B23" s="5" t="s">
        <v>35</v>
      </c>
      <c r="C23" s="90"/>
      <c r="D23" s="76">
        <f>投入係数表!AC23</f>
        <v>1.8518518518518518E-4</v>
      </c>
      <c r="E23" s="77">
        <f t="shared" si="0"/>
        <v>1.8518518518518517E-2</v>
      </c>
      <c r="F23" s="76">
        <f>分析係数表!C26</f>
        <v>0.16160220994475138</v>
      </c>
      <c r="G23" s="77">
        <f t="shared" si="1"/>
        <v>2.9926335174953957E-3</v>
      </c>
      <c r="H23" s="77">
        <v>1.0510330013005709E-2</v>
      </c>
      <c r="I23" s="77">
        <f t="shared" si="2"/>
        <v>1.0510330013005709E-2</v>
      </c>
      <c r="J23" s="76">
        <f>分析係数表!G26</f>
        <v>0.19685515573026913</v>
      </c>
      <c r="K23" s="78">
        <f t="shared" si="3"/>
        <v>2.0690126514867607E-3</v>
      </c>
      <c r="L23" s="79"/>
      <c r="M23" s="80"/>
      <c r="N23" s="81">
        <f>分析係数表!H26</f>
        <v>1.0360125260960334E-2</v>
      </c>
      <c r="O23" s="82">
        <f t="shared" si="4"/>
        <v>0.29056747498322122</v>
      </c>
      <c r="P23" s="76">
        <f>分析係数表!C26</f>
        <v>0.16160220994475138</v>
      </c>
      <c r="Q23" s="82">
        <f t="shared" si="5"/>
        <v>4.695634609535481E-2</v>
      </c>
      <c r="R23" s="83">
        <v>4.9696838047435271E-2</v>
      </c>
      <c r="S23" s="84">
        <f t="shared" si="6"/>
        <v>6.0207168060440977E-2</v>
      </c>
      <c r="T23" s="85">
        <f>分析係数表!F26</f>
        <v>0.33413970365890533</v>
      </c>
      <c r="U23" s="86">
        <f t="shared" si="7"/>
        <v>2.0117605293857657E-2</v>
      </c>
      <c r="V23" s="87">
        <f>分析係数表!D26</f>
        <v>4.2334442092530997E-2</v>
      </c>
      <c r="W23" s="88">
        <f t="shared" si="8"/>
        <v>0</v>
      </c>
      <c r="X23" s="76">
        <f>分析係数表!E26</f>
        <v>4.4148775325068036E-2</v>
      </c>
      <c r="Y23" s="89">
        <f t="shared" si="9"/>
        <v>0</v>
      </c>
    </row>
    <row r="24" spans="1:25" x14ac:dyDescent="0.2">
      <c r="A24" s="6" t="s">
        <v>12</v>
      </c>
      <c r="B24" s="5" t="s">
        <v>365</v>
      </c>
      <c r="C24" s="90"/>
      <c r="D24" s="76">
        <f>投入係数表!AC24</f>
        <v>3.0864197530864197E-4</v>
      </c>
      <c r="E24" s="77">
        <f t="shared" si="0"/>
        <v>3.0864197530864196E-2</v>
      </c>
      <c r="F24" s="76">
        <f>分析係数表!C27</f>
        <v>8.2295614510016213E-2</v>
      </c>
      <c r="G24" s="77">
        <f t="shared" si="1"/>
        <v>2.539988102160994E-3</v>
      </c>
      <c r="H24" s="77">
        <v>3.1079416223073943E-3</v>
      </c>
      <c r="I24" s="77">
        <f t="shared" si="2"/>
        <v>3.1079416223073943E-3</v>
      </c>
      <c r="J24" s="76">
        <f>分析係数表!G27</f>
        <v>0.16879795396419436</v>
      </c>
      <c r="K24" s="78">
        <f t="shared" si="3"/>
        <v>5.2461418688564711E-4</v>
      </c>
      <c r="L24" s="79"/>
      <c r="M24" s="80"/>
      <c r="N24" s="81">
        <f>分析係数表!H27</f>
        <v>1.0829853862212944E-2</v>
      </c>
      <c r="O24" s="82">
        <f t="shared" si="4"/>
        <v>0.30374181893712043</v>
      </c>
      <c r="P24" s="76">
        <f>分析係数表!C27</f>
        <v>8.2295614510016213E-2</v>
      </c>
      <c r="Q24" s="82">
        <f t="shared" si="5"/>
        <v>2.4996619641820407E-2</v>
      </c>
      <c r="R24" s="83">
        <v>2.5260595830166332E-2</v>
      </c>
      <c r="S24" s="84">
        <f t="shared" si="6"/>
        <v>2.8368537452473724E-2</v>
      </c>
      <c r="T24" s="85">
        <f>分析係数表!F27</f>
        <v>0.31969309462915602</v>
      </c>
      <c r="U24" s="86">
        <f t="shared" si="7"/>
        <v>9.069225528284439E-3</v>
      </c>
      <c r="V24" s="87">
        <f>分析係数表!D27</f>
        <v>0</v>
      </c>
      <c r="W24" s="88">
        <f t="shared" si="8"/>
        <v>0</v>
      </c>
      <c r="X24" s="76">
        <f>分析係数表!E27</f>
        <v>0</v>
      </c>
      <c r="Y24" s="89">
        <f t="shared" si="9"/>
        <v>0</v>
      </c>
    </row>
    <row r="25" spans="1:25" x14ac:dyDescent="0.2">
      <c r="A25" s="6" t="s">
        <v>13</v>
      </c>
      <c r="B25" s="5" t="s">
        <v>191</v>
      </c>
      <c r="C25" s="90"/>
      <c r="D25" s="76">
        <f>投入係数表!AC25</f>
        <v>0</v>
      </c>
      <c r="E25" s="77">
        <f t="shared" si="0"/>
        <v>0</v>
      </c>
      <c r="F25" s="76">
        <f>分析係数表!C28</f>
        <v>3.4090909090909061E-2</v>
      </c>
      <c r="G25" s="77">
        <f t="shared" si="1"/>
        <v>0</v>
      </c>
      <c r="H25" s="77">
        <v>6.8875746435637401E-3</v>
      </c>
      <c r="I25" s="77">
        <f t="shared" si="2"/>
        <v>6.8875746435637401E-3</v>
      </c>
      <c r="J25" s="76">
        <f>分析係数表!G28</f>
        <v>0.12609457092819615</v>
      </c>
      <c r="K25" s="78">
        <f t="shared" si="3"/>
        <v>8.6848576941609334E-4</v>
      </c>
      <c r="L25" s="79"/>
      <c r="M25" s="80"/>
      <c r="N25" s="81">
        <f>分析係数表!H28</f>
        <v>2.1424843423799581E-2</v>
      </c>
      <c r="O25" s="82">
        <f t="shared" si="4"/>
        <v>0.60089646589729118</v>
      </c>
      <c r="P25" s="76">
        <f>分析係数表!C28</f>
        <v>3.4090909090909061E-2</v>
      </c>
      <c r="Q25" s="82">
        <f t="shared" si="5"/>
        <v>2.0485106791953089E-2</v>
      </c>
      <c r="R25" s="83">
        <v>2.2730982756118432E-2</v>
      </c>
      <c r="S25" s="84">
        <f t="shared" si="6"/>
        <v>2.9618557399682173E-2</v>
      </c>
      <c r="T25" s="85">
        <f>分析係数表!F28</f>
        <v>0.21453590192644484</v>
      </c>
      <c r="U25" s="86">
        <f t="shared" si="7"/>
        <v>6.3542439255009917E-3</v>
      </c>
      <c r="V25" s="87">
        <f>分析係数表!D28</f>
        <v>1.6637478108581436E-2</v>
      </c>
      <c r="W25" s="88">
        <f t="shared" si="8"/>
        <v>0</v>
      </c>
      <c r="X25" s="76">
        <f>分析係数表!E28</f>
        <v>1.5761821366024518E-2</v>
      </c>
      <c r="Y25" s="89">
        <f t="shared" si="9"/>
        <v>0</v>
      </c>
    </row>
    <row r="26" spans="1:25" x14ac:dyDescent="0.2">
      <c r="A26" s="6" t="s">
        <v>14</v>
      </c>
      <c r="B26" s="5" t="s">
        <v>50</v>
      </c>
      <c r="C26" s="90"/>
      <c r="D26" s="76">
        <f>投入係数表!AC26</f>
        <v>6.358024691358025E-3</v>
      </c>
      <c r="E26" s="77">
        <f t="shared" si="0"/>
        <v>0.63580246913580252</v>
      </c>
      <c r="F26" s="76">
        <f>分析係数表!C29</f>
        <v>0.29231433506044902</v>
      </c>
      <c r="G26" s="77">
        <f t="shared" si="1"/>
        <v>0.18585417599522377</v>
      </c>
      <c r="H26" s="77">
        <v>0.21110680201434559</v>
      </c>
      <c r="I26" s="77">
        <f t="shared" si="2"/>
        <v>0.21110680201434559</v>
      </c>
      <c r="J26" s="76">
        <f>分析係数表!G29</f>
        <v>0.25456977262594738</v>
      </c>
      <c r="K26" s="78">
        <f t="shared" si="3"/>
        <v>5.3741410588582846E-2</v>
      </c>
      <c r="L26" s="79"/>
      <c r="M26" s="80"/>
      <c r="N26" s="81">
        <f>分析係数表!H29</f>
        <v>1.0151356993736952E-2</v>
      </c>
      <c r="O26" s="82">
        <f t="shared" si="4"/>
        <v>0.28471221100371047</v>
      </c>
      <c r="P26" s="76">
        <f>分析係数表!C29</f>
        <v>0.29231433506044902</v>
      </c>
      <c r="Q26" s="82">
        <f t="shared" si="5"/>
        <v>8.3225460643139876E-2</v>
      </c>
      <c r="R26" s="83">
        <v>0.10570643786909123</v>
      </c>
      <c r="S26" s="84">
        <f t="shared" si="6"/>
        <v>0.31681323988343679</v>
      </c>
      <c r="T26" s="85">
        <f>分析係数表!F29</f>
        <v>0.38252340615247438</v>
      </c>
      <c r="U26" s="86">
        <f t="shared" si="7"/>
        <v>0.12118847963441319</v>
      </c>
      <c r="V26" s="87">
        <f>分析係数表!D29</f>
        <v>6.8212215782434235E-2</v>
      </c>
      <c r="W26" s="88">
        <f t="shared" si="8"/>
        <v>0</v>
      </c>
      <c r="X26" s="76">
        <f>分析係数表!E29</f>
        <v>4.7258136424431565E-2</v>
      </c>
      <c r="Y26" s="89">
        <f t="shared" si="9"/>
        <v>0</v>
      </c>
    </row>
    <row r="27" spans="1:25" x14ac:dyDescent="0.2">
      <c r="A27" s="6" t="s">
        <v>15</v>
      </c>
      <c r="B27" s="5" t="s">
        <v>36</v>
      </c>
      <c r="C27" s="90"/>
      <c r="D27" s="76">
        <f>投入係数表!AC27</f>
        <v>3.0864197530864196E-3</v>
      </c>
      <c r="E27" s="77">
        <f t="shared" si="0"/>
        <v>0.30864197530864196</v>
      </c>
      <c r="F27" s="76">
        <f>分析係数表!C30</f>
        <v>1</v>
      </c>
      <c r="G27" s="77">
        <f t="shared" si="1"/>
        <v>0.30864197530864196</v>
      </c>
      <c r="H27" s="77">
        <v>0.36187115978814677</v>
      </c>
      <c r="I27" s="77">
        <f t="shared" si="2"/>
        <v>0.36187115978814677</v>
      </c>
      <c r="J27" s="76">
        <f>分析係数表!G30</f>
        <v>0.34476756092566047</v>
      </c>
      <c r="K27" s="78">
        <f t="shared" si="3"/>
        <v>0.1247614371294993</v>
      </c>
      <c r="L27" s="79"/>
      <c r="M27" s="80"/>
      <c r="N27" s="81">
        <f>分析係数表!H30</f>
        <v>0</v>
      </c>
      <c r="O27" s="82">
        <f t="shared" si="4"/>
        <v>0</v>
      </c>
      <c r="P27" s="76">
        <f>分析係数表!C30</f>
        <v>1</v>
      </c>
      <c r="Q27" s="82">
        <f t="shared" si="5"/>
        <v>0</v>
      </c>
      <c r="R27" s="83">
        <v>8.5217985618621969E-2</v>
      </c>
      <c r="S27" s="84">
        <f t="shared" si="6"/>
        <v>0.44708914540676875</v>
      </c>
      <c r="T27" s="85">
        <f>分析係数表!F30</f>
        <v>0.43968871595330739</v>
      </c>
      <c r="U27" s="86">
        <f t="shared" si="7"/>
        <v>0.19658005226056369</v>
      </c>
      <c r="V27" s="87">
        <f>分析係数表!D30</f>
        <v>0.11560516076182674</v>
      </c>
      <c r="W27" s="88">
        <f t="shared" si="8"/>
        <v>0</v>
      </c>
      <c r="X27" s="76">
        <f>分析係数表!E30</f>
        <v>7.6694654925250877E-2</v>
      </c>
      <c r="Y27" s="89">
        <f t="shared" si="9"/>
        <v>0</v>
      </c>
    </row>
    <row r="28" spans="1:25" x14ac:dyDescent="0.2">
      <c r="A28" s="6" t="s">
        <v>16</v>
      </c>
      <c r="B28" s="5" t="s">
        <v>192</v>
      </c>
      <c r="C28" s="90"/>
      <c r="D28" s="76">
        <f>投入係数表!AC28</f>
        <v>2.3518518518518518E-2</v>
      </c>
      <c r="E28" s="77">
        <f t="shared" si="0"/>
        <v>2.3518518518518516</v>
      </c>
      <c r="F28" s="76">
        <f>分析係数表!C31</f>
        <v>3.6682843277190957E-2</v>
      </c>
      <c r="G28" s="77">
        <f t="shared" si="1"/>
        <v>8.6272612892652797E-2</v>
      </c>
      <c r="H28" s="77">
        <v>9.1164841278088743E-2</v>
      </c>
      <c r="I28" s="77">
        <f t="shared" si="2"/>
        <v>9.1164841278088743E-2</v>
      </c>
      <c r="J28" s="76">
        <f>分析係数表!G31</f>
        <v>6.9767441860465115E-2</v>
      </c>
      <c r="K28" s="78">
        <f t="shared" si="3"/>
        <v>6.360337763587587E-3</v>
      </c>
      <c r="L28" s="79"/>
      <c r="M28" s="80"/>
      <c r="N28" s="81">
        <f>分析係数表!H31</f>
        <v>2.1751043841336117E-2</v>
      </c>
      <c r="O28" s="82">
        <f t="shared" si="4"/>
        <v>0.61004531586527677</v>
      </c>
      <c r="P28" s="76">
        <f>分析係数表!C31</f>
        <v>3.6682843277190957E-2</v>
      </c>
      <c r="Q28" s="82">
        <f t="shared" si="5"/>
        <v>2.2378196713870403E-2</v>
      </c>
      <c r="R28" s="83">
        <v>2.9756278613580735E-2</v>
      </c>
      <c r="S28" s="84">
        <f t="shared" si="6"/>
        <v>0.12092111989166948</v>
      </c>
      <c r="T28" s="85">
        <f>分析係数表!F31</f>
        <v>0.34496124031007752</v>
      </c>
      <c r="U28" s="86">
        <f t="shared" si="7"/>
        <v>4.1713099497513895E-2</v>
      </c>
      <c r="V28" s="87">
        <f>分析係数表!D31</f>
        <v>0</v>
      </c>
      <c r="W28" s="88">
        <f t="shared" si="8"/>
        <v>0</v>
      </c>
      <c r="X28" s="76">
        <f>分析係数表!E31</f>
        <v>0</v>
      </c>
      <c r="Y28" s="89">
        <f t="shared" si="9"/>
        <v>0</v>
      </c>
    </row>
    <row r="29" spans="1:25" x14ac:dyDescent="0.2">
      <c r="A29" s="6" t="s">
        <v>17</v>
      </c>
      <c r="B29" s="5" t="s">
        <v>272</v>
      </c>
      <c r="C29" s="90"/>
      <c r="D29" s="76">
        <f>投入係数表!AC29</f>
        <v>2.345679012345679E-3</v>
      </c>
      <c r="E29" s="77">
        <f t="shared" si="0"/>
        <v>0.23456790123456789</v>
      </c>
      <c r="F29" s="76">
        <f>分析係数表!C32</f>
        <v>0.40520446096654272</v>
      </c>
      <c r="G29" s="77">
        <f t="shared" si="1"/>
        <v>9.5047959979806307E-2</v>
      </c>
      <c r="H29" s="77">
        <v>0.10496084951698192</v>
      </c>
      <c r="I29" s="77">
        <f t="shared" si="2"/>
        <v>0.10496084951698192</v>
      </c>
      <c r="J29" s="76">
        <f>分析係数表!G32</f>
        <v>0.14123006833712984</v>
      </c>
      <c r="K29" s="78">
        <f t="shared" si="3"/>
        <v>1.4823627950006558E-2</v>
      </c>
      <c r="L29" s="79"/>
      <c r="M29" s="80"/>
      <c r="N29" s="81">
        <f>分析係数表!H32</f>
        <v>6.3543841336116914E-3</v>
      </c>
      <c r="O29" s="82">
        <f t="shared" si="4"/>
        <v>0.17821959737635862</v>
      </c>
      <c r="P29" s="76">
        <f>分析係数表!C32</f>
        <v>0.40520446096654272</v>
      </c>
      <c r="Q29" s="82">
        <f t="shared" si="5"/>
        <v>7.2215375888561667E-2</v>
      </c>
      <c r="R29" s="83">
        <v>8.9920785724270536E-2</v>
      </c>
      <c r="S29" s="84">
        <f t="shared" si="6"/>
        <v>0.19488163524125246</v>
      </c>
      <c r="T29" s="85">
        <f>分析係数表!F32</f>
        <v>0.48519362186788156</v>
      </c>
      <c r="U29" s="86">
        <f t="shared" si="7"/>
        <v>9.4555326438238663E-2</v>
      </c>
      <c r="V29" s="87">
        <f>分析係数表!D32</f>
        <v>9.1116173120728925E-3</v>
      </c>
      <c r="W29" s="88">
        <f t="shared" si="8"/>
        <v>0</v>
      </c>
      <c r="X29" s="76">
        <f>分析係数表!E32</f>
        <v>1.366742596810934E-2</v>
      </c>
      <c r="Y29" s="89">
        <f t="shared" si="9"/>
        <v>0</v>
      </c>
    </row>
    <row r="30" spans="1:25" x14ac:dyDescent="0.2">
      <c r="A30" s="6" t="s">
        <v>18</v>
      </c>
      <c r="B30" s="5" t="s">
        <v>273</v>
      </c>
      <c r="C30" s="90"/>
      <c r="D30" s="76">
        <f>投入係数表!AC30</f>
        <v>1.419753086419753E-3</v>
      </c>
      <c r="E30" s="77">
        <f t="shared" si="0"/>
        <v>0.1419753086419753</v>
      </c>
      <c r="F30" s="76">
        <f>分析係数表!C33</f>
        <v>1</v>
      </c>
      <c r="G30" s="77">
        <f t="shared" si="1"/>
        <v>0.1419753086419753</v>
      </c>
      <c r="H30" s="77">
        <v>0.17126157920140858</v>
      </c>
      <c r="I30" s="77">
        <f t="shared" si="2"/>
        <v>0.17126157920140858</v>
      </c>
      <c r="J30" s="76">
        <f>分析係数表!G33</f>
        <v>0.50773765659543113</v>
      </c>
      <c r="K30" s="78">
        <f t="shared" si="3"/>
        <v>8.6955952888556023E-2</v>
      </c>
      <c r="L30" s="79"/>
      <c r="M30" s="80"/>
      <c r="N30" s="81">
        <f>分析係数表!H33</f>
        <v>9.3945720250521918E-4</v>
      </c>
      <c r="O30" s="82">
        <f t="shared" si="4"/>
        <v>2.6348687907798398E-2</v>
      </c>
      <c r="P30" s="76">
        <f>分析係数表!C33</f>
        <v>1</v>
      </c>
      <c r="Q30" s="82">
        <f t="shared" si="5"/>
        <v>2.6348687907798398E-2</v>
      </c>
      <c r="R30" s="83">
        <v>7.9535178151082506E-2</v>
      </c>
      <c r="S30" s="84">
        <f t="shared" si="6"/>
        <v>0.25079675735249107</v>
      </c>
      <c r="T30" s="85">
        <f>分析係数表!F33</f>
        <v>0.64112011790714807</v>
      </c>
      <c r="U30" s="86">
        <f t="shared" si="7"/>
        <v>0.16079084664455948</v>
      </c>
      <c r="V30" s="87">
        <f>分析係数表!D33</f>
        <v>2.5055268975681652E-2</v>
      </c>
      <c r="W30" s="88">
        <f t="shared" si="8"/>
        <v>0</v>
      </c>
      <c r="X30" s="76">
        <f>分析係数表!E33</f>
        <v>2.3581429624170966E-2</v>
      </c>
      <c r="Y30" s="89">
        <f t="shared" si="9"/>
        <v>0</v>
      </c>
    </row>
    <row r="31" spans="1:25" x14ac:dyDescent="0.2">
      <c r="A31" s="6" t="s">
        <v>19</v>
      </c>
      <c r="B31" s="5" t="s">
        <v>274</v>
      </c>
      <c r="C31" s="75">
        <f>最終需要_まとめ!C32</f>
        <v>100</v>
      </c>
      <c r="D31" s="76">
        <f>投入係数表!AC31</f>
        <v>1.1419753086419753E-2</v>
      </c>
      <c r="E31" s="77">
        <f t="shared" si="0"/>
        <v>1.1419753086419753</v>
      </c>
      <c r="F31" s="76">
        <f>分析係数表!C34</f>
        <v>0.47684200348095152</v>
      </c>
      <c r="G31" s="77">
        <f t="shared" si="1"/>
        <v>0.54454179409861747</v>
      </c>
      <c r="H31" s="77">
        <v>0.66482086753226521</v>
      </c>
      <c r="I31" s="77">
        <f t="shared" si="2"/>
        <v>100.66482086753227</v>
      </c>
      <c r="J31" s="76">
        <f>分析係数表!G34</f>
        <v>0.42481481481481481</v>
      </c>
      <c r="K31" s="78">
        <f t="shared" si="3"/>
        <v>42.763907235207228</v>
      </c>
      <c r="L31" s="79"/>
      <c r="M31" s="80"/>
      <c r="N31" s="81">
        <f>分析係数表!H34</f>
        <v>0.15750260960334028</v>
      </c>
      <c r="O31" s="82">
        <f t="shared" si="4"/>
        <v>4.4174307185421453</v>
      </c>
      <c r="P31" s="76">
        <f>分析係数表!C34</f>
        <v>0.47684200348095152</v>
      </c>
      <c r="Q31" s="82">
        <f t="shared" si="5"/>
        <v>2.1064165140679356</v>
      </c>
      <c r="R31" s="83">
        <v>2.2507591933709485</v>
      </c>
      <c r="S31" s="84">
        <f t="shared" si="6"/>
        <v>102.91558006090322</v>
      </c>
      <c r="T31" s="85">
        <f>分析係数表!F34</f>
        <v>0.69679012345679014</v>
      </c>
      <c r="U31" s="86">
        <f t="shared" si="7"/>
        <v>71.710559736263932</v>
      </c>
      <c r="V31" s="87">
        <f>分析係数表!D34</f>
        <v>0.16024691358024692</v>
      </c>
      <c r="W31" s="88">
        <f t="shared" si="8"/>
        <v>16</v>
      </c>
      <c r="X31" s="76">
        <f>分析係数表!E34</f>
        <v>0.12271604938271605</v>
      </c>
      <c r="Y31" s="89">
        <f t="shared" si="9"/>
        <v>13</v>
      </c>
    </row>
    <row r="32" spans="1:25" x14ac:dyDescent="0.2">
      <c r="A32" s="6" t="s">
        <v>20</v>
      </c>
      <c r="B32" s="5" t="s">
        <v>37</v>
      </c>
      <c r="C32" s="90"/>
      <c r="D32" s="76">
        <f>投入係数表!AC32</f>
        <v>1.7654320987654321E-2</v>
      </c>
      <c r="E32" s="77">
        <f t="shared" si="0"/>
        <v>1.7654320987654319</v>
      </c>
      <c r="F32" s="76">
        <f>分析係数表!C35</f>
        <v>0.24337550728097401</v>
      </c>
      <c r="G32" s="77">
        <f t="shared" si="1"/>
        <v>0.4296629326071516</v>
      </c>
      <c r="H32" s="77">
        <v>0.51273130158568747</v>
      </c>
      <c r="I32" s="77">
        <f t="shared" si="2"/>
        <v>0.51273130158568747</v>
      </c>
      <c r="J32" s="76">
        <f>分析係数表!G35</f>
        <v>0.31448275862068964</v>
      </c>
      <c r="K32" s="78">
        <f t="shared" si="3"/>
        <v>0.16124515415384377</v>
      </c>
      <c r="L32" s="79"/>
      <c r="M32" s="80"/>
      <c r="N32" s="81">
        <f>分析係数表!H35</f>
        <v>5.9929540709812108E-2</v>
      </c>
      <c r="O32" s="82">
        <f t="shared" si="4"/>
        <v>1.6808267161183061</v>
      </c>
      <c r="P32" s="76">
        <f>分析係数表!C35</f>
        <v>0.24337550728097401</v>
      </c>
      <c r="Q32" s="82">
        <f t="shared" si="5"/>
        <v>0.40907205468670643</v>
      </c>
      <c r="R32" s="83">
        <v>0.54313465412624584</v>
      </c>
      <c r="S32" s="84">
        <f t="shared" si="6"/>
        <v>1.0558659557119334</v>
      </c>
      <c r="T32" s="85">
        <f>分析係数表!F35</f>
        <v>0.64091954022988507</v>
      </c>
      <c r="U32" s="86">
        <f t="shared" si="7"/>
        <v>0.67672512287928055</v>
      </c>
      <c r="V32" s="87">
        <f>分析係数表!D35</f>
        <v>7.0344827586206901E-2</v>
      </c>
      <c r="W32" s="88">
        <f t="shared" si="8"/>
        <v>0</v>
      </c>
      <c r="X32" s="76">
        <f>分析係数表!E35</f>
        <v>6.2068965517241378E-2</v>
      </c>
      <c r="Y32" s="89">
        <f t="shared" si="9"/>
        <v>0</v>
      </c>
    </row>
    <row r="33" spans="1:25" x14ac:dyDescent="0.2">
      <c r="A33" s="6" t="s">
        <v>21</v>
      </c>
      <c r="B33" s="5" t="s">
        <v>38</v>
      </c>
      <c r="C33" s="90"/>
      <c r="D33" s="76">
        <f>投入係数表!AC33</f>
        <v>2.7283950617283951E-2</v>
      </c>
      <c r="E33" s="77">
        <f t="shared" si="0"/>
        <v>2.7283950617283952</v>
      </c>
      <c r="F33" s="76">
        <f>分析係数表!C36</f>
        <v>0.96818154529627187</v>
      </c>
      <c r="G33" s="77">
        <f t="shared" si="1"/>
        <v>2.6415817470429146</v>
      </c>
      <c r="H33" s="77">
        <v>2.7828127826102405</v>
      </c>
      <c r="I33" s="77">
        <f t="shared" si="2"/>
        <v>2.7828127826102405</v>
      </c>
      <c r="J33" s="76">
        <f>分析係数表!G36</f>
        <v>4.9777985510633324E-2</v>
      </c>
      <c r="K33" s="78">
        <f t="shared" si="3"/>
        <v>0.13852281437157776</v>
      </c>
      <c r="L33" s="79"/>
      <c r="M33" s="80"/>
      <c r="N33" s="81">
        <f>分析係数表!H36</f>
        <v>0.19376304801670147</v>
      </c>
      <c r="O33" s="82">
        <f t="shared" si="4"/>
        <v>5.4344168809834201</v>
      </c>
      <c r="P33" s="76">
        <f>分析係数表!C36</f>
        <v>0.96818154529627187</v>
      </c>
      <c r="Q33" s="82">
        <f t="shared" si="5"/>
        <v>5.2615021336146741</v>
      </c>
      <c r="R33" s="83">
        <v>5.5446933851519242</v>
      </c>
      <c r="S33" s="84">
        <f t="shared" si="6"/>
        <v>8.3275061677621647</v>
      </c>
      <c r="T33" s="85">
        <f>分析係数表!F36</f>
        <v>0.84955597102126668</v>
      </c>
      <c r="U33" s="86">
        <f t="shared" si="7"/>
        <v>7.0746825885387734</v>
      </c>
      <c r="V33" s="87">
        <f>分析係数表!D36</f>
        <v>8.3547557840616959E-3</v>
      </c>
      <c r="W33" s="88">
        <f t="shared" si="8"/>
        <v>0</v>
      </c>
      <c r="X33" s="76">
        <f>分析係数表!E36</f>
        <v>3.0380930123860717E-3</v>
      </c>
      <c r="Y33" s="89">
        <f t="shared" si="9"/>
        <v>0</v>
      </c>
    </row>
    <row r="34" spans="1:25" x14ac:dyDescent="0.2">
      <c r="A34" s="6" t="s">
        <v>22</v>
      </c>
      <c r="B34" s="5" t="s">
        <v>377</v>
      </c>
      <c r="C34" s="90"/>
      <c r="D34" s="76">
        <f>投入係数表!AC34</f>
        <v>2.0864197530864197E-2</v>
      </c>
      <c r="E34" s="77">
        <f t="shared" si="0"/>
        <v>2.0864197530864197</v>
      </c>
      <c r="F34" s="76">
        <f>分析係数表!C37</f>
        <v>0.40040699066315533</v>
      </c>
      <c r="G34" s="77">
        <f t="shared" si="1"/>
        <v>0.83541705459349691</v>
      </c>
      <c r="H34" s="77">
        <v>0.91204609947316762</v>
      </c>
      <c r="I34" s="77">
        <f t="shared" si="2"/>
        <v>0.91204609947316762</v>
      </c>
      <c r="J34" s="76">
        <f>分析係数表!G37</f>
        <v>0.27134717134717135</v>
      </c>
      <c r="K34" s="78">
        <f t="shared" si="3"/>
        <v>0.24748112923026488</v>
      </c>
      <c r="L34" s="79"/>
      <c r="M34" s="80"/>
      <c r="N34" s="81">
        <f>分析係数表!H37</f>
        <v>4.6907620041753653E-2</v>
      </c>
      <c r="O34" s="82">
        <f t="shared" si="4"/>
        <v>1.3156046253963227</v>
      </c>
      <c r="P34" s="76">
        <f>分析係数表!C37</f>
        <v>0.40040699066315533</v>
      </c>
      <c r="Q34" s="82">
        <f t="shared" si="5"/>
        <v>0.52677728895746934</v>
      </c>
      <c r="R34" s="83">
        <v>0.60737820886934757</v>
      </c>
      <c r="S34" s="84">
        <f t="shared" si="6"/>
        <v>1.5194243083425152</v>
      </c>
      <c r="T34" s="85">
        <f>分析係数表!F37</f>
        <v>0.66491656491656492</v>
      </c>
      <c r="U34" s="86">
        <f t="shared" si="7"/>
        <v>1.0102903917538328</v>
      </c>
      <c r="V34" s="87">
        <f>分析係数表!D37</f>
        <v>3.0728530728530729E-2</v>
      </c>
      <c r="W34" s="88">
        <f t="shared" si="8"/>
        <v>0</v>
      </c>
      <c r="X34" s="76">
        <f>分析係数表!E37</f>
        <v>2.9100529100529099E-2</v>
      </c>
      <c r="Y34" s="89">
        <f t="shared" si="9"/>
        <v>0</v>
      </c>
    </row>
    <row r="35" spans="1:25" x14ac:dyDescent="0.2">
      <c r="A35" s="6" t="s">
        <v>23</v>
      </c>
      <c r="B35" s="5" t="s">
        <v>193</v>
      </c>
      <c r="C35" s="90"/>
      <c r="D35" s="76">
        <f>投入係数表!AC35</f>
        <v>3.8703703703703705E-2</v>
      </c>
      <c r="E35" s="77">
        <f t="shared" si="0"/>
        <v>3.8703703703703707</v>
      </c>
      <c r="F35" s="76">
        <f>分析係数表!C38</f>
        <v>3.4362826933778567E-2</v>
      </c>
      <c r="G35" s="77">
        <f t="shared" si="1"/>
        <v>0.13299686720666151</v>
      </c>
      <c r="H35" s="77">
        <v>0.14088516273846352</v>
      </c>
      <c r="I35" s="77">
        <f t="shared" si="2"/>
        <v>0.14088516273846352</v>
      </c>
      <c r="J35" s="76">
        <f>分析係数表!G38</f>
        <v>0.25648414985590778</v>
      </c>
      <c r="K35" s="78">
        <f t="shared" si="3"/>
        <v>3.613481119228603E-2</v>
      </c>
      <c r="L35" s="79"/>
      <c r="M35" s="80"/>
      <c r="N35" s="81">
        <f>分析係数表!H38</f>
        <v>4.2901878914405008E-2</v>
      </c>
      <c r="O35" s="82">
        <f t="shared" si="4"/>
        <v>1.20325674778946</v>
      </c>
      <c r="P35" s="76">
        <f>分析係数表!C38</f>
        <v>3.4362826933778567E-2</v>
      </c>
      <c r="Q35" s="82">
        <f t="shared" si="5"/>
        <v>4.1347303381190463E-2</v>
      </c>
      <c r="R35" s="83">
        <v>4.9654837613163499E-2</v>
      </c>
      <c r="S35" s="84">
        <f t="shared" si="6"/>
        <v>0.19054000035162702</v>
      </c>
      <c r="T35" s="85">
        <f>分析係数表!F38</f>
        <v>0.52449567723342938</v>
      </c>
      <c r="U35" s="86">
        <f t="shared" si="7"/>
        <v>9.993740652448449E-2</v>
      </c>
      <c r="V35" s="87">
        <f>分析係数表!D38</f>
        <v>0.12968299711815562</v>
      </c>
      <c r="W35" s="88">
        <f t="shared" si="8"/>
        <v>0</v>
      </c>
      <c r="X35" s="76">
        <f>分析係数表!E38</f>
        <v>0.13832853025936601</v>
      </c>
      <c r="Y35" s="89">
        <f t="shared" si="9"/>
        <v>0</v>
      </c>
    </row>
    <row r="36" spans="1:25" x14ac:dyDescent="0.2">
      <c r="A36" s="6" t="s">
        <v>24</v>
      </c>
      <c r="B36" s="5" t="s">
        <v>39</v>
      </c>
      <c r="C36" s="90"/>
      <c r="D36" s="76">
        <f>投入係数表!AC36</f>
        <v>0</v>
      </c>
      <c r="E36" s="77">
        <f t="shared" si="0"/>
        <v>0</v>
      </c>
      <c r="F36" s="76">
        <f>分析係数表!C39</f>
        <v>1</v>
      </c>
      <c r="G36" s="77">
        <f t="shared" si="1"/>
        <v>0</v>
      </c>
      <c r="H36" s="77">
        <v>4.2197613832272912E-2</v>
      </c>
      <c r="I36" s="77">
        <f t="shared" si="2"/>
        <v>4.2197613832272912E-2</v>
      </c>
      <c r="J36" s="76">
        <f>分析係数表!G39</f>
        <v>0.34864130434782609</v>
      </c>
      <c r="K36" s="78">
        <f t="shared" si="3"/>
        <v>1.4711831126849496E-2</v>
      </c>
      <c r="L36" s="79"/>
      <c r="M36" s="80"/>
      <c r="N36" s="81">
        <f>分析係数表!H39</f>
        <v>3.7578288100208767E-3</v>
      </c>
      <c r="O36" s="82">
        <f t="shared" si="4"/>
        <v>0.10539475163119359</v>
      </c>
      <c r="P36" s="76">
        <f>分析係数表!C39</f>
        <v>1</v>
      </c>
      <c r="Q36" s="82">
        <f t="shared" si="5"/>
        <v>0.10539475163119359</v>
      </c>
      <c r="R36" s="83">
        <v>0.13506676972197998</v>
      </c>
      <c r="S36" s="84">
        <f t="shared" si="6"/>
        <v>0.17726438355425289</v>
      </c>
      <c r="T36" s="85">
        <f>分析係数表!F39</f>
        <v>0.69918478260869565</v>
      </c>
      <c r="U36" s="86">
        <f t="shared" si="7"/>
        <v>0.12394055947964475</v>
      </c>
      <c r="V36" s="87">
        <f>分析係数表!D39</f>
        <v>5.6793478260869563E-2</v>
      </c>
      <c r="W36" s="88">
        <f t="shared" si="8"/>
        <v>0</v>
      </c>
      <c r="X36" s="76">
        <f>分析係数表!E39</f>
        <v>7.2010869565217392E-2</v>
      </c>
      <c r="Y36" s="89">
        <f t="shared" si="9"/>
        <v>0</v>
      </c>
    </row>
    <row r="37" spans="1:25" x14ac:dyDescent="0.2">
      <c r="A37" s="6" t="s">
        <v>25</v>
      </c>
      <c r="B37" s="5" t="s">
        <v>40</v>
      </c>
      <c r="C37" s="90"/>
      <c r="D37" s="76">
        <f>投入係数表!AC37</f>
        <v>6.1728395061728397E-5</v>
      </c>
      <c r="E37" s="77">
        <f t="shared" si="0"/>
        <v>6.17283950617284E-3</v>
      </c>
      <c r="F37" s="76">
        <f>分析係数表!C40</f>
        <v>0.60127684271619275</v>
      </c>
      <c r="G37" s="77">
        <f t="shared" si="1"/>
        <v>3.7115854488653875E-3</v>
      </c>
      <c r="H37" s="77">
        <v>7.663225435924243E-3</v>
      </c>
      <c r="I37" s="77">
        <f t="shared" si="2"/>
        <v>7.663225435924243E-3</v>
      </c>
      <c r="J37" s="76">
        <f>分析係数表!G40</f>
        <v>0.54798481836255197</v>
      </c>
      <c r="K37" s="78">
        <f t="shared" si="3"/>
        <v>4.1993311985762342E-3</v>
      </c>
      <c r="L37" s="79"/>
      <c r="M37" s="80"/>
      <c r="N37" s="81">
        <f>分析係数表!H40</f>
        <v>3.4120563674321501E-2</v>
      </c>
      <c r="O37" s="82">
        <f t="shared" si="4"/>
        <v>0.956969706651289</v>
      </c>
      <c r="P37" s="76">
        <f>分析係数表!C40</f>
        <v>0.60127684271619275</v>
      </c>
      <c r="Q37" s="82">
        <f t="shared" si="5"/>
        <v>0.57540372379032823</v>
      </c>
      <c r="R37" s="83">
        <v>0.57799181262551991</v>
      </c>
      <c r="S37" s="84">
        <f t="shared" si="6"/>
        <v>0.58565503806144414</v>
      </c>
      <c r="T37" s="85">
        <f>分析係数表!F40</f>
        <v>0.74046629315018975</v>
      </c>
      <c r="U37" s="86">
        <f t="shared" si="7"/>
        <v>0.43365781509809082</v>
      </c>
      <c r="V37" s="87">
        <f>分析係数表!D40</f>
        <v>0.1006687149828303</v>
      </c>
      <c r="W37" s="88">
        <f t="shared" si="8"/>
        <v>0</v>
      </c>
      <c r="X37" s="76">
        <f>分析係数表!E40</f>
        <v>5.8015543105006326E-2</v>
      </c>
      <c r="Y37" s="89">
        <f t="shared" si="9"/>
        <v>0</v>
      </c>
    </row>
    <row r="38" spans="1:25" x14ac:dyDescent="0.2">
      <c r="A38" s="6" t="s">
        <v>26</v>
      </c>
      <c r="B38" s="5" t="s">
        <v>276</v>
      </c>
      <c r="C38" s="90"/>
      <c r="D38" s="76">
        <f>投入係数表!AC38</f>
        <v>0</v>
      </c>
      <c r="E38" s="77">
        <f t="shared" si="0"/>
        <v>0</v>
      </c>
      <c r="F38" s="76">
        <f>分析係数表!C41</f>
        <v>0.59395665886661919</v>
      </c>
      <c r="G38" s="77">
        <f t="shared" si="1"/>
        <v>0</v>
      </c>
      <c r="H38" s="77">
        <v>3.025280698898471E-4</v>
      </c>
      <c r="I38" s="77">
        <f t="shared" si="2"/>
        <v>3.025280698898471E-4</v>
      </c>
      <c r="J38" s="76">
        <f>分析係数表!G41</f>
        <v>0.45048742945100051</v>
      </c>
      <c r="K38" s="78">
        <f t="shared" si="3"/>
        <v>1.3628509254144986E-4</v>
      </c>
      <c r="L38" s="79"/>
      <c r="M38" s="80"/>
      <c r="N38" s="81">
        <f>分析係数表!H41</f>
        <v>5.5519311064718163E-2</v>
      </c>
      <c r="O38" s="82">
        <f t="shared" si="4"/>
        <v>1.5571342645511415</v>
      </c>
      <c r="P38" s="76">
        <f>分析係数表!C41</f>
        <v>0.59395665886661919</v>
      </c>
      <c r="Q38" s="82">
        <f t="shared" si="5"/>
        <v>0.92487026517952631</v>
      </c>
      <c r="R38" s="83">
        <v>0.93658923985016174</v>
      </c>
      <c r="S38" s="84">
        <f t="shared" si="6"/>
        <v>0.93689176792005158</v>
      </c>
      <c r="T38" s="85">
        <f>分析係数表!F41</f>
        <v>0.55190696083461599</v>
      </c>
      <c r="U38" s="86">
        <f t="shared" si="7"/>
        <v>0.517077088263726</v>
      </c>
      <c r="V38" s="87">
        <f>分析係数表!D41</f>
        <v>0.18539421925773902</v>
      </c>
      <c r="W38" s="88">
        <f t="shared" si="8"/>
        <v>0</v>
      </c>
      <c r="X38" s="76">
        <f>分析係数表!E41</f>
        <v>0.17017273815631948</v>
      </c>
      <c r="Y38" s="89">
        <f t="shared" si="9"/>
        <v>0</v>
      </c>
    </row>
    <row r="39" spans="1:25" x14ac:dyDescent="0.2">
      <c r="A39" s="6" t="s">
        <v>51</v>
      </c>
      <c r="B39" s="5" t="s">
        <v>367</v>
      </c>
      <c r="C39" s="90"/>
      <c r="D39" s="76">
        <f>投入係数表!AC39</f>
        <v>3.7037037037037035E-4</v>
      </c>
      <c r="E39" s="77">
        <f>$C$31*D39</f>
        <v>3.7037037037037035E-2</v>
      </c>
      <c r="F39" s="76">
        <f>分析係数表!C42</f>
        <v>0.30827067669172936</v>
      </c>
      <c r="G39" s="77">
        <f>E39*F39</f>
        <v>1.141743247006405E-2</v>
      </c>
      <c r="H39" s="77">
        <v>1.4761781241110616E-2</v>
      </c>
      <c r="I39" s="77">
        <f>C39+H39</f>
        <v>1.4761781241110616E-2</v>
      </c>
      <c r="J39" s="76">
        <f>分析係数表!G42</f>
        <v>0.47878787878787876</v>
      </c>
      <c r="K39" s="78">
        <f>I39*J39</f>
        <v>7.067761927562052E-3</v>
      </c>
      <c r="L39" s="79"/>
      <c r="M39" s="80"/>
      <c r="N39" s="81">
        <f>分析係数表!H42</f>
        <v>1.163883089770355E-2</v>
      </c>
      <c r="O39" s="82">
        <f t="shared" si="4"/>
        <v>0.3264309668577246</v>
      </c>
      <c r="P39" s="76">
        <f>分析係数表!C42</f>
        <v>0.30827067669172936</v>
      </c>
      <c r="Q39" s="82">
        <f>O39*P39</f>
        <v>0.10062909504636625</v>
      </c>
      <c r="R39" s="83">
        <v>0.10471520312365086</v>
      </c>
      <c r="S39" s="84">
        <f>I39+R39</f>
        <v>0.11947698436476148</v>
      </c>
      <c r="T39" s="85">
        <f>分析係数表!F42</f>
        <v>0.54545454545454541</v>
      </c>
      <c r="U39" s="86">
        <f>S39*T39</f>
        <v>6.5169264198960797E-2</v>
      </c>
      <c r="V39" s="87">
        <f>分析係数表!D42</f>
        <v>0.24545454545454545</v>
      </c>
      <c r="W39" s="88">
        <f>ROUND(S39*V39,0)</f>
        <v>0</v>
      </c>
      <c r="X39" s="76">
        <f>分析係数表!E42</f>
        <v>0.17575757575757575</v>
      </c>
      <c r="Y39" s="89">
        <f>ROUND(S39*X39,0)</f>
        <v>0</v>
      </c>
    </row>
    <row r="40" spans="1:25" x14ac:dyDescent="0.2">
      <c r="A40" s="6" t="s">
        <v>194</v>
      </c>
      <c r="B40" s="5" t="s">
        <v>41</v>
      </c>
      <c r="C40" s="90"/>
      <c r="D40" s="76">
        <f>投入係数表!AC40</f>
        <v>8.6172839506172841E-2</v>
      </c>
      <c r="E40" s="77">
        <f>$C$31*D40</f>
        <v>8.6172839506172849</v>
      </c>
      <c r="F40" s="76">
        <f>分析係数表!C43</f>
        <v>0.33317448971487573</v>
      </c>
      <c r="G40" s="77">
        <f>E40*F40</f>
        <v>2.8710591829751024</v>
      </c>
      <c r="H40" s="77">
        <v>3.1187772435765546</v>
      </c>
      <c r="I40" s="77">
        <f>C40+H40</f>
        <v>3.1187772435765546</v>
      </c>
      <c r="J40" s="76">
        <f>分析係数表!G43</f>
        <v>0.31447963800904977</v>
      </c>
      <c r="K40" s="78">
        <f>I40*J40</f>
        <v>0.98079193859081693</v>
      </c>
      <c r="L40" s="79"/>
      <c r="M40" s="80"/>
      <c r="N40" s="81">
        <f>分析係数表!H43</f>
        <v>3.2711377870563677E-2</v>
      </c>
      <c r="O40" s="82">
        <f t="shared" si="4"/>
        <v>0.91744667478959152</v>
      </c>
      <c r="P40" s="76">
        <f>分析係数表!C43</f>
        <v>0.33317448971487573</v>
      </c>
      <c r="Q40" s="82">
        <f>O40*P40</f>
        <v>0.30566982771363171</v>
      </c>
      <c r="R40" s="83">
        <v>0.52740778381042153</v>
      </c>
      <c r="S40" s="84">
        <f>I40+R40</f>
        <v>3.6461850273869763</v>
      </c>
      <c r="T40" s="85">
        <f>分析係数表!F43</f>
        <v>0.5802139037433155</v>
      </c>
      <c r="U40" s="86">
        <f>S40*T40</f>
        <v>2.1155672485106254</v>
      </c>
      <c r="V40" s="87">
        <f>分析係数表!D43</f>
        <v>0.11641299876593994</v>
      </c>
      <c r="W40" s="88">
        <f>ROUND(S40*V40,0)</f>
        <v>0</v>
      </c>
      <c r="X40" s="76">
        <f>分析係数表!E43</f>
        <v>9.2348827642945289E-2</v>
      </c>
      <c r="Y40" s="89">
        <f>ROUND(S40*X40,0)</f>
        <v>0</v>
      </c>
    </row>
    <row r="41" spans="1:25" x14ac:dyDescent="0.2">
      <c r="A41" s="6" t="s">
        <v>340</v>
      </c>
      <c r="B41" s="5" t="s">
        <v>42</v>
      </c>
      <c r="C41" s="90"/>
      <c r="D41" s="76">
        <f>投入係数表!AC41</f>
        <v>9.2592592592592596E-4</v>
      </c>
      <c r="E41" s="77">
        <f>$C$31*D41</f>
        <v>9.2592592592592601E-2</v>
      </c>
      <c r="F41" s="76">
        <f>分析係数表!C44</f>
        <v>0.44668045890539776</v>
      </c>
      <c r="G41" s="77">
        <f>E41*F41</f>
        <v>4.1359301750499795E-2</v>
      </c>
      <c r="H41" s="77">
        <v>4.5504330539445095E-2</v>
      </c>
      <c r="I41" s="77">
        <f>C41+H41</f>
        <v>4.5504330539445095E-2</v>
      </c>
      <c r="J41" s="76">
        <f>分析係数表!G44</f>
        <v>0.26717776712985147</v>
      </c>
      <c r="K41" s="78">
        <f>I41*J41</f>
        <v>1.215774542826765E-2</v>
      </c>
      <c r="L41" s="79"/>
      <c r="M41" s="80"/>
      <c r="N41" s="81">
        <f>分析係数表!H44</f>
        <v>0.10956419624217119</v>
      </c>
      <c r="O41" s="82">
        <f t="shared" si="4"/>
        <v>3.072915727246988</v>
      </c>
      <c r="P41" s="76">
        <f>分析係数表!C44</f>
        <v>0.44668045890539776</v>
      </c>
      <c r="Q41" s="82">
        <f>O41*P41</f>
        <v>1.3726114072242988</v>
      </c>
      <c r="R41" s="83">
        <v>1.3917015224319937</v>
      </c>
      <c r="S41" s="84">
        <f>I41+R41</f>
        <v>1.4372058529714389</v>
      </c>
      <c r="T41" s="85">
        <f>分析係数表!F44</f>
        <v>0.50742692860565408</v>
      </c>
      <c r="U41" s="86">
        <f>S41*T41</f>
        <v>0.72927695174736651</v>
      </c>
      <c r="V41" s="87">
        <f>分析係数表!D44</f>
        <v>0.12563488260661237</v>
      </c>
      <c r="W41" s="88">
        <f>ROUND(S41*V41,0)</f>
        <v>0</v>
      </c>
      <c r="X41" s="76">
        <f>分析係数表!E44</f>
        <v>9.5448011499760427E-2</v>
      </c>
      <c r="Y41" s="89">
        <f>ROUND(S41*X41,0)</f>
        <v>0</v>
      </c>
    </row>
    <row r="42" spans="1:25" x14ac:dyDescent="0.2">
      <c r="A42" s="6" t="s">
        <v>341</v>
      </c>
      <c r="B42" s="5" t="s">
        <v>278</v>
      </c>
      <c r="C42" s="90"/>
      <c r="D42" s="76">
        <f>投入係数表!AC42</f>
        <v>5.0617283950617287E-3</v>
      </c>
      <c r="E42" s="77">
        <f>$C$31*D42</f>
        <v>0.50617283950617287</v>
      </c>
      <c r="F42" s="76">
        <f>分析係数表!C45</f>
        <v>1</v>
      </c>
      <c r="G42" s="77">
        <f>E42*F42</f>
        <v>0.50617283950617287</v>
      </c>
      <c r="H42" s="77">
        <v>0.53257490574844724</v>
      </c>
      <c r="I42" s="77">
        <f>C42+H42</f>
        <v>0.53257490574844724</v>
      </c>
      <c r="J42" s="76">
        <f>分析係数表!G45</f>
        <v>0</v>
      </c>
      <c r="K42" s="78">
        <f>I42*J42</f>
        <v>0</v>
      </c>
      <c r="L42" s="79"/>
      <c r="M42" s="80"/>
      <c r="N42" s="81">
        <f>分析係数表!H45</f>
        <v>0</v>
      </c>
      <c r="O42" s="82">
        <f t="shared" si="4"/>
        <v>0</v>
      </c>
      <c r="P42" s="76">
        <f>分析係数表!C45</f>
        <v>1</v>
      </c>
      <c r="Q42" s="82">
        <f>O42*P42</f>
        <v>0</v>
      </c>
      <c r="R42" s="83">
        <v>4.1149646254927043E-2</v>
      </c>
      <c r="S42" s="84">
        <f>I42+R42</f>
        <v>0.57372455200337424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投入係数表!AC43</f>
        <v>9.2592592592592587E-3</v>
      </c>
      <c r="E43" s="77">
        <f>$C$31*D43</f>
        <v>0.92592592592592582</v>
      </c>
      <c r="F43" s="76">
        <f>分析係数表!C46</f>
        <v>0.15546676353069377</v>
      </c>
      <c r="G43" s="77">
        <f>E43*F43</f>
        <v>0.14395070697286458</v>
      </c>
      <c r="H43" s="77">
        <v>0.15212417087432839</v>
      </c>
      <c r="I43" s="77">
        <f>C43+H43</f>
        <v>0.15212417087432839</v>
      </c>
      <c r="J43" s="76">
        <f>分析係数表!G46</f>
        <v>0</v>
      </c>
      <c r="K43" s="78">
        <f>I43*J43</f>
        <v>0</v>
      </c>
      <c r="L43" s="79"/>
      <c r="M43" s="80"/>
      <c r="N43" s="81">
        <f>分析係数表!H46</f>
        <v>2.2129436325678497E-2</v>
      </c>
      <c r="O43" s="82">
        <f t="shared" si="4"/>
        <v>0.62065798182814003</v>
      </c>
      <c r="P43" s="76">
        <f>分析係数表!C46</f>
        <v>0.15546676353069377</v>
      </c>
      <c r="Q43" s="82">
        <f>O43*P43</f>
        <v>9.6491687694313086E-2</v>
      </c>
      <c r="R43" s="83">
        <v>0.10696887194073408</v>
      </c>
      <c r="S43" s="84">
        <f>I43+R43</f>
        <v>0.25909304281506246</v>
      </c>
      <c r="T43" s="85">
        <f>分析係数表!F46</f>
        <v>0</v>
      </c>
      <c r="U43" s="86">
        <f>S43*T43</f>
        <v>0</v>
      </c>
      <c r="V43" s="87">
        <f>分析係数表!D46</f>
        <v>4.662004662004662E-3</v>
      </c>
      <c r="W43" s="88">
        <f>ROUND(S43*V43,0)</f>
        <v>0</v>
      </c>
      <c r="X43" s="76">
        <f>分析係数表!E46</f>
        <v>9.324009324009324E-3</v>
      </c>
      <c r="Y43" s="89">
        <f>ROUND(S43*X43,0)</f>
        <v>0</v>
      </c>
    </row>
    <row r="44" spans="1:25" x14ac:dyDescent="0.2">
      <c r="A44" s="192">
        <v>40</v>
      </c>
      <c r="B44" s="14" t="s">
        <v>150</v>
      </c>
      <c r="C44" s="197">
        <f>SUM(C5:C43)</f>
        <v>100</v>
      </c>
      <c r="D44" s="92">
        <f>投入係数表!AC44</f>
        <v>0.27969135802469136</v>
      </c>
      <c r="E44" s="91">
        <f>SUM(E5:E43)</f>
        <v>27.969135802469143</v>
      </c>
      <c r="F44" s="92">
        <f>分析係数表!C47</f>
        <v>0.3856972016264052</v>
      </c>
      <c r="G44" s="91">
        <f>SUM(G5:G43)</f>
        <v>9.1988578094360332</v>
      </c>
      <c r="H44" s="91">
        <f>SUM(H5:H43)</f>
        <v>10.325358203843754</v>
      </c>
      <c r="I44" s="91">
        <f>SUM(I5:I43)</f>
        <v>110.32535820384376</v>
      </c>
      <c r="J44" s="92">
        <f>分析係数表!G47</f>
        <v>0.23532043395593333</v>
      </c>
      <c r="K44" s="93">
        <f>SUM(K5:K43)</f>
        <v>44.731602012530331</v>
      </c>
      <c r="L44" s="94">
        <f>最終需要_まとめ!$L$33</f>
        <v>0.627</v>
      </c>
      <c r="M44" s="91">
        <f>K44*L44</f>
        <v>28.046714461856517</v>
      </c>
      <c r="N44" s="95">
        <f>分析係数表!H47</f>
        <v>1</v>
      </c>
      <c r="O44" s="96">
        <f>SUM(O5:O43)</f>
        <v>28.046714461856517</v>
      </c>
      <c r="P44" s="92">
        <f>分析係数表!C47</f>
        <v>0.3856972016264052</v>
      </c>
      <c r="Q44" s="96">
        <f>SUM(Q5:Q43)</f>
        <v>12.50785092713871</v>
      </c>
      <c r="R44" s="91">
        <f>SUM(R5:R43)</f>
        <v>13.775414507101747</v>
      </c>
      <c r="S44" s="97">
        <f>SUM(S5:S43)</f>
        <v>124.10077271094553</v>
      </c>
      <c r="T44" s="98">
        <f>分析係数表!F47</f>
        <v>0.49256721600054465</v>
      </c>
      <c r="U44" s="99">
        <f>SUM(U5:U43)</f>
        <v>85.511000096465139</v>
      </c>
      <c r="V44" s="100">
        <f>分析係数表!D47</f>
        <v>5.5358071998560611E-2</v>
      </c>
      <c r="W44" s="101">
        <f>SUM(W5:W43)</f>
        <v>16</v>
      </c>
      <c r="X44" s="92">
        <f>分析係数表!E47</f>
        <v>4.4839843806985892E-2</v>
      </c>
      <c r="Y44" s="102">
        <f>SUM(Y5:Y43)</f>
        <v>13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291</v>
      </c>
      <c r="S2" s="3" t="s">
        <v>152</v>
      </c>
      <c r="U2" s="64" t="s">
        <v>209</v>
      </c>
      <c r="W2" s="3" t="s">
        <v>130</v>
      </c>
      <c r="Y2" s="3" t="s">
        <v>153</v>
      </c>
    </row>
    <row r="3" spans="1:25" ht="44" x14ac:dyDescent="0.2">
      <c r="B3" s="65"/>
      <c r="C3" s="66" t="s">
        <v>227</v>
      </c>
      <c r="D3" s="66" t="s">
        <v>233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投入係数表!AD5</f>
        <v>0</v>
      </c>
      <c r="E5" s="77">
        <f t="shared" ref="E5:E38" si="0">$C$32*D5</f>
        <v>0</v>
      </c>
      <c r="F5" s="76">
        <f>分析係数表!C8</f>
        <v>7.164700742682395E-2</v>
      </c>
      <c r="G5" s="77">
        <f t="shared" ref="G5:G38" si="1">E5*F5</f>
        <v>0</v>
      </c>
      <c r="H5" s="77">
        <f t="array" ref="H5:H43">MMULT(逆行列係数!C5:AO43,'28'!G5:G43)</f>
        <v>2.9701347498181489E-4</v>
      </c>
      <c r="I5" s="77">
        <f t="shared" ref="I5:I38" si="2">C5+H5</f>
        <v>2.9701347498181489E-4</v>
      </c>
      <c r="J5" s="76">
        <f>分析係数表!G8</f>
        <v>0.12209302325581395</v>
      </c>
      <c r="K5" s="78">
        <f t="shared" ref="K5:K38" si="3">I5*J5</f>
        <v>3.6263273108244843E-5</v>
      </c>
      <c r="L5" s="79" t="s">
        <v>184</v>
      </c>
      <c r="M5" s="80" t="s">
        <v>184</v>
      </c>
      <c r="N5" s="81">
        <f>分析係数表!H8</f>
        <v>1.0934237995824634E-2</v>
      </c>
      <c r="O5" s="82">
        <f t="shared" ref="O5:O43" si="4">$M$44*N5</f>
        <v>0.2356805189902218</v>
      </c>
      <c r="P5" s="76">
        <f>分析係数表!C8</f>
        <v>7.164700742682395E-2</v>
      </c>
      <c r="Q5" s="82">
        <f t="shared" ref="Q5:Q38" si="5">O5*P5</f>
        <v>1.6885803894450144E-2</v>
      </c>
      <c r="R5" s="83">
        <f t="array" ref="R5:R43">MMULT(逆行列係数!C5:AO43,'28'!Q5:Q43)</f>
        <v>2.0935541196628844E-2</v>
      </c>
      <c r="S5" s="84">
        <f t="shared" ref="S5:S38" si="6">I5+R5</f>
        <v>2.123255467161066E-2</v>
      </c>
      <c r="T5" s="85">
        <f>分析係数表!F8</f>
        <v>0.45639534883720928</v>
      </c>
      <c r="U5" s="86">
        <f t="shared" ref="U5:U38" si="7">S5*T5</f>
        <v>9.6904391960548654E-3</v>
      </c>
      <c r="V5" s="87">
        <f>分析係数表!D8</f>
        <v>0.625</v>
      </c>
      <c r="W5" s="88">
        <f t="shared" ref="W5:W38" si="8">ROUND(S5*V5,0)</f>
        <v>0</v>
      </c>
      <c r="X5" s="76">
        <f>分析係数表!E8</f>
        <v>0</v>
      </c>
      <c r="Y5" s="89">
        <f t="shared" ref="Y5:Y38" si="9">ROUND(S5*X5,0)</f>
        <v>0</v>
      </c>
    </row>
    <row r="6" spans="1:25" x14ac:dyDescent="0.2">
      <c r="A6" s="6" t="s">
        <v>219</v>
      </c>
      <c r="B6" s="5" t="s">
        <v>265</v>
      </c>
      <c r="C6" s="90"/>
      <c r="D6" s="76">
        <f>投入係数表!AD6</f>
        <v>0</v>
      </c>
      <c r="E6" s="77">
        <f t="shared" si="0"/>
        <v>0</v>
      </c>
      <c r="F6" s="76">
        <f>分析係数表!C9</f>
        <v>5.7142857142857162E-2</v>
      </c>
      <c r="G6" s="77">
        <f t="shared" si="1"/>
        <v>0</v>
      </c>
      <c r="H6" s="77">
        <v>2.4344264026120844E-4</v>
      </c>
      <c r="I6" s="77">
        <f t="shared" si="2"/>
        <v>2.4344264026120844E-4</v>
      </c>
      <c r="J6" s="76">
        <f>分析係数表!G9</f>
        <v>0.2857142857142857</v>
      </c>
      <c r="K6" s="78">
        <f t="shared" si="3"/>
        <v>6.9555040074630972E-5</v>
      </c>
      <c r="L6" s="79"/>
      <c r="M6" s="80"/>
      <c r="N6" s="81">
        <f>分析係数表!H9</f>
        <v>5.8716075156576197E-4</v>
      </c>
      <c r="O6" s="82">
        <f t="shared" si="4"/>
        <v>1.2655875124773248E-2</v>
      </c>
      <c r="P6" s="76">
        <f>分析係数表!C9</f>
        <v>5.7142857142857162E-2</v>
      </c>
      <c r="Q6" s="82">
        <f t="shared" si="5"/>
        <v>7.2319286427275731E-4</v>
      </c>
      <c r="R6" s="83">
        <v>8.4132863904249841E-4</v>
      </c>
      <c r="S6" s="84">
        <f t="shared" si="6"/>
        <v>1.0847712793037069E-3</v>
      </c>
      <c r="T6" s="85">
        <f>分析係数表!F9</f>
        <v>0.7142857142857143</v>
      </c>
      <c r="U6" s="86">
        <f t="shared" si="7"/>
        <v>7.7483662807407636E-4</v>
      </c>
      <c r="V6" s="87">
        <f>分析係数表!D9</f>
        <v>0</v>
      </c>
      <c r="W6" s="88">
        <f t="shared" si="8"/>
        <v>0</v>
      </c>
      <c r="X6" s="76">
        <f>分析係数表!E9</f>
        <v>0</v>
      </c>
      <c r="Y6" s="89">
        <f t="shared" si="9"/>
        <v>0</v>
      </c>
    </row>
    <row r="7" spans="1:25" x14ac:dyDescent="0.2">
      <c r="A7" s="6" t="s">
        <v>220</v>
      </c>
      <c r="B7" s="5" t="s">
        <v>266</v>
      </c>
      <c r="C7" s="90"/>
      <c r="D7" s="76">
        <f>投入係数表!AD7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2.3905541902349468E-2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投入係数表!AD8</f>
        <v>0</v>
      </c>
      <c r="E8" s="77">
        <f t="shared" si="0"/>
        <v>0</v>
      </c>
      <c r="F8" s="76">
        <f>分析係数表!C11</f>
        <v>4.3499275012083283E-3</v>
      </c>
      <c r="G8" s="77">
        <f t="shared" si="1"/>
        <v>0</v>
      </c>
      <c r="H8" s="77">
        <v>1.1785146605900093E-4</v>
      </c>
      <c r="I8" s="77">
        <f t="shared" si="2"/>
        <v>1.1785146605900093E-4</v>
      </c>
      <c r="J8" s="76">
        <f>分析係数表!G11</f>
        <v>0.47058823529411764</v>
      </c>
      <c r="K8" s="78">
        <f t="shared" si="3"/>
        <v>5.545951343952985E-5</v>
      </c>
      <c r="L8" s="79"/>
      <c r="M8" s="80"/>
      <c r="N8" s="81">
        <f>分析係数表!H11</f>
        <v>-2.6096033402922757E-5</v>
      </c>
      <c r="O8" s="82">
        <f t="shared" si="4"/>
        <v>-5.6248333887881099E-4</v>
      </c>
      <c r="P8" s="76">
        <f>分析係数表!C11</f>
        <v>4.3499275012083283E-3</v>
      </c>
      <c r="Q8" s="82">
        <f t="shared" si="5"/>
        <v>-2.4467617447604236E-6</v>
      </c>
      <c r="R8" s="83">
        <v>3.6582949014944699E-4</v>
      </c>
      <c r="S8" s="84">
        <f t="shared" si="6"/>
        <v>4.8368095620844793E-4</v>
      </c>
      <c r="T8" s="85">
        <f>分析係数表!F11</f>
        <v>0.76470588235294112</v>
      </c>
      <c r="U8" s="86">
        <f t="shared" si="7"/>
        <v>3.6987367239469542E-4</v>
      </c>
      <c r="V8" s="87">
        <f>分析係数表!D11</f>
        <v>0</v>
      </c>
      <c r="W8" s="88">
        <f t="shared" si="8"/>
        <v>0</v>
      </c>
      <c r="X8" s="76">
        <f>分析係数表!E11</f>
        <v>0</v>
      </c>
      <c r="Y8" s="89">
        <f t="shared" si="9"/>
        <v>0</v>
      </c>
    </row>
    <row r="9" spans="1:25" x14ac:dyDescent="0.2">
      <c r="A9" s="6" t="s">
        <v>222</v>
      </c>
      <c r="B9" s="5" t="s">
        <v>190</v>
      </c>
      <c r="C9" s="90"/>
      <c r="D9" s="76">
        <f>投入係数表!AD9</f>
        <v>0</v>
      </c>
      <c r="E9" s="77">
        <f t="shared" si="0"/>
        <v>0</v>
      </c>
      <c r="F9" s="76">
        <f>分析係数表!C12</f>
        <v>7.5078417484569449E-2</v>
      </c>
      <c r="G9" s="77">
        <f t="shared" si="1"/>
        <v>0</v>
      </c>
      <c r="H9" s="77">
        <v>6.5049153244194525E-4</v>
      </c>
      <c r="I9" s="77">
        <f t="shared" si="2"/>
        <v>6.5049153244194525E-4</v>
      </c>
      <c r="J9" s="76">
        <f>分析係数表!G12</f>
        <v>0.13750412677451304</v>
      </c>
      <c r="K9" s="78">
        <f t="shared" si="3"/>
        <v>8.9445270142644496E-5</v>
      </c>
      <c r="L9" s="79"/>
      <c r="M9" s="80"/>
      <c r="N9" s="81">
        <f>分析係数表!H12</f>
        <v>8.9209290187891435E-2</v>
      </c>
      <c r="O9" s="82">
        <f t="shared" si="4"/>
        <v>1.9228492939572153</v>
      </c>
      <c r="P9" s="76">
        <f>分析係数表!C12</f>
        <v>7.5078417484569449E-2</v>
      </c>
      <c r="Q9" s="82">
        <f t="shared" si="5"/>
        <v>0.14436448205162941</v>
      </c>
      <c r="R9" s="83">
        <v>0.15945746797546054</v>
      </c>
      <c r="S9" s="84">
        <f t="shared" si="6"/>
        <v>0.16010795950790249</v>
      </c>
      <c r="T9" s="85">
        <f>分析係数表!F12</f>
        <v>0.33294816771211622</v>
      </c>
      <c r="U9" s="86">
        <f t="shared" si="7"/>
        <v>5.3307651754281829E-2</v>
      </c>
      <c r="V9" s="87">
        <f>分析係数表!D12</f>
        <v>3.6810828656322216E-2</v>
      </c>
      <c r="W9" s="88">
        <f t="shared" si="8"/>
        <v>0</v>
      </c>
      <c r="X9" s="76">
        <f>分析係数表!E12</f>
        <v>3.4664905909541105E-2</v>
      </c>
      <c r="Y9" s="89">
        <f t="shared" si="9"/>
        <v>0</v>
      </c>
    </row>
    <row r="10" spans="1:25" x14ac:dyDescent="0.2">
      <c r="A10" s="6" t="s">
        <v>223</v>
      </c>
      <c r="B10" s="5" t="s">
        <v>28</v>
      </c>
      <c r="C10" s="90"/>
      <c r="D10" s="76">
        <f>投入係数表!AD10</f>
        <v>1.3793103448275861E-3</v>
      </c>
      <c r="E10" s="77">
        <f t="shared" si="0"/>
        <v>0.13793103448275862</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0.30402224466399735</v>
      </c>
      <c r="P10" s="76">
        <f>分析係数表!C13</f>
        <v>0</v>
      </c>
      <c r="Q10" s="82">
        <f t="shared" si="5"/>
        <v>0</v>
      </c>
      <c r="R10" s="83">
        <v>0</v>
      </c>
      <c r="S10" s="84">
        <f t="shared" si="6"/>
        <v>0</v>
      </c>
      <c r="T10" s="85">
        <f>分析係数表!F13</f>
        <v>0.39097744360902253</v>
      </c>
      <c r="U10" s="86">
        <f t="shared" si="7"/>
        <v>0</v>
      </c>
      <c r="V10" s="87">
        <f>分析係数表!D13</f>
        <v>0.15037593984962405</v>
      </c>
      <c r="W10" s="88">
        <f t="shared" si="8"/>
        <v>0</v>
      </c>
      <c r="X10" s="76">
        <f>分析係数表!E13</f>
        <v>0.10526315789473684</v>
      </c>
      <c r="Y10" s="89">
        <f t="shared" si="9"/>
        <v>0</v>
      </c>
    </row>
    <row r="11" spans="1:25" x14ac:dyDescent="0.2">
      <c r="A11" s="6" t="s">
        <v>224</v>
      </c>
      <c r="B11" s="5" t="s">
        <v>267</v>
      </c>
      <c r="C11" s="90"/>
      <c r="D11" s="76">
        <f>投入係数表!AD11</f>
        <v>4.5977011494252873E-3</v>
      </c>
      <c r="E11" s="77">
        <f t="shared" si="0"/>
        <v>0.45977011494252873</v>
      </c>
      <c r="F11" s="76">
        <f>分析係数表!C14</f>
        <v>7.4826296098343126E-2</v>
      </c>
      <c r="G11" s="77">
        <f t="shared" si="1"/>
        <v>3.4402894757858911E-2</v>
      </c>
      <c r="H11" s="77">
        <v>4.4347378204529074E-2</v>
      </c>
      <c r="I11" s="77">
        <f t="shared" si="2"/>
        <v>4.4347378204529074E-2</v>
      </c>
      <c r="J11" s="76">
        <f>分析係数表!G14</f>
        <v>0.16814159292035399</v>
      </c>
      <c r="K11" s="78">
        <f t="shared" si="3"/>
        <v>7.4566388131509067E-3</v>
      </c>
      <c r="L11" s="79"/>
      <c r="M11" s="80"/>
      <c r="N11" s="81">
        <f>分析係数表!H14</f>
        <v>1.1873695198329854E-3</v>
      </c>
      <c r="O11" s="82">
        <f t="shared" si="4"/>
        <v>2.55929919189859E-2</v>
      </c>
      <c r="P11" s="76">
        <f>分析係数表!C14</f>
        <v>7.4826296098343126E-2</v>
      </c>
      <c r="Q11" s="82">
        <f t="shared" si="5"/>
        <v>1.9150287913725418E-3</v>
      </c>
      <c r="R11" s="83">
        <v>6.5199709934431306E-3</v>
      </c>
      <c r="S11" s="84">
        <f t="shared" si="6"/>
        <v>5.0867349197972207E-2</v>
      </c>
      <c r="T11" s="85">
        <f>分析係数表!F14</f>
        <v>0.3584070796460177</v>
      </c>
      <c r="U11" s="86">
        <f t="shared" si="7"/>
        <v>1.8231218075379418E-2</v>
      </c>
      <c r="V11" s="87">
        <f>分析係数表!D14</f>
        <v>0.16150442477876106</v>
      </c>
      <c r="W11" s="88">
        <f t="shared" si="8"/>
        <v>0</v>
      </c>
      <c r="X11" s="76">
        <f>分析係数表!E14</f>
        <v>0.16150442477876106</v>
      </c>
      <c r="Y11" s="89">
        <f t="shared" si="9"/>
        <v>0</v>
      </c>
    </row>
    <row r="12" spans="1:25" x14ac:dyDescent="0.2">
      <c r="A12" s="6" t="s">
        <v>225</v>
      </c>
      <c r="B12" s="5" t="s">
        <v>29</v>
      </c>
      <c r="C12" s="90"/>
      <c r="D12" s="76">
        <f>投入係数表!AD12</f>
        <v>0</v>
      </c>
      <c r="E12" s="77">
        <f t="shared" si="0"/>
        <v>0</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0.17605728506906787</v>
      </c>
      <c r="P12" s="76">
        <f>分析係数表!C15</f>
        <v>0</v>
      </c>
      <c r="Q12" s="82">
        <f t="shared" si="5"/>
        <v>0</v>
      </c>
      <c r="R12" s="83">
        <v>0</v>
      </c>
      <c r="S12" s="84">
        <f t="shared" si="6"/>
        <v>0</v>
      </c>
      <c r="T12" s="85">
        <f>分析係数表!F15</f>
        <v>0.30549450549450552</v>
      </c>
      <c r="U12" s="86">
        <f t="shared" si="7"/>
        <v>0</v>
      </c>
      <c r="V12" s="87">
        <f>分析係数表!D15</f>
        <v>0</v>
      </c>
      <c r="W12" s="88">
        <f t="shared" si="8"/>
        <v>0</v>
      </c>
      <c r="X12" s="76">
        <f>分析係数表!E15</f>
        <v>0</v>
      </c>
      <c r="Y12" s="89">
        <f t="shared" si="9"/>
        <v>0</v>
      </c>
    </row>
    <row r="13" spans="1:25" x14ac:dyDescent="0.2">
      <c r="A13" s="6" t="s">
        <v>226</v>
      </c>
      <c r="B13" s="5" t="s">
        <v>30</v>
      </c>
      <c r="C13" s="90"/>
      <c r="D13" s="76">
        <f>投入係数表!AD13</f>
        <v>4.5977011494252872E-4</v>
      </c>
      <c r="E13" s="77">
        <f t="shared" si="0"/>
        <v>4.5977011494252873E-2</v>
      </c>
      <c r="F13" s="76">
        <f>分析係数表!C16</f>
        <v>0.33157038242473558</v>
      </c>
      <c r="G13" s="77">
        <f t="shared" si="1"/>
        <v>1.5244615283895889E-2</v>
      </c>
      <c r="H13" s="77">
        <v>2.9053010997057347E-2</v>
      </c>
      <c r="I13" s="77">
        <f t="shared" si="2"/>
        <v>2.9053010997057347E-2</v>
      </c>
      <c r="J13" s="76">
        <f>分析係数表!G16</f>
        <v>3.3388981636060099E-2</v>
      </c>
      <c r="K13" s="78">
        <f t="shared" si="3"/>
        <v>9.7005045065299981E-4</v>
      </c>
      <c r="L13" s="79"/>
      <c r="M13" s="80"/>
      <c r="N13" s="81">
        <f>分析係数表!H16</f>
        <v>1.6727557411273488E-2</v>
      </c>
      <c r="O13" s="82">
        <f t="shared" si="4"/>
        <v>0.36055182022131788</v>
      </c>
      <c r="P13" s="76">
        <f>分析係数表!C16</f>
        <v>0.33157038242473558</v>
      </c>
      <c r="Q13" s="82">
        <f t="shared" si="5"/>
        <v>0.11954830491471688</v>
      </c>
      <c r="R13" s="83">
        <v>0.13100577270580283</v>
      </c>
      <c r="S13" s="84">
        <f t="shared" si="6"/>
        <v>0.16005878370286017</v>
      </c>
      <c r="T13" s="85">
        <f>分析係数表!F16</f>
        <v>0.28881469115191988</v>
      </c>
      <c r="U13" s="86">
        <f t="shared" si="7"/>
        <v>4.6227328181293506E-2</v>
      </c>
      <c r="V13" s="87">
        <f>分析係数表!D16</f>
        <v>8.3472454090150246E-3</v>
      </c>
      <c r="W13" s="88">
        <f t="shared" si="8"/>
        <v>0</v>
      </c>
      <c r="X13" s="76">
        <f>分析係数表!E16</f>
        <v>8.3472454090150246E-3</v>
      </c>
      <c r="Y13" s="89">
        <f t="shared" si="9"/>
        <v>0</v>
      </c>
    </row>
    <row r="14" spans="1:25" x14ac:dyDescent="0.2">
      <c r="A14" s="6" t="s">
        <v>2</v>
      </c>
      <c r="B14" s="5" t="s">
        <v>364</v>
      </c>
      <c r="C14" s="90"/>
      <c r="D14" s="76">
        <f>投入係数表!AD14</f>
        <v>2.7586206896551722E-3</v>
      </c>
      <c r="E14" s="77">
        <f t="shared" si="0"/>
        <v>0.27586206896551724</v>
      </c>
      <c r="F14" s="76">
        <f>分析係数表!C17</f>
        <v>0.10168393782383423</v>
      </c>
      <c r="G14" s="77">
        <f t="shared" si="1"/>
        <v>2.8050741468643923E-2</v>
      </c>
      <c r="H14" s="77">
        <v>4.4499040934514157E-2</v>
      </c>
      <c r="I14" s="77">
        <f t="shared" si="2"/>
        <v>4.4499040934514157E-2</v>
      </c>
      <c r="J14" s="76">
        <f>分析係数表!G17</f>
        <v>0.21222040370976542</v>
      </c>
      <c r="K14" s="78">
        <f t="shared" si="3"/>
        <v>9.4436044318199717E-3</v>
      </c>
      <c r="L14" s="79"/>
      <c r="M14" s="80"/>
      <c r="N14" s="81">
        <f>分析係数表!H17</f>
        <v>3.040187891440501E-3</v>
      </c>
      <c r="O14" s="82">
        <f t="shared" si="4"/>
        <v>6.5529308979381487E-2</v>
      </c>
      <c r="P14" s="76">
        <f>分析係数表!C17</f>
        <v>0.10168393782383423</v>
      </c>
      <c r="Q14" s="82">
        <f t="shared" si="5"/>
        <v>6.663278179898249E-3</v>
      </c>
      <c r="R14" s="83">
        <v>1.1755170637766432E-2</v>
      </c>
      <c r="S14" s="84">
        <f t="shared" si="6"/>
        <v>5.6254211572280589E-2</v>
      </c>
      <c r="T14" s="85">
        <f>分析係数表!F17</f>
        <v>0.32296781232951444</v>
      </c>
      <c r="U14" s="86">
        <f t="shared" si="7"/>
        <v>1.8168299645821118E-2</v>
      </c>
      <c r="V14" s="87">
        <f>分析係数表!D17</f>
        <v>1.9094380796508457E-2</v>
      </c>
      <c r="W14" s="88">
        <f t="shared" si="8"/>
        <v>0</v>
      </c>
      <c r="X14" s="76">
        <f>分析係数表!E17</f>
        <v>1.5821058374249863E-2</v>
      </c>
      <c r="Y14" s="89">
        <f t="shared" si="9"/>
        <v>0</v>
      </c>
    </row>
    <row r="15" spans="1:25" x14ac:dyDescent="0.2">
      <c r="A15" s="6" t="s">
        <v>3</v>
      </c>
      <c r="B15" s="5" t="s">
        <v>31</v>
      </c>
      <c r="C15" s="90"/>
      <c r="D15" s="76">
        <f>投入係数表!AD15</f>
        <v>0</v>
      </c>
      <c r="E15" s="77">
        <f t="shared" si="0"/>
        <v>0</v>
      </c>
      <c r="F15" s="76">
        <f>分析係数表!C18</f>
        <v>1.3647642679900707E-2</v>
      </c>
      <c r="G15" s="77">
        <f t="shared" si="1"/>
        <v>0</v>
      </c>
      <c r="H15" s="77">
        <v>5.5006000145618251E-4</v>
      </c>
      <c r="I15" s="77">
        <f t="shared" si="2"/>
        <v>5.5006000145618251E-4</v>
      </c>
      <c r="J15" s="76">
        <f>分析係数表!G18</f>
        <v>0.21285140562248997</v>
      </c>
      <c r="K15" s="78">
        <f t="shared" si="3"/>
        <v>1.1708104448665733E-4</v>
      </c>
      <c r="L15" s="79"/>
      <c r="M15" s="80"/>
      <c r="N15" s="81">
        <f>分析係数表!H18</f>
        <v>4.4363256784968683E-4</v>
      </c>
      <c r="O15" s="82">
        <f t="shared" si="4"/>
        <v>9.562216760939787E-3</v>
      </c>
      <c r="P15" s="76">
        <f>分析係数表!C18</f>
        <v>1.3647642679900707E-2</v>
      </c>
      <c r="Q15" s="82">
        <f t="shared" si="5"/>
        <v>1.3050171758106373E-4</v>
      </c>
      <c r="R15" s="83">
        <v>2.8784670678039888E-4</v>
      </c>
      <c r="S15" s="84">
        <f t="shared" si="6"/>
        <v>8.3790670823658138E-4</v>
      </c>
      <c r="T15" s="85">
        <f>分析係数表!F18</f>
        <v>0.45783132530120479</v>
      </c>
      <c r="U15" s="86">
        <f t="shared" si="7"/>
        <v>3.8361993871072398E-4</v>
      </c>
      <c r="V15" s="87">
        <f>分析係数表!D18</f>
        <v>2.0080321285140562E-2</v>
      </c>
      <c r="W15" s="88">
        <f t="shared" si="8"/>
        <v>0</v>
      </c>
      <c r="X15" s="76">
        <f>分析係数表!E18</f>
        <v>1.6064257028112448E-2</v>
      </c>
      <c r="Y15" s="89">
        <f t="shared" si="9"/>
        <v>0</v>
      </c>
    </row>
    <row r="16" spans="1:25" x14ac:dyDescent="0.2">
      <c r="A16" s="6" t="s">
        <v>4</v>
      </c>
      <c r="B16" s="5" t="s">
        <v>32</v>
      </c>
      <c r="C16" s="90"/>
      <c r="D16" s="76">
        <f>投入係数表!AD16</f>
        <v>0</v>
      </c>
      <c r="E16" s="77">
        <f t="shared" si="0"/>
        <v>0</v>
      </c>
      <c r="F16" s="76">
        <f>分析係数表!C19</f>
        <v>0.35369371629248714</v>
      </c>
      <c r="G16" s="77">
        <f t="shared" si="1"/>
        <v>0</v>
      </c>
      <c r="H16" s="77">
        <v>7.6220611104455801E-3</v>
      </c>
      <c r="I16" s="77">
        <f t="shared" si="2"/>
        <v>7.6220611104455801E-3</v>
      </c>
      <c r="J16" s="76">
        <f>分析係数表!G19</f>
        <v>5.7706179370040876E-2</v>
      </c>
      <c r="K16" s="78">
        <f t="shared" si="3"/>
        <v>4.3984002560878559E-4</v>
      </c>
      <c r="L16" s="79"/>
      <c r="M16" s="80"/>
      <c r="N16" s="81">
        <f>分析係数表!H19</f>
        <v>-1.174321503131524E-4</v>
      </c>
      <c r="O16" s="82">
        <f t="shared" si="4"/>
        <v>-2.5311750249546495E-3</v>
      </c>
      <c r="P16" s="76">
        <f>分析係数表!C19</f>
        <v>0.35369371629248714</v>
      </c>
      <c r="Q16" s="82">
        <f t="shared" si="5"/>
        <v>-8.9526070116293884E-4</v>
      </c>
      <c r="R16" s="83">
        <v>1.725022360192548E-3</v>
      </c>
      <c r="S16" s="84">
        <f t="shared" si="6"/>
        <v>9.3470834706381282E-3</v>
      </c>
      <c r="T16" s="85">
        <f>分析係数表!F19</f>
        <v>0.2399615292137533</v>
      </c>
      <c r="U16" s="86">
        <f t="shared" si="7"/>
        <v>2.2429404433029218E-3</v>
      </c>
      <c r="V16" s="87">
        <f>分析係数表!D19</f>
        <v>7.6140097779915043E-3</v>
      </c>
      <c r="W16" s="88">
        <f t="shared" si="8"/>
        <v>0</v>
      </c>
      <c r="X16" s="76">
        <f>分析係数表!E19</f>
        <v>8.0147471347278999E-3</v>
      </c>
      <c r="Y16" s="89">
        <f t="shared" si="9"/>
        <v>0</v>
      </c>
    </row>
    <row r="17" spans="1:25" x14ac:dyDescent="0.2">
      <c r="A17" s="6" t="s">
        <v>5</v>
      </c>
      <c r="B17" s="5" t="s">
        <v>33</v>
      </c>
      <c r="C17" s="90"/>
      <c r="D17" s="76">
        <f>投入係数表!AD17</f>
        <v>0</v>
      </c>
      <c r="E17" s="77">
        <f t="shared" si="0"/>
        <v>0</v>
      </c>
      <c r="F17" s="76">
        <f>分析係数表!C20</f>
        <v>6.1353860086031276E-2</v>
      </c>
      <c r="G17" s="77">
        <f t="shared" si="1"/>
        <v>0</v>
      </c>
      <c r="H17" s="77">
        <v>2.0130348868408351E-3</v>
      </c>
      <c r="I17" s="77">
        <f t="shared" si="2"/>
        <v>2.0130348868408351E-3</v>
      </c>
      <c r="J17" s="76">
        <f>分析係数表!G20</f>
        <v>0.10067618332081142</v>
      </c>
      <c r="K17" s="78">
        <f t="shared" si="3"/>
        <v>2.026646692987768E-4</v>
      </c>
      <c r="L17" s="79"/>
      <c r="M17" s="80"/>
      <c r="N17" s="81">
        <f>分析係数表!H20</f>
        <v>5.4801670146137783E-4</v>
      </c>
      <c r="O17" s="82">
        <f t="shared" si="4"/>
        <v>1.181215011645503E-2</v>
      </c>
      <c r="P17" s="76">
        <f>分析係数表!C20</f>
        <v>6.1353860086031276E-2</v>
      </c>
      <c r="Q17" s="82">
        <f t="shared" si="5"/>
        <v>7.2472100556017992E-4</v>
      </c>
      <c r="R17" s="83">
        <v>1.3524702017186484E-3</v>
      </c>
      <c r="S17" s="84">
        <f t="shared" si="6"/>
        <v>3.3655050885594835E-3</v>
      </c>
      <c r="T17" s="85">
        <f>分析係数表!F20</f>
        <v>0.22389181066867017</v>
      </c>
      <c r="U17" s="86">
        <f t="shared" si="7"/>
        <v>7.5350902809220594E-4</v>
      </c>
      <c r="V17" s="87">
        <f>分析係数表!D20</f>
        <v>0</v>
      </c>
      <c r="W17" s="88">
        <f t="shared" si="8"/>
        <v>0</v>
      </c>
      <c r="X17" s="76">
        <f>分析係数表!E20</f>
        <v>0</v>
      </c>
      <c r="Y17" s="89">
        <f t="shared" si="9"/>
        <v>0</v>
      </c>
    </row>
    <row r="18" spans="1:25" x14ac:dyDescent="0.2">
      <c r="A18" s="6" t="s">
        <v>6</v>
      </c>
      <c r="B18" s="5" t="s">
        <v>34</v>
      </c>
      <c r="C18" s="90"/>
      <c r="D18" s="76">
        <f>投入係数表!AD18</f>
        <v>0</v>
      </c>
      <c r="E18" s="77">
        <f t="shared" si="0"/>
        <v>0</v>
      </c>
      <c r="F18" s="76">
        <f>分析係数表!C21</f>
        <v>6.7857142857142838E-2</v>
      </c>
      <c r="G18" s="77">
        <f t="shared" si="1"/>
        <v>0</v>
      </c>
      <c r="H18" s="77">
        <v>4.2804754852230993E-3</v>
      </c>
      <c r="I18" s="77">
        <f t="shared" si="2"/>
        <v>4.2804754852230993E-3</v>
      </c>
      <c r="J18" s="76">
        <f>分析係数表!G21</f>
        <v>0.28506493506493508</v>
      </c>
      <c r="K18" s="78">
        <f t="shared" si="3"/>
        <v>1.2202134662421692E-3</v>
      </c>
      <c r="L18" s="79"/>
      <c r="M18" s="80"/>
      <c r="N18" s="81">
        <f>分析係数表!H21</f>
        <v>9.264091858037578E-4</v>
      </c>
      <c r="O18" s="82">
        <f t="shared" si="4"/>
        <v>1.9968158530197792E-2</v>
      </c>
      <c r="P18" s="76">
        <f>分析係数表!C21</f>
        <v>6.7857142857142838E-2</v>
      </c>
      <c r="Q18" s="82">
        <f t="shared" si="5"/>
        <v>1.354982185977707E-3</v>
      </c>
      <c r="R18" s="83">
        <v>3.0076287452249178E-3</v>
      </c>
      <c r="S18" s="84">
        <f t="shared" si="6"/>
        <v>7.2881042304480167E-3</v>
      </c>
      <c r="T18" s="85">
        <f>分析係数表!F21</f>
        <v>0.42467532467532465</v>
      </c>
      <c r="U18" s="86">
        <f t="shared" si="7"/>
        <v>3.0950780303331186E-3</v>
      </c>
      <c r="V18" s="87">
        <f>分析係数表!D21</f>
        <v>5.909090909090909E-2</v>
      </c>
      <c r="W18" s="88">
        <f t="shared" si="8"/>
        <v>0</v>
      </c>
      <c r="X18" s="76">
        <f>分析係数表!E21</f>
        <v>4.6753246753246755E-2</v>
      </c>
      <c r="Y18" s="89">
        <f t="shared" si="9"/>
        <v>0</v>
      </c>
    </row>
    <row r="19" spans="1:25" x14ac:dyDescent="0.2">
      <c r="A19" s="6" t="s">
        <v>7</v>
      </c>
      <c r="B19" s="5" t="s">
        <v>268</v>
      </c>
      <c r="C19" s="90"/>
      <c r="D19" s="76">
        <f>投入係数表!AD19</f>
        <v>0</v>
      </c>
      <c r="E19" s="77">
        <f t="shared" si="0"/>
        <v>0</v>
      </c>
      <c r="F19" s="76">
        <f>分析係数表!C22</f>
        <v>2.5594149908592323E-2</v>
      </c>
      <c r="G19" s="77">
        <f t="shared" si="1"/>
        <v>0</v>
      </c>
      <c r="H19" s="77">
        <v>1.5799289944629813E-3</v>
      </c>
      <c r="I19" s="77">
        <f t="shared" si="2"/>
        <v>1.5799289944629813E-3</v>
      </c>
      <c r="J19" s="76">
        <f>分析係数表!G22</f>
        <v>0.19492656875834447</v>
      </c>
      <c r="K19" s="78">
        <f t="shared" si="3"/>
        <v>3.0797013777249038E-4</v>
      </c>
      <c r="L19" s="79"/>
      <c r="M19" s="80"/>
      <c r="N19" s="81">
        <f>分析係数表!H22</f>
        <v>3.9144050104384132E-5</v>
      </c>
      <c r="O19" s="82">
        <f t="shared" si="4"/>
        <v>8.4372500831821648E-4</v>
      </c>
      <c r="P19" s="76">
        <f>分析係数表!C22</f>
        <v>2.5594149908592323E-2</v>
      </c>
      <c r="Q19" s="82">
        <f t="shared" si="5"/>
        <v>2.1594424344524736E-5</v>
      </c>
      <c r="R19" s="83">
        <v>2.2240762551010813E-4</v>
      </c>
      <c r="S19" s="84">
        <f t="shared" si="6"/>
        <v>1.8023366199730894E-3</v>
      </c>
      <c r="T19" s="85">
        <f>分析係数表!F22</f>
        <v>0.41388518024032045</v>
      </c>
      <c r="U19" s="86">
        <f t="shared" si="7"/>
        <v>7.4596041681129202E-4</v>
      </c>
      <c r="V19" s="87">
        <f>分析係数表!D22</f>
        <v>6.1415220293724967E-2</v>
      </c>
      <c r="W19" s="88">
        <f t="shared" si="8"/>
        <v>0</v>
      </c>
      <c r="X19" s="76">
        <f>分析係数表!E22</f>
        <v>6.008010680907877E-2</v>
      </c>
      <c r="Y19" s="89">
        <f t="shared" si="9"/>
        <v>0</v>
      </c>
    </row>
    <row r="20" spans="1:25" x14ac:dyDescent="0.2">
      <c r="A20" s="6" t="s">
        <v>8</v>
      </c>
      <c r="B20" s="5" t="s">
        <v>269</v>
      </c>
      <c r="C20" s="90"/>
      <c r="D20" s="76">
        <f>投入係数表!AD20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5.6248333887881099E-4</v>
      </c>
      <c r="P20" s="76">
        <f>分析係数表!C23</f>
        <v>0</v>
      </c>
      <c r="Q20" s="82">
        <f t="shared" si="5"/>
        <v>0</v>
      </c>
      <c r="R20" s="83">
        <v>0</v>
      </c>
      <c r="S20" s="84">
        <f t="shared" si="6"/>
        <v>0</v>
      </c>
      <c r="T20" s="85">
        <f>分析係数表!F23</f>
        <v>0.44189383070301291</v>
      </c>
      <c r="U20" s="86">
        <f t="shared" si="7"/>
        <v>0</v>
      </c>
      <c r="V20" s="87">
        <f>分析係数表!D23</f>
        <v>2.5824964131994262E-2</v>
      </c>
      <c r="W20" s="88">
        <f t="shared" si="8"/>
        <v>0</v>
      </c>
      <c r="X20" s="76">
        <f>分析係数表!E23</f>
        <v>2.1520803443328552E-2</v>
      </c>
      <c r="Y20" s="89">
        <f t="shared" si="9"/>
        <v>0</v>
      </c>
    </row>
    <row r="21" spans="1:25" x14ac:dyDescent="0.2">
      <c r="A21" s="6" t="s">
        <v>9</v>
      </c>
      <c r="B21" s="5" t="s">
        <v>270</v>
      </c>
      <c r="C21" s="90"/>
      <c r="D21" s="76">
        <f>投入係数表!AD21</f>
        <v>0</v>
      </c>
      <c r="E21" s="77">
        <f t="shared" si="0"/>
        <v>0</v>
      </c>
      <c r="F21" s="76">
        <f>分析係数表!C24</f>
        <v>0.15741583257506819</v>
      </c>
      <c r="G21" s="77">
        <f t="shared" si="1"/>
        <v>0</v>
      </c>
      <c r="H21" s="77">
        <v>5.7576346666997139E-3</v>
      </c>
      <c r="I21" s="77">
        <f t="shared" si="2"/>
        <v>5.7576346666997139E-3</v>
      </c>
      <c r="J21" s="76">
        <f>分析係数表!G24</f>
        <v>0.20833333333333334</v>
      </c>
      <c r="K21" s="78">
        <f t="shared" si="3"/>
        <v>1.1995072222291071E-3</v>
      </c>
      <c r="L21" s="79"/>
      <c r="M21" s="80"/>
      <c r="N21" s="81">
        <f>分析係数表!H24</f>
        <v>3.2620041753653444E-4</v>
      </c>
      <c r="O21" s="82">
        <f t="shared" si="4"/>
        <v>7.0310417359851374E-3</v>
      </c>
      <c r="P21" s="76">
        <f>分析係数表!C24</f>
        <v>0.15741583257506819</v>
      </c>
      <c r="Q21" s="82">
        <f t="shared" si="5"/>
        <v>1.1067972887401532E-3</v>
      </c>
      <c r="R21" s="83">
        <v>3.8167404160910378E-3</v>
      </c>
      <c r="S21" s="84">
        <f t="shared" si="6"/>
        <v>9.5743750827907512E-3</v>
      </c>
      <c r="T21" s="85">
        <f>分析係数表!F24</f>
        <v>0.39583333333333331</v>
      </c>
      <c r="U21" s="86">
        <f t="shared" si="7"/>
        <v>3.7898568036046723E-3</v>
      </c>
      <c r="V21" s="87">
        <f>分析係数表!D24</f>
        <v>0</v>
      </c>
      <c r="W21" s="88">
        <f t="shared" si="8"/>
        <v>0</v>
      </c>
      <c r="X21" s="76">
        <f>分析係数表!E24</f>
        <v>0</v>
      </c>
      <c r="Y21" s="89">
        <f t="shared" si="9"/>
        <v>0</v>
      </c>
    </row>
    <row r="22" spans="1:25" x14ac:dyDescent="0.2">
      <c r="A22" s="6" t="s">
        <v>10</v>
      </c>
      <c r="B22" s="5" t="s">
        <v>271</v>
      </c>
      <c r="C22" s="90"/>
      <c r="D22" s="76">
        <f>投入係数表!AD22</f>
        <v>0</v>
      </c>
      <c r="E22" s="77">
        <f t="shared" si="0"/>
        <v>0</v>
      </c>
      <c r="F22" s="76">
        <f>分析係数表!C25</f>
        <v>0.30845442536327605</v>
      </c>
      <c r="G22" s="77">
        <f t="shared" si="1"/>
        <v>0</v>
      </c>
      <c r="H22" s="77">
        <v>0.28769496592004307</v>
      </c>
      <c r="I22" s="77">
        <f t="shared" si="2"/>
        <v>0.28769496592004307</v>
      </c>
      <c r="J22" s="76">
        <f>分析係数表!G25</f>
        <v>0.19694817948330565</v>
      </c>
      <c r="K22" s="78">
        <f t="shared" si="3"/>
        <v>5.6660999784464143E-2</v>
      </c>
      <c r="L22" s="79"/>
      <c r="M22" s="80"/>
      <c r="N22" s="81">
        <f>分析係数表!H25</f>
        <v>5.0887265135699379E-4</v>
      </c>
      <c r="O22" s="82">
        <f t="shared" si="4"/>
        <v>1.0968425108136816E-2</v>
      </c>
      <c r="P22" s="76">
        <f>分析係数表!C25</f>
        <v>0.30845442536327605</v>
      </c>
      <c r="Q22" s="82">
        <f t="shared" si="5"/>
        <v>3.3832592638704706E-3</v>
      </c>
      <c r="R22" s="83">
        <v>2.0200262100665167E-2</v>
      </c>
      <c r="S22" s="84">
        <f t="shared" si="6"/>
        <v>0.30789522802070823</v>
      </c>
      <c r="T22" s="85">
        <f>分析係数表!F25</f>
        <v>0.34916150475902702</v>
      </c>
      <c r="U22" s="86">
        <f t="shared" si="7"/>
        <v>0.10750516112383422</v>
      </c>
      <c r="V22" s="87">
        <f>分析係数表!D25</f>
        <v>2.3674271037921135E-2</v>
      </c>
      <c r="W22" s="88">
        <f t="shared" si="8"/>
        <v>0</v>
      </c>
      <c r="X22" s="76">
        <f>分析係数表!E25</f>
        <v>2.3583622903761897E-2</v>
      </c>
      <c r="Y22" s="89">
        <f t="shared" si="9"/>
        <v>0</v>
      </c>
    </row>
    <row r="23" spans="1:25" x14ac:dyDescent="0.2">
      <c r="A23" s="6" t="s">
        <v>11</v>
      </c>
      <c r="B23" s="5" t="s">
        <v>35</v>
      </c>
      <c r="C23" s="90"/>
      <c r="D23" s="76">
        <f>投入係数表!AD23</f>
        <v>0</v>
      </c>
      <c r="E23" s="77">
        <f t="shared" si="0"/>
        <v>0</v>
      </c>
      <c r="F23" s="76">
        <f>分析係数表!C26</f>
        <v>0.16160220994475138</v>
      </c>
      <c r="G23" s="77">
        <f t="shared" si="1"/>
        <v>0</v>
      </c>
      <c r="H23" s="77">
        <v>9.9485786590510425E-3</v>
      </c>
      <c r="I23" s="77">
        <f t="shared" si="2"/>
        <v>9.9485786590510425E-3</v>
      </c>
      <c r="J23" s="76">
        <f>分析係数表!G26</f>
        <v>0.19685515573026913</v>
      </c>
      <c r="K23" s="78">
        <f t="shared" si="3"/>
        <v>1.958429001222325E-3</v>
      </c>
      <c r="L23" s="79"/>
      <c r="M23" s="80"/>
      <c r="N23" s="81">
        <f>分析係数表!H26</f>
        <v>1.0360125260960334E-2</v>
      </c>
      <c r="O23" s="82">
        <f t="shared" si="4"/>
        <v>0.22330588553488798</v>
      </c>
      <c r="P23" s="76">
        <f>分析係数表!C26</f>
        <v>0.16160220994475138</v>
      </c>
      <c r="Q23" s="82">
        <f t="shared" si="5"/>
        <v>3.6086724596107587E-2</v>
      </c>
      <c r="R23" s="83">
        <v>3.819283775345908E-2</v>
      </c>
      <c r="S23" s="84">
        <f t="shared" si="6"/>
        <v>4.8141416412510123E-2</v>
      </c>
      <c r="T23" s="85">
        <f>分析係数表!F26</f>
        <v>0.33413970365890533</v>
      </c>
      <c r="U23" s="86">
        <f t="shared" si="7"/>
        <v>1.6085958613796095E-2</v>
      </c>
      <c r="V23" s="87">
        <f>分析係数表!D26</f>
        <v>4.2334442092530997E-2</v>
      </c>
      <c r="W23" s="88">
        <f t="shared" si="8"/>
        <v>0</v>
      </c>
      <c r="X23" s="76">
        <f>分析係数表!E26</f>
        <v>4.4148775325068036E-2</v>
      </c>
      <c r="Y23" s="89">
        <f t="shared" si="9"/>
        <v>0</v>
      </c>
    </row>
    <row r="24" spans="1:25" x14ac:dyDescent="0.2">
      <c r="A24" s="6" t="s">
        <v>12</v>
      </c>
      <c r="B24" s="5" t="s">
        <v>365</v>
      </c>
      <c r="C24" s="90"/>
      <c r="D24" s="76">
        <f>投入係数表!AD24</f>
        <v>0</v>
      </c>
      <c r="E24" s="77">
        <f t="shared" si="0"/>
        <v>0</v>
      </c>
      <c r="F24" s="76">
        <f>分析係数表!C27</f>
        <v>8.2295614510016213E-2</v>
      </c>
      <c r="G24" s="77">
        <f t="shared" si="1"/>
        <v>0</v>
      </c>
      <c r="H24" s="77">
        <v>7.179622739279664E-4</v>
      </c>
      <c r="I24" s="77">
        <f t="shared" si="2"/>
        <v>7.179622739279664E-4</v>
      </c>
      <c r="J24" s="76">
        <f>分析係数表!G27</f>
        <v>0.16879795396419436</v>
      </c>
      <c r="K24" s="78">
        <f t="shared" si="3"/>
        <v>1.2119056286252118E-4</v>
      </c>
      <c r="L24" s="79"/>
      <c r="M24" s="80"/>
      <c r="N24" s="81">
        <f>分析係数表!H27</f>
        <v>1.0829853862212944E-2</v>
      </c>
      <c r="O24" s="82">
        <f t="shared" si="4"/>
        <v>0.23343058563470656</v>
      </c>
      <c r="P24" s="76">
        <f>分析係数表!C27</f>
        <v>8.2295614510016213E-2</v>
      </c>
      <c r="Q24" s="82">
        <f t="shared" si="5"/>
        <v>1.9210313490241139E-2</v>
      </c>
      <c r="R24" s="83">
        <v>1.9413183534461035E-2</v>
      </c>
      <c r="S24" s="84">
        <f t="shared" si="6"/>
        <v>2.0131145808389001E-2</v>
      </c>
      <c r="T24" s="85">
        <f>分析係数表!F27</f>
        <v>0.31969309462915602</v>
      </c>
      <c r="U24" s="86">
        <f t="shared" si="7"/>
        <v>6.4357883019146422E-3</v>
      </c>
      <c r="V24" s="87">
        <f>分析係数表!D27</f>
        <v>0</v>
      </c>
      <c r="W24" s="88">
        <f t="shared" si="8"/>
        <v>0</v>
      </c>
      <c r="X24" s="76">
        <f>分析係数表!E27</f>
        <v>0</v>
      </c>
      <c r="Y24" s="89">
        <f t="shared" si="9"/>
        <v>0</v>
      </c>
    </row>
    <row r="25" spans="1:25" x14ac:dyDescent="0.2">
      <c r="A25" s="6" t="s">
        <v>13</v>
      </c>
      <c r="B25" s="5" t="s">
        <v>191</v>
      </c>
      <c r="C25" s="90"/>
      <c r="D25" s="76">
        <f>投入係数表!AD25</f>
        <v>0</v>
      </c>
      <c r="E25" s="77">
        <f t="shared" si="0"/>
        <v>0</v>
      </c>
      <c r="F25" s="76">
        <f>分析係数表!C28</f>
        <v>3.4090909090909061E-2</v>
      </c>
      <c r="G25" s="77">
        <f t="shared" si="1"/>
        <v>0</v>
      </c>
      <c r="H25" s="77">
        <v>9.2469393233259572E-3</v>
      </c>
      <c r="I25" s="77">
        <f t="shared" si="2"/>
        <v>9.2469393233259572E-3</v>
      </c>
      <c r="J25" s="76">
        <f>分析係数表!G28</f>
        <v>0.12609457092819615</v>
      </c>
      <c r="K25" s="78">
        <f t="shared" si="3"/>
        <v>1.165988846373851E-3</v>
      </c>
      <c r="L25" s="79"/>
      <c r="M25" s="80"/>
      <c r="N25" s="81">
        <f>分析係数表!H28</f>
        <v>2.1424843423799581E-2</v>
      </c>
      <c r="O25" s="82">
        <f t="shared" si="4"/>
        <v>0.46179882121950383</v>
      </c>
      <c r="P25" s="76">
        <f>分析係数表!C28</f>
        <v>3.4090909090909061E-2</v>
      </c>
      <c r="Q25" s="82">
        <f t="shared" si="5"/>
        <v>1.5743141632483072E-2</v>
      </c>
      <c r="R25" s="83">
        <v>1.7469134264688109E-2</v>
      </c>
      <c r="S25" s="84">
        <f t="shared" si="6"/>
        <v>2.6716073588014068E-2</v>
      </c>
      <c r="T25" s="85">
        <f>分析係数表!F28</f>
        <v>0.21453590192644484</v>
      </c>
      <c r="U25" s="86">
        <f t="shared" si="7"/>
        <v>5.7315569431378695E-3</v>
      </c>
      <c r="V25" s="87">
        <f>分析係数表!D28</f>
        <v>1.6637478108581436E-2</v>
      </c>
      <c r="W25" s="88">
        <f t="shared" si="8"/>
        <v>0</v>
      </c>
      <c r="X25" s="76">
        <f>分析係数表!E28</f>
        <v>1.5761821366024518E-2</v>
      </c>
      <c r="Y25" s="89">
        <f t="shared" si="9"/>
        <v>0</v>
      </c>
    </row>
    <row r="26" spans="1:25" x14ac:dyDescent="0.2">
      <c r="A26" s="6" t="s">
        <v>14</v>
      </c>
      <c r="B26" s="5" t="s">
        <v>50</v>
      </c>
      <c r="C26" s="90"/>
      <c r="D26" s="76">
        <f>投入係数表!AD26</f>
        <v>1.6091954022988506E-2</v>
      </c>
      <c r="E26" s="77">
        <f t="shared" si="0"/>
        <v>1.6091954022988506</v>
      </c>
      <c r="F26" s="76">
        <f>分析係数表!C29</f>
        <v>0.29231433506044902</v>
      </c>
      <c r="G26" s="77">
        <f t="shared" si="1"/>
        <v>0.47039088400532025</v>
      </c>
      <c r="H26" s="77">
        <v>0.51257868948166074</v>
      </c>
      <c r="I26" s="77">
        <f t="shared" si="2"/>
        <v>0.51257868948166074</v>
      </c>
      <c r="J26" s="76">
        <f>分析係数表!G29</f>
        <v>0.25456977262594738</v>
      </c>
      <c r="K26" s="78">
        <f t="shared" si="3"/>
        <v>0.13048704043425247</v>
      </c>
      <c r="L26" s="79"/>
      <c r="M26" s="80"/>
      <c r="N26" s="81">
        <f>分析係数表!H29</f>
        <v>1.0151356993736952E-2</v>
      </c>
      <c r="O26" s="82">
        <f t="shared" si="4"/>
        <v>0.2188060188238575</v>
      </c>
      <c r="P26" s="76">
        <f>分析係数表!C29</f>
        <v>0.29231433506044902</v>
      </c>
      <c r="Q26" s="82">
        <f t="shared" si="5"/>
        <v>6.3960135899719994E-2</v>
      </c>
      <c r="R26" s="83">
        <v>8.1237136800872509E-2</v>
      </c>
      <c r="S26" s="84">
        <f t="shared" si="6"/>
        <v>0.59381582628253327</v>
      </c>
      <c r="T26" s="85">
        <f>分析係数表!F29</f>
        <v>0.38252340615247438</v>
      </c>
      <c r="U26" s="86">
        <f t="shared" si="7"/>
        <v>0.22714845249684065</v>
      </c>
      <c r="V26" s="87">
        <f>分析係数表!D29</f>
        <v>6.8212215782434235E-2</v>
      </c>
      <c r="W26" s="88">
        <f t="shared" si="8"/>
        <v>0</v>
      </c>
      <c r="X26" s="76">
        <f>分析係数表!E29</f>
        <v>4.7258136424431565E-2</v>
      </c>
      <c r="Y26" s="89">
        <f t="shared" si="9"/>
        <v>0</v>
      </c>
    </row>
    <row r="27" spans="1:25" x14ac:dyDescent="0.2">
      <c r="A27" s="6" t="s">
        <v>15</v>
      </c>
      <c r="B27" s="5" t="s">
        <v>36</v>
      </c>
      <c r="C27" s="90"/>
      <c r="D27" s="76">
        <f>投入係数表!AD27</f>
        <v>2.7586206896551722E-3</v>
      </c>
      <c r="E27" s="77">
        <f t="shared" si="0"/>
        <v>0.27586206896551724</v>
      </c>
      <c r="F27" s="76">
        <f>分析係数表!C30</f>
        <v>1</v>
      </c>
      <c r="G27" s="77">
        <f t="shared" si="1"/>
        <v>0.27586206896551724</v>
      </c>
      <c r="H27" s="77">
        <v>0.32247861595794935</v>
      </c>
      <c r="I27" s="77">
        <f t="shared" si="2"/>
        <v>0.32247861595794935</v>
      </c>
      <c r="J27" s="76">
        <f>分析係数表!G30</f>
        <v>0.34476756092566047</v>
      </c>
      <c r="K27" s="78">
        <f t="shared" si="3"/>
        <v>0.11118016587450497</v>
      </c>
      <c r="L27" s="79"/>
      <c r="M27" s="80"/>
      <c r="N27" s="81">
        <f>分析係数表!H30</f>
        <v>0</v>
      </c>
      <c r="O27" s="82">
        <f t="shared" si="4"/>
        <v>0</v>
      </c>
      <c r="P27" s="76">
        <f>分析係数表!C30</f>
        <v>1</v>
      </c>
      <c r="Q27" s="82">
        <f t="shared" si="5"/>
        <v>0</v>
      </c>
      <c r="R27" s="83">
        <v>6.5491424128473405E-2</v>
      </c>
      <c r="S27" s="84">
        <f t="shared" si="6"/>
        <v>0.38797004008642277</v>
      </c>
      <c r="T27" s="85">
        <f>分析係数表!F30</f>
        <v>0.43968871595330739</v>
      </c>
      <c r="U27" s="86">
        <f t="shared" si="7"/>
        <v>0.17058604875395242</v>
      </c>
      <c r="V27" s="87">
        <f>分析係数表!D30</f>
        <v>0.11560516076182674</v>
      </c>
      <c r="W27" s="88">
        <f t="shared" si="8"/>
        <v>0</v>
      </c>
      <c r="X27" s="76">
        <f>分析係数表!E30</f>
        <v>7.6694654925250877E-2</v>
      </c>
      <c r="Y27" s="89">
        <f t="shared" si="9"/>
        <v>0</v>
      </c>
    </row>
    <row r="28" spans="1:25" x14ac:dyDescent="0.2">
      <c r="A28" s="6" t="s">
        <v>16</v>
      </c>
      <c r="B28" s="5" t="s">
        <v>192</v>
      </c>
      <c r="C28" s="90"/>
      <c r="D28" s="76">
        <f>投入係数表!AD28</f>
        <v>4.5977011494252873E-3</v>
      </c>
      <c r="E28" s="77">
        <f t="shared" si="0"/>
        <v>0.45977011494252873</v>
      </c>
      <c r="F28" s="76">
        <f>分析係数表!C31</f>
        <v>3.6682843277190957E-2</v>
      </c>
      <c r="G28" s="77">
        <f t="shared" si="1"/>
        <v>1.6865675069972854E-2</v>
      </c>
      <c r="H28" s="77">
        <v>2.2666116334864411E-2</v>
      </c>
      <c r="I28" s="77">
        <f t="shared" si="2"/>
        <v>2.2666116334864411E-2</v>
      </c>
      <c r="J28" s="76">
        <f>分析係数表!G31</f>
        <v>6.9767441860465115E-2</v>
      </c>
      <c r="K28" s="78">
        <f t="shared" si="3"/>
        <v>1.5813569535951914E-3</v>
      </c>
      <c r="L28" s="79"/>
      <c r="M28" s="80"/>
      <c r="N28" s="81">
        <f>分析係数表!H31</f>
        <v>2.1751043841336117E-2</v>
      </c>
      <c r="O28" s="82">
        <f t="shared" si="4"/>
        <v>0.46882986295548895</v>
      </c>
      <c r="P28" s="76">
        <f>分析係数表!C31</f>
        <v>3.6682843277190957E-2</v>
      </c>
      <c r="Q28" s="82">
        <f t="shared" si="5"/>
        <v>1.7198012386463117E-2</v>
      </c>
      <c r="R28" s="83">
        <v>2.2868189725681422E-2</v>
      </c>
      <c r="S28" s="84">
        <f t="shared" si="6"/>
        <v>4.5534306060545829E-2</v>
      </c>
      <c r="T28" s="85">
        <f>分析係数表!F31</f>
        <v>0.34496124031007752</v>
      </c>
      <c r="U28" s="86">
        <f t="shared" si="7"/>
        <v>1.5707570695304568E-2</v>
      </c>
      <c r="V28" s="87">
        <f>分析係数表!D31</f>
        <v>0</v>
      </c>
      <c r="W28" s="88">
        <f t="shared" si="8"/>
        <v>0</v>
      </c>
      <c r="X28" s="76">
        <f>分析係数表!E31</f>
        <v>0</v>
      </c>
      <c r="Y28" s="89">
        <f t="shared" si="9"/>
        <v>0</v>
      </c>
    </row>
    <row r="29" spans="1:25" x14ac:dyDescent="0.2">
      <c r="A29" s="6" t="s">
        <v>17</v>
      </c>
      <c r="B29" s="5" t="s">
        <v>272</v>
      </c>
      <c r="C29" s="90"/>
      <c r="D29" s="76">
        <f>投入係数表!AD29</f>
        <v>1.3793103448275861E-3</v>
      </c>
      <c r="E29" s="77">
        <f t="shared" si="0"/>
        <v>0.13793103448275862</v>
      </c>
      <c r="F29" s="76">
        <f>分析係数表!C32</f>
        <v>0.40520446096654272</v>
      </c>
      <c r="G29" s="77">
        <f t="shared" si="1"/>
        <v>5.5890270478143822E-2</v>
      </c>
      <c r="H29" s="77">
        <v>6.6259120283791439E-2</v>
      </c>
      <c r="I29" s="77">
        <f t="shared" si="2"/>
        <v>6.6259120283791439E-2</v>
      </c>
      <c r="J29" s="76">
        <f>分析係数表!G32</f>
        <v>0.14123006833712984</v>
      </c>
      <c r="K29" s="78">
        <f t="shared" si="3"/>
        <v>9.3577800856379702E-3</v>
      </c>
      <c r="L29" s="79"/>
      <c r="M29" s="80"/>
      <c r="N29" s="81">
        <f>分析係数表!H32</f>
        <v>6.3543841336116914E-3</v>
      </c>
      <c r="O29" s="82">
        <f t="shared" si="4"/>
        <v>0.13696469301699049</v>
      </c>
      <c r="P29" s="76">
        <f>分析係数表!C32</f>
        <v>0.40520446096654272</v>
      </c>
      <c r="Q29" s="82">
        <f t="shared" si="5"/>
        <v>5.5498704605397631E-2</v>
      </c>
      <c r="R29" s="83">
        <v>6.9105603389748457E-2</v>
      </c>
      <c r="S29" s="84">
        <f t="shared" si="6"/>
        <v>0.13536472367353991</v>
      </c>
      <c r="T29" s="85">
        <f>分析係数表!F32</f>
        <v>0.48519362186788156</v>
      </c>
      <c r="U29" s="86">
        <f t="shared" si="7"/>
        <v>6.5678100552309798E-2</v>
      </c>
      <c r="V29" s="87">
        <f>分析係数表!D32</f>
        <v>9.1116173120728925E-3</v>
      </c>
      <c r="W29" s="88">
        <f t="shared" si="8"/>
        <v>0</v>
      </c>
      <c r="X29" s="76">
        <f>分析係数表!E32</f>
        <v>1.366742596810934E-2</v>
      </c>
      <c r="Y29" s="89">
        <f t="shared" si="9"/>
        <v>0</v>
      </c>
    </row>
    <row r="30" spans="1:25" x14ac:dyDescent="0.2">
      <c r="A30" s="6" t="s">
        <v>18</v>
      </c>
      <c r="B30" s="5" t="s">
        <v>273</v>
      </c>
      <c r="C30" s="90"/>
      <c r="D30" s="76">
        <f>投入係数表!AD30</f>
        <v>3.2183908045977012E-3</v>
      </c>
      <c r="E30" s="77">
        <f t="shared" si="0"/>
        <v>0.32183908045977011</v>
      </c>
      <c r="F30" s="76">
        <f>分析係数表!C33</f>
        <v>1</v>
      </c>
      <c r="G30" s="77">
        <f t="shared" si="1"/>
        <v>0.32183908045977011</v>
      </c>
      <c r="H30" s="77">
        <v>0.35820527927591334</v>
      </c>
      <c r="I30" s="77">
        <f t="shared" si="2"/>
        <v>0.35820527927591334</v>
      </c>
      <c r="J30" s="76">
        <f>分析係数表!G33</f>
        <v>0.50773765659543113</v>
      </c>
      <c r="K30" s="78">
        <f t="shared" si="3"/>
        <v>0.18187430907966418</v>
      </c>
      <c r="L30" s="79"/>
      <c r="M30" s="80"/>
      <c r="N30" s="81">
        <f>分析係数表!H33</f>
        <v>9.3945720250521918E-4</v>
      </c>
      <c r="O30" s="82">
        <f t="shared" si="4"/>
        <v>2.0249400199637196E-2</v>
      </c>
      <c r="P30" s="76">
        <f>分析係数表!C33</f>
        <v>1</v>
      </c>
      <c r="Q30" s="82">
        <f t="shared" si="5"/>
        <v>2.0249400199637196E-2</v>
      </c>
      <c r="R30" s="83">
        <v>6.1124093084500064E-2</v>
      </c>
      <c r="S30" s="84">
        <f t="shared" si="6"/>
        <v>0.4193293723604134</v>
      </c>
      <c r="T30" s="85">
        <f>分析係数表!F33</f>
        <v>0.64112011790714807</v>
      </c>
      <c r="U30" s="86">
        <f t="shared" si="7"/>
        <v>0.26884049664963866</v>
      </c>
      <c r="V30" s="87">
        <f>分析係数表!D33</f>
        <v>2.5055268975681652E-2</v>
      </c>
      <c r="W30" s="88">
        <f t="shared" si="8"/>
        <v>0</v>
      </c>
      <c r="X30" s="76">
        <f>分析係数表!E33</f>
        <v>2.3581429624170966E-2</v>
      </c>
      <c r="Y30" s="89">
        <f t="shared" si="9"/>
        <v>0</v>
      </c>
    </row>
    <row r="31" spans="1:25" x14ac:dyDescent="0.2">
      <c r="A31" s="6" t="s">
        <v>19</v>
      </c>
      <c r="B31" s="5" t="s">
        <v>274</v>
      </c>
      <c r="C31" s="90"/>
      <c r="D31" s="76">
        <f>投入係数表!AD31</f>
        <v>5.5172413793103444E-3</v>
      </c>
      <c r="E31" s="77">
        <f t="shared" si="0"/>
        <v>0.55172413793103448</v>
      </c>
      <c r="F31" s="76">
        <f>分析係数表!C34</f>
        <v>0.47684200348095152</v>
      </c>
      <c r="G31" s="77">
        <f t="shared" si="1"/>
        <v>0.26308524329983529</v>
      </c>
      <c r="H31" s="77">
        <v>0.43173764013744304</v>
      </c>
      <c r="I31" s="77">
        <f t="shared" si="2"/>
        <v>0.43173764013744304</v>
      </c>
      <c r="J31" s="76">
        <f>分析係数表!G34</f>
        <v>0.42481481481481481</v>
      </c>
      <c r="K31" s="78">
        <f t="shared" si="3"/>
        <v>0.18340854564357303</v>
      </c>
      <c r="L31" s="79"/>
      <c r="M31" s="80"/>
      <c r="N31" s="81">
        <f>分析係数表!H34</f>
        <v>0.15750260960334028</v>
      </c>
      <c r="O31" s="82">
        <f t="shared" si="4"/>
        <v>3.3948681918030634</v>
      </c>
      <c r="P31" s="76">
        <f>分析係数表!C34</f>
        <v>0.47684200348095152</v>
      </c>
      <c r="Q31" s="82">
        <f t="shared" si="5"/>
        <v>1.618815750133128</v>
      </c>
      <c r="R31" s="83">
        <v>1.7297454741984213</v>
      </c>
      <c r="S31" s="84">
        <f t="shared" si="6"/>
        <v>2.1614831143358644</v>
      </c>
      <c r="T31" s="85">
        <f>分析係数表!F34</f>
        <v>0.69679012345679014</v>
      </c>
      <c r="U31" s="86">
        <f t="shared" si="7"/>
        <v>1.5061000860878542</v>
      </c>
      <c r="V31" s="87">
        <f>分析係数表!D34</f>
        <v>0.16024691358024692</v>
      </c>
      <c r="W31" s="88">
        <f t="shared" si="8"/>
        <v>0</v>
      </c>
      <c r="X31" s="76">
        <f>分析係数表!E34</f>
        <v>0.12271604938271605</v>
      </c>
      <c r="Y31" s="89">
        <f t="shared" si="9"/>
        <v>0</v>
      </c>
    </row>
    <row r="32" spans="1:25" x14ac:dyDescent="0.2">
      <c r="A32" s="6" t="s">
        <v>20</v>
      </c>
      <c r="B32" s="5" t="s">
        <v>37</v>
      </c>
      <c r="C32" s="75">
        <f>最終需要_まとめ!C33</f>
        <v>100</v>
      </c>
      <c r="D32" s="76">
        <f>投入係数表!AD32</f>
        <v>4.7816091954022991E-2</v>
      </c>
      <c r="E32" s="77">
        <f t="shared" si="0"/>
        <v>4.7816091954022992</v>
      </c>
      <c r="F32" s="76">
        <f>分析係数表!C35</f>
        <v>0.24337550728097401</v>
      </c>
      <c r="G32" s="77">
        <f t="shared" si="1"/>
        <v>1.1637265635504046</v>
      </c>
      <c r="H32" s="77">
        <v>1.2390083859132643</v>
      </c>
      <c r="I32" s="77">
        <f t="shared" si="2"/>
        <v>101.23900838591327</v>
      </c>
      <c r="J32" s="76">
        <f>分析係数表!G35</f>
        <v>0.31448275862068964</v>
      </c>
      <c r="K32" s="78">
        <f t="shared" si="3"/>
        <v>31.837922637225137</v>
      </c>
      <c r="L32" s="79"/>
      <c r="M32" s="80"/>
      <c r="N32" s="81">
        <f>分析係数表!H35</f>
        <v>5.9929540709812108E-2</v>
      </c>
      <c r="O32" s="82">
        <f t="shared" si="4"/>
        <v>1.2917429877351894</v>
      </c>
      <c r="P32" s="76">
        <f>分析係数表!C35</f>
        <v>0.24337550728097401</v>
      </c>
      <c r="Q32" s="82">
        <f t="shared" si="5"/>
        <v>0.31437860491669273</v>
      </c>
      <c r="R32" s="83">
        <v>0.41740791845801045</v>
      </c>
      <c r="S32" s="84">
        <f t="shared" si="6"/>
        <v>101.65641630437128</v>
      </c>
      <c r="T32" s="85">
        <f>分析係数表!F35</f>
        <v>0.64091954022988507</v>
      </c>
      <c r="U32" s="86">
        <f t="shared" si="7"/>
        <v>65.153583599215438</v>
      </c>
      <c r="V32" s="87">
        <f>分析係数表!D35</f>
        <v>7.0344827586206901E-2</v>
      </c>
      <c r="W32" s="88">
        <f t="shared" si="8"/>
        <v>7</v>
      </c>
      <c r="X32" s="76">
        <f>分析係数表!E35</f>
        <v>6.2068965517241378E-2</v>
      </c>
      <c r="Y32" s="89">
        <f t="shared" si="9"/>
        <v>6</v>
      </c>
    </row>
    <row r="33" spans="1:25" x14ac:dyDescent="0.2">
      <c r="A33" s="6" t="s">
        <v>21</v>
      </c>
      <c r="B33" s="5" t="s">
        <v>38</v>
      </c>
      <c r="C33" s="90"/>
      <c r="D33" s="76">
        <f>投入係数表!AD33</f>
        <v>1.4252873563218391E-2</v>
      </c>
      <c r="E33" s="77">
        <f t="shared" si="0"/>
        <v>1.4252873563218391</v>
      </c>
      <c r="F33" s="76">
        <f>分析係数表!C36</f>
        <v>0.96818154529627187</v>
      </c>
      <c r="G33" s="77">
        <f t="shared" si="1"/>
        <v>1.3799369151349163</v>
      </c>
      <c r="H33" s="77">
        <v>1.4938003131017841</v>
      </c>
      <c r="I33" s="77">
        <f t="shared" si="2"/>
        <v>1.4938003131017841</v>
      </c>
      <c r="J33" s="76">
        <f>分析係数表!G36</f>
        <v>4.9777985510633324E-2</v>
      </c>
      <c r="K33" s="78">
        <f t="shared" si="3"/>
        <v>7.4358370341360128E-2</v>
      </c>
      <c r="L33" s="79"/>
      <c r="M33" s="80"/>
      <c r="N33" s="81">
        <f>分析係数表!H36</f>
        <v>0.19376304801670147</v>
      </c>
      <c r="O33" s="82">
        <f t="shared" si="4"/>
        <v>4.1764387911751717</v>
      </c>
      <c r="P33" s="76">
        <f>分析係数表!C36</f>
        <v>0.96818154529627187</v>
      </c>
      <c r="Q33" s="82">
        <f t="shared" si="5"/>
        <v>4.0435509626752717</v>
      </c>
      <c r="R33" s="83">
        <v>4.2611880991232196</v>
      </c>
      <c r="S33" s="84">
        <f t="shared" si="6"/>
        <v>5.7549884122250035</v>
      </c>
      <c r="T33" s="85">
        <f>分析係数表!F36</f>
        <v>0.84955597102126668</v>
      </c>
      <c r="U33" s="86">
        <f t="shared" si="7"/>
        <v>4.8891847687639505</v>
      </c>
      <c r="V33" s="87">
        <f>分析係数表!D36</f>
        <v>8.3547557840616959E-3</v>
      </c>
      <c r="W33" s="88">
        <f t="shared" si="8"/>
        <v>0</v>
      </c>
      <c r="X33" s="76">
        <f>分析係数表!E36</f>
        <v>3.0380930123860717E-3</v>
      </c>
      <c r="Y33" s="89">
        <f t="shared" si="9"/>
        <v>0</v>
      </c>
    </row>
    <row r="34" spans="1:25" x14ac:dyDescent="0.2">
      <c r="A34" s="6" t="s">
        <v>22</v>
      </c>
      <c r="B34" s="5" t="s">
        <v>377</v>
      </c>
      <c r="C34" s="90"/>
      <c r="D34" s="76">
        <f>投入係数表!AD34</f>
        <v>2.7586206896551724E-2</v>
      </c>
      <c r="E34" s="77">
        <f t="shared" si="0"/>
        <v>2.7586206896551726</v>
      </c>
      <c r="F34" s="76">
        <f>分析係数表!C37</f>
        <v>0.40040699066315533</v>
      </c>
      <c r="G34" s="77">
        <f t="shared" si="1"/>
        <v>1.1045710087259457</v>
      </c>
      <c r="H34" s="77">
        <v>1.2167992046662333</v>
      </c>
      <c r="I34" s="77">
        <f t="shared" si="2"/>
        <v>1.2167992046662333</v>
      </c>
      <c r="J34" s="76">
        <f>分析係数表!G37</f>
        <v>0.27134717134717135</v>
      </c>
      <c r="K34" s="78">
        <f t="shared" si="3"/>
        <v>0.33017502228367018</v>
      </c>
      <c r="L34" s="79"/>
      <c r="M34" s="80"/>
      <c r="N34" s="81">
        <f>分析係数表!H37</f>
        <v>4.6907620041753653E-2</v>
      </c>
      <c r="O34" s="82">
        <f t="shared" si="4"/>
        <v>1.0110638016346627</v>
      </c>
      <c r="P34" s="76">
        <f>分析係数表!C37</f>
        <v>0.40040699066315533</v>
      </c>
      <c r="Q34" s="82">
        <f t="shared" si="5"/>
        <v>0.40483701418098472</v>
      </c>
      <c r="R34" s="83">
        <v>0.46678014734441903</v>
      </c>
      <c r="S34" s="84">
        <f t="shared" si="6"/>
        <v>1.6835793520106523</v>
      </c>
      <c r="T34" s="85">
        <f>分析係数表!F37</f>
        <v>0.66491656491656492</v>
      </c>
      <c r="U34" s="86">
        <f t="shared" si="7"/>
        <v>1.1194397995033791</v>
      </c>
      <c r="V34" s="87">
        <f>分析係数表!D37</f>
        <v>3.0728530728530729E-2</v>
      </c>
      <c r="W34" s="88">
        <f t="shared" si="8"/>
        <v>0</v>
      </c>
      <c r="X34" s="76">
        <f>分析係数表!E37</f>
        <v>2.9100529100529099E-2</v>
      </c>
      <c r="Y34" s="89">
        <f t="shared" si="9"/>
        <v>0</v>
      </c>
    </row>
    <row r="35" spans="1:25" x14ac:dyDescent="0.2">
      <c r="A35" s="6" t="s">
        <v>23</v>
      </c>
      <c r="B35" s="5" t="s">
        <v>193</v>
      </c>
      <c r="C35" s="90"/>
      <c r="D35" s="76">
        <f>投入係数表!AD35</f>
        <v>5.839080459770115E-2</v>
      </c>
      <c r="E35" s="77">
        <f t="shared" si="0"/>
        <v>5.8390804597701154</v>
      </c>
      <c r="F35" s="76">
        <f>分析係数表!C38</f>
        <v>3.4362826933778567E-2</v>
      </c>
      <c r="G35" s="77">
        <f t="shared" si="1"/>
        <v>0.20064731129148866</v>
      </c>
      <c r="H35" s="77">
        <v>0.21151187168168886</v>
      </c>
      <c r="I35" s="77">
        <f t="shared" si="2"/>
        <v>0.21151187168168886</v>
      </c>
      <c r="J35" s="76">
        <f>分析係数表!G38</f>
        <v>0.25648414985590778</v>
      </c>
      <c r="K35" s="78">
        <f t="shared" si="3"/>
        <v>5.4249442592709821E-2</v>
      </c>
      <c r="L35" s="79"/>
      <c r="M35" s="80"/>
      <c r="N35" s="81">
        <f>分析係数表!H38</f>
        <v>4.2901878914405008E-2</v>
      </c>
      <c r="O35" s="82">
        <f t="shared" si="4"/>
        <v>0.92472260911676518</v>
      </c>
      <c r="P35" s="76">
        <f>分析係数表!C38</f>
        <v>3.4362826933778567E-2</v>
      </c>
      <c r="Q35" s="82">
        <f t="shared" si="5"/>
        <v>3.1776082978831569E-2</v>
      </c>
      <c r="R35" s="83">
        <v>3.8160559728644183E-2</v>
      </c>
      <c r="S35" s="84">
        <f t="shared" si="6"/>
        <v>0.24967243141033305</v>
      </c>
      <c r="T35" s="85">
        <f>分析係数表!F38</f>
        <v>0.52449567723342938</v>
      </c>
      <c r="U35" s="86">
        <f t="shared" si="7"/>
        <v>0.13095211099907958</v>
      </c>
      <c r="V35" s="87">
        <f>分析係数表!D38</f>
        <v>0.12968299711815562</v>
      </c>
      <c r="W35" s="88">
        <f t="shared" si="8"/>
        <v>0</v>
      </c>
      <c r="X35" s="76">
        <f>分析係数表!E38</f>
        <v>0.13832853025936601</v>
      </c>
      <c r="Y35" s="89">
        <f t="shared" si="9"/>
        <v>0</v>
      </c>
    </row>
    <row r="36" spans="1:25" x14ac:dyDescent="0.2">
      <c r="A36" s="6" t="s">
        <v>24</v>
      </c>
      <c r="B36" s="5" t="s">
        <v>39</v>
      </c>
      <c r="C36" s="90"/>
      <c r="D36" s="76">
        <f>投入係数表!AD36</f>
        <v>0</v>
      </c>
      <c r="E36" s="77">
        <f t="shared" si="0"/>
        <v>0</v>
      </c>
      <c r="F36" s="76">
        <f>分析係数表!C39</f>
        <v>1</v>
      </c>
      <c r="G36" s="77">
        <f t="shared" si="1"/>
        <v>0</v>
      </c>
      <c r="H36" s="77">
        <v>4.0630589399128308E-2</v>
      </c>
      <c r="I36" s="77">
        <f t="shared" si="2"/>
        <v>4.0630589399128308E-2</v>
      </c>
      <c r="J36" s="76">
        <f>分析係数表!G39</f>
        <v>0.34864130434782609</v>
      </c>
      <c r="K36" s="78">
        <f t="shared" si="3"/>
        <v>1.4165501684533049E-2</v>
      </c>
      <c r="L36" s="79"/>
      <c r="M36" s="80"/>
      <c r="N36" s="81">
        <f>分析係数表!H39</f>
        <v>3.7578288100208767E-3</v>
      </c>
      <c r="O36" s="82">
        <f t="shared" si="4"/>
        <v>8.0997600798548786E-2</v>
      </c>
      <c r="P36" s="76">
        <f>分析係数表!C39</f>
        <v>1</v>
      </c>
      <c r="Q36" s="82">
        <f t="shared" si="5"/>
        <v>8.0997600798548786E-2</v>
      </c>
      <c r="R36" s="83">
        <v>0.10380103492603632</v>
      </c>
      <c r="S36" s="84">
        <f t="shared" si="6"/>
        <v>0.14443162432516463</v>
      </c>
      <c r="T36" s="85">
        <f>分析係数表!F39</f>
        <v>0.69918478260869565</v>
      </c>
      <c r="U36" s="86">
        <f t="shared" si="7"/>
        <v>0.10098439385561103</v>
      </c>
      <c r="V36" s="87">
        <f>分析係数表!D39</f>
        <v>5.6793478260869563E-2</v>
      </c>
      <c r="W36" s="88">
        <f t="shared" si="8"/>
        <v>0</v>
      </c>
      <c r="X36" s="76">
        <f>分析係数表!E39</f>
        <v>7.2010869565217392E-2</v>
      </c>
      <c r="Y36" s="89">
        <f t="shared" si="9"/>
        <v>0</v>
      </c>
    </row>
    <row r="37" spans="1:25" x14ac:dyDescent="0.2">
      <c r="A37" s="6" t="s">
        <v>25</v>
      </c>
      <c r="B37" s="5" t="s">
        <v>40</v>
      </c>
      <c r="C37" s="90"/>
      <c r="D37" s="76">
        <f>投入係数表!AD37</f>
        <v>0</v>
      </c>
      <c r="E37" s="77">
        <f t="shared" si="0"/>
        <v>0</v>
      </c>
      <c r="F37" s="76">
        <f>分析係数表!C40</f>
        <v>0.60127684271619275</v>
      </c>
      <c r="G37" s="77">
        <f t="shared" si="1"/>
        <v>0</v>
      </c>
      <c r="H37" s="77">
        <v>5.2800117485142092E-3</v>
      </c>
      <c r="I37" s="77">
        <f t="shared" si="2"/>
        <v>5.2800117485142092E-3</v>
      </c>
      <c r="J37" s="76">
        <f>分析係数表!G40</f>
        <v>0.54798481836255197</v>
      </c>
      <c r="K37" s="78">
        <f t="shared" si="3"/>
        <v>2.8933662789616993E-3</v>
      </c>
      <c r="L37" s="79"/>
      <c r="M37" s="80"/>
      <c r="N37" s="81">
        <f>分析係数表!H40</f>
        <v>3.4120563674321501E-2</v>
      </c>
      <c r="O37" s="82">
        <f t="shared" si="4"/>
        <v>0.73544696558404532</v>
      </c>
      <c r="P37" s="76">
        <f>分析係数表!C40</f>
        <v>0.60127684271619275</v>
      </c>
      <c r="Q37" s="82">
        <f t="shared" si="5"/>
        <v>0.44220722945157925</v>
      </c>
      <c r="R37" s="83">
        <v>0.44419621830595407</v>
      </c>
      <c r="S37" s="84">
        <f t="shared" si="6"/>
        <v>0.4494762300544683</v>
      </c>
      <c r="T37" s="85">
        <f>分析係数表!F40</f>
        <v>0.74046629315018975</v>
      </c>
      <c r="U37" s="86">
        <f t="shared" si="7"/>
        <v>0.33282199792755407</v>
      </c>
      <c r="V37" s="87">
        <f>分析係数表!D40</f>
        <v>0.1006687149828303</v>
      </c>
      <c r="W37" s="88">
        <f t="shared" si="8"/>
        <v>0</v>
      </c>
      <c r="X37" s="76">
        <f>分析係数表!E40</f>
        <v>5.8015543105006326E-2</v>
      </c>
      <c r="Y37" s="89">
        <f t="shared" si="9"/>
        <v>0</v>
      </c>
    </row>
    <row r="38" spans="1:25" x14ac:dyDescent="0.2">
      <c r="A38" s="6" t="s">
        <v>26</v>
      </c>
      <c r="B38" s="5" t="s">
        <v>276</v>
      </c>
      <c r="C38" s="90"/>
      <c r="D38" s="76">
        <f>投入係数表!AD38</f>
        <v>0</v>
      </c>
      <c r="E38" s="77">
        <f t="shared" si="0"/>
        <v>0</v>
      </c>
      <c r="F38" s="76">
        <f>分析係数表!C41</f>
        <v>0.59395665886661919</v>
      </c>
      <c r="G38" s="77">
        <f t="shared" si="1"/>
        <v>0</v>
      </c>
      <c r="H38" s="77">
        <v>3.2444455415438125E-4</v>
      </c>
      <c r="I38" s="77">
        <f t="shared" si="2"/>
        <v>3.2444455415438125E-4</v>
      </c>
      <c r="J38" s="76">
        <f>分析係数表!G41</f>
        <v>0.45048742945100051</v>
      </c>
      <c r="K38" s="78">
        <f t="shared" si="3"/>
        <v>1.4615819320038315E-4</v>
      </c>
      <c r="L38" s="79"/>
      <c r="M38" s="80"/>
      <c r="N38" s="81">
        <f>分析係数表!H41</f>
        <v>5.5519311064718163E-2</v>
      </c>
      <c r="O38" s="82">
        <f t="shared" si="4"/>
        <v>1.1966833034646704</v>
      </c>
      <c r="P38" s="76">
        <f>分析係数表!C41</f>
        <v>0.59395665886661919</v>
      </c>
      <c r="Q38" s="82">
        <f t="shared" si="5"/>
        <v>0.71077801664734419</v>
      </c>
      <c r="R38" s="83">
        <v>0.71978424150626297</v>
      </c>
      <c r="S38" s="84">
        <f t="shared" si="6"/>
        <v>0.72010868606041734</v>
      </c>
      <c r="T38" s="85">
        <f>分析係数表!F41</f>
        <v>0.55190696083461599</v>
      </c>
      <c r="U38" s="86">
        <f t="shared" si="7"/>
        <v>0.39743299639421353</v>
      </c>
      <c r="V38" s="87">
        <f>分析係数表!D41</f>
        <v>0.18539421925773902</v>
      </c>
      <c r="W38" s="88">
        <f t="shared" si="8"/>
        <v>0</v>
      </c>
      <c r="X38" s="76">
        <f>分析係数表!E41</f>
        <v>0.17017273815631948</v>
      </c>
      <c r="Y38" s="89">
        <f t="shared" si="9"/>
        <v>0</v>
      </c>
    </row>
    <row r="39" spans="1:25" x14ac:dyDescent="0.2">
      <c r="A39" s="6" t="s">
        <v>51</v>
      </c>
      <c r="B39" s="5" t="s">
        <v>367</v>
      </c>
      <c r="C39" s="90"/>
      <c r="D39" s="76">
        <f>投入係数表!AD39</f>
        <v>2.7586206896551722E-3</v>
      </c>
      <c r="E39" s="77">
        <f>$C$32*D39</f>
        <v>0.27586206896551724</v>
      </c>
      <c r="F39" s="76">
        <f>分析係数表!C42</f>
        <v>0.30827067669172936</v>
      </c>
      <c r="G39" s="77">
        <f>E39*F39</f>
        <v>8.5040186673580515E-2</v>
      </c>
      <c r="H39" s="77">
        <v>8.9520474731332997E-2</v>
      </c>
      <c r="I39" s="77">
        <f>C39+H39</f>
        <v>8.9520474731332997E-2</v>
      </c>
      <c r="J39" s="76">
        <f>分析係数表!G42</f>
        <v>0.47878787878787876</v>
      </c>
      <c r="K39" s="78">
        <f>I39*J39</f>
        <v>4.286131820469883E-2</v>
      </c>
      <c r="L39" s="79"/>
      <c r="M39" s="80"/>
      <c r="N39" s="81">
        <f>分析係数表!H42</f>
        <v>1.163883089770355E-2</v>
      </c>
      <c r="O39" s="82">
        <f t="shared" si="4"/>
        <v>0.25086756913994973</v>
      </c>
      <c r="P39" s="76">
        <f>分析係数表!C42</f>
        <v>0.30827067669172936</v>
      </c>
      <c r="Q39" s="82">
        <f>O39*P39</f>
        <v>7.7335115298781509E-2</v>
      </c>
      <c r="R39" s="83">
        <v>8.0475356589180549E-2</v>
      </c>
      <c r="S39" s="84">
        <f>I39+R39</f>
        <v>0.16999583132051355</v>
      </c>
      <c r="T39" s="85">
        <f>分析係数表!F42</f>
        <v>0.54545454545454541</v>
      </c>
      <c r="U39" s="86">
        <f>S39*T39</f>
        <v>9.2724998902098288E-2</v>
      </c>
      <c r="V39" s="87">
        <f>分析係数表!D42</f>
        <v>0.24545454545454545</v>
      </c>
      <c r="W39" s="88">
        <f>ROUND(S39*V39,0)</f>
        <v>0</v>
      </c>
      <c r="X39" s="76">
        <f>分析係数表!E42</f>
        <v>0.17575757575757575</v>
      </c>
      <c r="Y39" s="89">
        <f>ROUND(S39*X39,0)</f>
        <v>0</v>
      </c>
    </row>
    <row r="40" spans="1:25" x14ac:dyDescent="0.2">
      <c r="A40" s="6" t="s">
        <v>194</v>
      </c>
      <c r="B40" s="5" t="s">
        <v>41</v>
      </c>
      <c r="C40" s="90"/>
      <c r="D40" s="76">
        <f>投入係数表!AD40</f>
        <v>0.11632183908045977</v>
      </c>
      <c r="E40" s="77">
        <f>$C$32*D40</f>
        <v>11.632183908045977</v>
      </c>
      <c r="F40" s="76">
        <f>分析係数表!C43</f>
        <v>0.33317448971487573</v>
      </c>
      <c r="G40" s="77">
        <f>E40*F40</f>
        <v>3.8755469378328073</v>
      </c>
      <c r="H40" s="77">
        <v>4.1959105024035086</v>
      </c>
      <c r="I40" s="77">
        <f>C40+H40</f>
        <v>4.1959105024035086</v>
      </c>
      <c r="J40" s="76">
        <f>分析係数表!G43</f>
        <v>0.31447963800904977</v>
      </c>
      <c r="K40" s="78">
        <f>I40*J40</f>
        <v>1.3195284159142255</v>
      </c>
      <c r="L40" s="79"/>
      <c r="M40" s="80"/>
      <c r="N40" s="81">
        <f>分析係数表!H43</f>
        <v>3.2711377870563677E-2</v>
      </c>
      <c r="O40" s="82">
        <f t="shared" si="4"/>
        <v>0.70507286528458968</v>
      </c>
      <c r="P40" s="76">
        <f>分析係数表!C43</f>
        <v>0.33317448971487573</v>
      </c>
      <c r="Q40" s="82">
        <f>O40*P40</f>
        <v>0.23491229210299849</v>
      </c>
      <c r="R40" s="83">
        <v>0.40532155984966917</v>
      </c>
      <c r="S40" s="84">
        <f>I40+R40</f>
        <v>4.6012320622531782</v>
      </c>
      <c r="T40" s="85">
        <f>分析係数表!F43</f>
        <v>0.5802139037433155</v>
      </c>
      <c r="U40" s="86">
        <f>S40*T40</f>
        <v>2.6696988168688227</v>
      </c>
      <c r="V40" s="87">
        <f>分析係数表!D43</f>
        <v>0.11641299876593994</v>
      </c>
      <c r="W40" s="88">
        <f>ROUND(S40*V40,0)</f>
        <v>1</v>
      </c>
      <c r="X40" s="76">
        <f>分析係数表!E43</f>
        <v>9.2348827642945289E-2</v>
      </c>
      <c r="Y40" s="89">
        <f>ROUND(S40*X40,0)</f>
        <v>0</v>
      </c>
    </row>
    <row r="41" spans="1:25" x14ac:dyDescent="0.2">
      <c r="A41" s="6" t="s">
        <v>340</v>
      </c>
      <c r="B41" s="5" t="s">
        <v>42</v>
      </c>
      <c r="C41" s="90"/>
      <c r="D41" s="76">
        <f>投入係数表!AD41</f>
        <v>0</v>
      </c>
      <c r="E41" s="77">
        <f>$C$32*D41</f>
        <v>0</v>
      </c>
      <c r="F41" s="76">
        <f>分析係数表!C44</f>
        <v>0.44668045890539776</v>
      </c>
      <c r="G41" s="77">
        <f>E41*F41</f>
        <v>0</v>
      </c>
      <c r="H41" s="77">
        <v>4.7452678748764309E-3</v>
      </c>
      <c r="I41" s="77">
        <f>C41+H41</f>
        <v>4.7452678748764309E-3</v>
      </c>
      <c r="J41" s="76">
        <f>分析係数表!G44</f>
        <v>0.26717776712985147</v>
      </c>
      <c r="K41" s="78">
        <f>I41*J41</f>
        <v>1.2678300752425003E-3</v>
      </c>
      <c r="L41" s="79"/>
      <c r="M41" s="80"/>
      <c r="N41" s="81">
        <f>分析係数表!H44</f>
        <v>0.10956419624217119</v>
      </c>
      <c r="O41" s="82">
        <f t="shared" si="4"/>
        <v>2.3615862982826878</v>
      </c>
      <c r="P41" s="76">
        <f>分析係数表!C44</f>
        <v>0.44668045890539776</v>
      </c>
      <c r="Q41" s="82">
        <f>O41*P41</f>
        <v>1.0548744514616106</v>
      </c>
      <c r="R41" s="83">
        <v>1.0695455191083372</v>
      </c>
      <c r="S41" s="84">
        <f>I41+R41</f>
        <v>1.0742907869832137</v>
      </c>
      <c r="T41" s="85">
        <f>分析係数表!F44</f>
        <v>0.50742692860565408</v>
      </c>
      <c r="U41" s="86">
        <f>S41*T41</f>
        <v>0.54512407446824307</v>
      </c>
      <c r="V41" s="87">
        <f>分析係数表!D44</f>
        <v>0.12563488260661237</v>
      </c>
      <c r="W41" s="88">
        <f>ROUND(S41*V41,0)</f>
        <v>0</v>
      </c>
      <c r="X41" s="76">
        <f>分析係数表!E44</f>
        <v>9.5448011499760427E-2</v>
      </c>
      <c r="Y41" s="89">
        <f>ROUND(S41*X41,0)</f>
        <v>0</v>
      </c>
    </row>
    <row r="42" spans="1:25" x14ac:dyDescent="0.2">
      <c r="A42" s="6" t="s">
        <v>341</v>
      </c>
      <c r="B42" s="5" t="s">
        <v>278</v>
      </c>
      <c r="C42" s="90"/>
      <c r="D42" s="76">
        <f>投入係数表!AD42</f>
        <v>9.1954022988505746E-3</v>
      </c>
      <c r="E42" s="77">
        <f>$C$32*D42</f>
        <v>0.91954022988505746</v>
      </c>
      <c r="F42" s="76">
        <f>分析係数表!C45</f>
        <v>1</v>
      </c>
      <c r="G42" s="77">
        <f>E42*F42</f>
        <v>0.91954022988505746</v>
      </c>
      <c r="H42" s="77">
        <v>0.95911806089027996</v>
      </c>
      <c r="I42" s="77">
        <f>C42+H42</f>
        <v>0.95911806089027996</v>
      </c>
      <c r="J42" s="76">
        <f>分析係数表!G45</f>
        <v>0</v>
      </c>
      <c r="K42" s="78">
        <f>I42*J42</f>
        <v>0</v>
      </c>
      <c r="L42" s="79"/>
      <c r="M42" s="80"/>
      <c r="N42" s="81">
        <f>分析係数表!H45</f>
        <v>0</v>
      </c>
      <c r="O42" s="82">
        <f t="shared" si="4"/>
        <v>0</v>
      </c>
      <c r="P42" s="76">
        <f>分析係数表!C45</f>
        <v>1</v>
      </c>
      <c r="Q42" s="82">
        <f>O42*P42</f>
        <v>0</v>
      </c>
      <c r="R42" s="83">
        <v>3.1624180225038892E-2</v>
      </c>
      <c r="S42" s="84">
        <f>I42+R42</f>
        <v>0.99074224111531883</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投入係数表!AD43</f>
        <v>8.7356321839080452E-3</v>
      </c>
      <c r="E43" s="77">
        <f>$C$32*D43</f>
        <v>0.87356321839080453</v>
      </c>
      <c r="F43" s="76">
        <f>分析係数表!C46</f>
        <v>0.15546676353069377</v>
      </c>
      <c r="G43" s="77">
        <f>E43*F43</f>
        <v>0.13581004630267501</v>
      </c>
      <c r="H43" s="77">
        <v>0.14647498195147934</v>
      </c>
      <c r="I43" s="77">
        <f>C43+H43</f>
        <v>0.14647498195147934</v>
      </c>
      <c r="J43" s="76">
        <f>分析係数表!G46</f>
        <v>0</v>
      </c>
      <c r="K43" s="78">
        <f>I43*J43</f>
        <v>0</v>
      </c>
      <c r="L43" s="79"/>
      <c r="M43" s="80"/>
      <c r="N43" s="81">
        <f>分析係数表!H46</f>
        <v>2.2129436325678497E-2</v>
      </c>
      <c r="O43" s="82">
        <f t="shared" si="4"/>
        <v>0.47698587136923176</v>
      </c>
      <c r="P43" s="76">
        <f>分析係数表!C46</f>
        <v>0.15546676353069377</v>
      </c>
      <c r="Q43" s="82">
        <f>O43*P43</f>
        <v>7.4155449671642268E-2</v>
      </c>
      <c r="R43" s="83">
        <v>8.2207338157076912E-2</v>
      </c>
      <c r="S43" s="84">
        <f>I43+R43</f>
        <v>0.22868232010855627</v>
      </c>
      <c r="T43" s="85">
        <f>分析係数表!F46</f>
        <v>0</v>
      </c>
      <c r="U43" s="86">
        <f>S43*T43</f>
        <v>0</v>
      </c>
      <c r="V43" s="87">
        <f>分析係数表!D46</f>
        <v>4.662004662004662E-3</v>
      </c>
      <c r="W43" s="88">
        <f>ROUND(S43*V43,0)</f>
        <v>0</v>
      </c>
      <c r="X43" s="76">
        <f>分析係数表!E46</f>
        <v>9.324009324009324E-3</v>
      </c>
      <c r="Y43" s="89">
        <f>ROUND(S43*X43,0)</f>
        <v>0</v>
      </c>
    </row>
    <row r="44" spans="1:25" x14ac:dyDescent="0.2">
      <c r="A44" s="192">
        <v>40</v>
      </c>
      <c r="B44" s="14" t="s">
        <v>150</v>
      </c>
      <c r="C44" s="197">
        <f>SUM(C5:C43)</f>
        <v>100</v>
      </c>
      <c r="D44" s="92">
        <f>投入係数表!AD44</f>
        <v>0.327816091954023</v>
      </c>
      <c r="E44" s="91">
        <f>SUM(E5:E43)</f>
        <v>32.781609195402297</v>
      </c>
      <c r="F44" s="92">
        <f>分析係数表!C47</f>
        <v>0.3856972016264052</v>
      </c>
      <c r="G44" s="91">
        <f>SUM(G5:G43)</f>
        <v>10.346450673185835</v>
      </c>
      <c r="H44" s="91">
        <f>SUM(H5:H43)</f>
        <v>11.765669440959186</v>
      </c>
      <c r="I44" s="91">
        <f>SUM(I5:I43)</f>
        <v>111.76566944095919</v>
      </c>
      <c r="J44" s="92">
        <f>分析係数表!G47</f>
        <v>0.23532043395593333</v>
      </c>
      <c r="K44" s="93">
        <f>SUM(K5:K43)</f>
        <v>34.376972162417921</v>
      </c>
      <c r="L44" s="94">
        <f>最終需要_まとめ!$L$33</f>
        <v>0.627</v>
      </c>
      <c r="M44" s="91">
        <f>K44*L44</f>
        <v>21.554361545836038</v>
      </c>
      <c r="N44" s="95">
        <f>分析係数表!H47</f>
        <v>1</v>
      </c>
      <c r="O44" s="96">
        <f>SUM(O5:O43)</f>
        <v>21.554361545836034</v>
      </c>
      <c r="P44" s="92">
        <f>分析係数表!C47</f>
        <v>0.3856972016264052</v>
      </c>
      <c r="Q44" s="96">
        <f>SUM(Q5:Q43)</f>
        <v>9.6124892422469692</v>
      </c>
      <c r="R44" s="91">
        <f>SUM(R5:R43)</f>
        <v>10.58663270999663</v>
      </c>
      <c r="S44" s="97">
        <f>SUM(S5:S43)</f>
        <v>122.35230215095582</v>
      </c>
      <c r="T44" s="98">
        <f>分析係数表!F47</f>
        <v>0.49256721600054465</v>
      </c>
      <c r="U44" s="99">
        <f>SUM(U5:U43)</f>
        <v>77.979547388931138</v>
      </c>
      <c r="V44" s="100">
        <f>分析係数表!D47</f>
        <v>5.5358071998560611E-2</v>
      </c>
      <c r="W44" s="101">
        <f>SUM(W5:W43)</f>
        <v>8</v>
      </c>
      <c r="X44" s="92">
        <f>分析係数表!E47</f>
        <v>4.4839843806985892E-2</v>
      </c>
      <c r="Y44" s="102">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290</v>
      </c>
      <c r="S2" s="3" t="s">
        <v>152</v>
      </c>
      <c r="U2" s="64" t="s">
        <v>209</v>
      </c>
      <c r="W2" s="3" t="s">
        <v>130</v>
      </c>
      <c r="Y2" s="3" t="s">
        <v>153</v>
      </c>
    </row>
    <row r="3" spans="1:25" ht="44" x14ac:dyDescent="0.2">
      <c r="B3" s="65"/>
      <c r="C3" s="66" t="s">
        <v>227</v>
      </c>
      <c r="D3" s="66" t="s">
        <v>232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投入係数表!AE5</f>
        <v>0</v>
      </c>
      <c r="E5" s="77">
        <f t="shared" ref="E5:E38" si="0">$C$33*D5</f>
        <v>0</v>
      </c>
      <c r="F5" s="76">
        <f>分析係数表!C8</f>
        <v>7.164700742682395E-2</v>
      </c>
      <c r="G5" s="77">
        <f t="shared" ref="G5:G38" si="1">E5*F5</f>
        <v>0</v>
      </c>
      <c r="H5" s="77">
        <f t="array" ref="H5:H43">MMULT(逆行列係数!C5:AO43,'29'!G5:G43)</f>
        <v>1.1494339024042122E-4</v>
      </c>
      <c r="I5" s="77">
        <f t="shared" ref="I5:I38" si="2">C5+H5</f>
        <v>1.1494339024042122E-4</v>
      </c>
      <c r="J5" s="76">
        <f>分析係数表!G8</f>
        <v>0.12209302325581395</v>
      </c>
      <c r="K5" s="78">
        <f t="shared" ref="K5:K38" si="3">I5*J5</f>
        <v>1.4033786017725846E-5</v>
      </c>
      <c r="L5" s="79" t="s">
        <v>185</v>
      </c>
      <c r="M5" s="80" t="s">
        <v>185</v>
      </c>
      <c r="N5" s="81">
        <f>分析係数表!H8</f>
        <v>1.0934237995824634E-2</v>
      </c>
      <c r="O5" s="82">
        <f t="shared" ref="O5:O43" si="4">$M$44*N5</f>
        <v>4.4275107706069607E-2</v>
      </c>
      <c r="P5" s="76">
        <f>分析係数表!C8</f>
        <v>7.164700742682395E-2</v>
      </c>
      <c r="Q5" s="82">
        <f t="shared" ref="Q5:Q38" si="5">O5*P5</f>
        <v>3.1721789706401992E-3</v>
      </c>
      <c r="R5" s="83">
        <f t="array" ref="R5:R43">MMULT(逆行列係数!C5:AO43,'29'!Q5:Q43)</f>
        <v>3.9329654624702202E-3</v>
      </c>
      <c r="S5" s="84">
        <f t="shared" ref="S5:S38" si="6">I5+R5</f>
        <v>4.047908852710641E-3</v>
      </c>
      <c r="T5" s="85">
        <f>分析係数表!F8</f>
        <v>0.45639534883720928</v>
      </c>
      <c r="U5" s="86">
        <f t="shared" ref="U5:U38" si="7">S5*T5</f>
        <v>1.8474467728941007E-3</v>
      </c>
      <c r="V5" s="87">
        <f>分析係数表!D8</f>
        <v>0.625</v>
      </c>
      <c r="W5" s="88">
        <f t="shared" ref="W5:W38" si="8">ROUND(S5*V5,0)</f>
        <v>0</v>
      </c>
      <c r="X5" s="76">
        <f>分析係数表!E8</f>
        <v>0</v>
      </c>
      <c r="Y5" s="89">
        <f t="shared" ref="Y5:Y38" si="9">ROUND(S5*X5,0)</f>
        <v>0</v>
      </c>
    </row>
    <row r="6" spans="1:25" x14ac:dyDescent="0.2">
      <c r="A6" s="6" t="s">
        <v>219</v>
      </c>
      <c r="B6" s="5" t="s">
        <v>265</v>
      </c>
      <c r="C6" s="90"/>
      <c r="D6" s="76">
        <f>投入係数表!AE6</f>
        <v>0</v>
      </c>
      <c r="E6" s="77">
        <f t="shared" si="0"/>
        <v>0</v>
      </c>
      <c r="F6" s="76">
        <f>分析係数表!C9</f>
        <v>5.7142857142857162E-2</v>
      </c>
      <c r="G6" s="77">
        <f t="shared" si="1"/>
        <v>0</v>
      </c>
      <c r="H6" s="77">
        <v>4.5780300740223955E-5</v>
      </c>
      <c r="I6" s="77">
        <f t="shared" si="2"/>
        <v>4.5780300740223955E-5</v>
      </c>
      <c r="J6" s="76">
        <f>分析係数表!G9</f>
        <v>0.2857142857142857</v>
      </c>
      <c r="K6" s="78">
        <f t="shared" si="3"/>
        <v>1.3080085925778273E-5</v>
      </c>
      <c r="L6" s="79"/>
      <c r="M6" s="80"/>
      <c r="N6" s="81">
        <f>分析係数表!H9</f>
        <v>5.8716075156576197E-4</v>
      </c>
      <c r="O6" s="82">
        <f t="shared" si="4"/>
        <v>2.3775415832614946E-3</v>
      </c>
      <c r="P6" s="76">
        <f>分析係数表!C9</f>
        <v>5.7142857142857162E-2</v>
      </c>
      <c r="Q6" s="82">
        <f t="shared" si="5"/>
        <v>1.3585951904351404E-4</v>
      </c>
      <c r="R6" s="83">
        <v>1.5805258860344346E-4</v>
      </c>
      <c r="S6" s="84">
        <f t="shared" si="6"/>
        <v>2.0383288934366743E-4</v>
      </c>
      <c r="T6" s="85">
        <f>分析係数表!F9</f>
        <v>0.7142857142857143</v>
      </c>
      <c r="U6" s="86">
        <f t="shared" si="7"/>
        <v>1.4559492095976245E-4</v>
      </c>
      <c r="V6" s="87">
        <f>分析係数表!D9</f>
        <v>0</v>
      </c>
      <c r="W6" s="88">
        <f t="shared" si="8"/>
        <v>0</v>
      </c>
      <c r="X6" s="76">
        <f>分析係数表!E9</f>
        <v>0</v>
      </c>
      <c r="Y6" s="89">
        <f t="shared" si="9"/>
        <v>0</v>
      </c>
    </row>
    <row r="7" spans="1:25" x14ac:dyDescent="0.2">
      <c r="A7" s="6" t="s">
        <v>220</v>
      </c>
      <c r="B7" s="5" t="s">
        <v>266</v>
      </c>
      <c r="C7" s="90"/>
      <c r="D7" s="76">
        <f>投入係数表!AE7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4.4909118794939345E-3</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投入係数表!AE8</f>
        <v>0</v>
      </c>
      <c r="E8" s="77">
        <f t="shared" si="0"/>
        <v>0</v>
      </c>
      <c r="F8" s="76">
        <f>分析係数表!C11</f>
        <v>4.3499275012083283E-3</v>
      </c>
      <c r="G8" s="77">
        <f t="shared" si="1"/>
        <v>0</v>
      </c>
      <c r="H8" s="77">
        <v>7.906606817120252E-5</v>
      </c>
      <c r="I8" s="77">
        <f t="shared" si="2"/>
        <v>7.906606817120252E-5</v>
      </c>
      <c r="J8" s="76">
        <f>分析係数表!G11</f>
        <v>0.47058823529411764</v>
      </c>
      <c r="K8" s="78">
        <f t="shared" si="3"/>
        <v>3.7207561492330595E-5</v>
      </c>
      <c r="L8" s="79"/>
      <c r="M8" s="80"/>
      <c r="N8" s="81">
        <f>分析係数表!H11</f>
        <v>-2.6096033402922757E-5</v>
      </c>
      <c r="O8" s="82">
        <f t="shared" si="4"/>
        <v>-1.0566851481162199E-4</v>
      </c>
      <c r="P8" s="76">
        <f>分析係数表!C11</f>
        <v>4.3499275012083283E-3</v>
      </c>
      <c r="Q8" s="82">
        <f t="shared" si="5"/>
        <v>-4.5965037859091407E-7</v>
      </c>
      <c r="R8" s="83">
        <v>6.8724984770995436E-5</v>
      </c>
      <c r="S8" s="84">
        <f t="shared" si="6"/>
        <v>1.4779105294219797E-4</v>
      </c>
      <c r="T8" s="85">
        <f>分析係数表!F11</f>
        <v>0.76470588235294112</v>
      </c>
      <c r="U8" s="86">
        <f t="shared" si="7"/>
        <v>1.1301668754403374E-4</v>
      </c>
      <c r="V8" s="87">
        <f>分析係数表!D11</f>
        <v>0</v>
      </c>
      <c r="W8" s="88">
        <f t="shared" si="8"/>
        <v>0</v>
      </c>
      <c r="X8" s="76">
        <f>分析係数表!E11</f>
        <v>0</v>
      </c>
      <c r="Y8" s="89">
        <f t="shared" si="9"/>
        <v>0</v>
      </c>
    </row>
    <row r="9" spans="1:25" x14ac:dyDescent="0.2">
      <c r="A9" s="6" t="s">
        <v>222</v>
      </c>
      <c r="B9" s="5" t="s">
        <v>190</v>
      </c>
      <c r="C9" s="90"/>
      <c r="D9" s="76">
        <f>投入係数表!AE9</f>
        <v>0</v>
      </c>
      <c r="E9" s="77">
        <f t="shared" si="0"/>
        <v>0</v>
      </c>
      <c r="F9" s="76">
        <f>分析係数表!C12</f>
        <v>7.5078417484569449E-2</v>
      </c>
      <c r="G9" s="77">
        <f t="shared" si="1"/>
        <v>0</v>
      </c>
      <c r="H9" s="77">
        <v>2.4247505594049805E-4</v>
      </c>
      <c r="I9" s="77">
        <f t="shared" si="2"/>
        <v>2.4247505594049805E-4</v>
      </c>
      <c r="J9" s="76">
        <f>分析係数表!G12</f>
        <v>0.13750412677451304</v>
      </c>
      <c r="K9" s="78">
        <f t="shared" si="3"/>
        <v>3.3341320831699388E-5</v>
      </c>
      <c r="L9" s="79"/>
      <c r="M9" s="80"/>
      <c r="N9" s="81">
        <f>分析係数表!H12</f>
        <v>8.9209290187891435E-2</v>
      </c>
      <c r="O9" s="82">
        <f t="shared" si="4"/>
        <v>0.36122781788352976</v>
      </c>
      <c r="P9" s="76">
        <f>分析係数表!C12</f>
        <v>7.5078417484569449E-2</v>
      </c>
      <c r="Q9" s="82">
        <f t="shared" si="5"/>
        <v>2.7120412918099669E-2</v>
      </c>
      <c r="R9" s="83">
        <v>2.9955791846519027E-2</v>
      </c>
      <c r="S9" s="84">
        <f t="shared" si="6"/>
        <v>3.0198266902459525E-2</v>
      </c>
      <c r="T9" s="85">
        <f>分析係数表!F12</f>
        <v>0.33294816771211622</v>
      </c>
      <c r="U9" s="86">
        <f t="shared" si="7"/>
        <v>1.0054457633255342E-2</v>
      </c>
      <c r="V9" s="87">
        <f>分析係数表!D12</f>
        <v>3.6810828656322216E-2</v>
      </c>
      <c r="W9" s="88">
        <f t="shared" si="8"/>
        <v>0</v>
      </c>
      <c r="X9" s="76">
        <f>分析係数表!E12</f>
        <v>3.4664905909541105E-2</v>
      </c>
      <c r="Y9" s="89">
        <f t="shared" si="9"/>
        <v>0</v>
      </c>
    </row>
    <row r="10" spans="1:25" x14ac:dyDescent="0.2">
      <c r="A10" s="6" t="s">
        <v>223</v>
      </c>
      <c r="B10" s="5" t="s">
        <v>28</v>
      </c>
      <c r="C10" s="90"/>
      <c r="D10" s="76">
        <f>投入係数表!AE10</f>
        <v>0</v>
      </c>
      <c r="E10" s="77">
        <f t="shared" si="0"/>
        <v>0</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5.711383225568168E-2</v>
      </c>
      <c r="P10" s="76">
        <f>分析係数表!C13</f>
        <v>0</v>
      </c>
      <c r="Q10" s="82">
        <f t="shared" si="5"/>
        <v>0</v>
      </c>
      <c r="R10" s="83">
        <v>0</v>
      </c>
      <c r="S10" s="84">
        <f t="shared" si="6"/>
        <v>0</v>
      </c>
      <c r="T10" s="85">
        <f>分析係数表!F13</f>
        <v>0.39097744360902253</v>
      </c>
      <c r="U10" s="86">
        <f t="shared" si="7"/>
        <v>0</v>
      </c>
      <c r="V10" s="87">
        <f>分析係数表!D13</f>
        <v>0.15037593984962405</v>
      </c>
      <c r="W10" s="88">
        <f t="shared" si="8"/>
        <v>0</v>
      </c>
      <c r="X10" s="76">
        <f>分析係数表!E13</f>
        <v>0.10526315789473684</v>
      </c>
      <c r="Y10" s="89">
        <f t="shared" si="9"/>
        <v>0</v>
      </c>
    </row>
    <row r="11" spans="1:25" x14ac:dyDescent="0.2">
      <c r="A11" s="6" t="s">
        <v>224</v>
      </c>
      <c r="B11" s="5" t="s">
        <v>267</v>
      </c>
      <c r="C11" s="90"/>
      <c r="D11" s="76">
        <f>投入係数表!AE11</f>
        <v>4.6739892498247256E-4</v>
      </c>
      <c r="E11" s="77">
        <f t="shared" si="0"/>
        <v>4.6739892498247254E-2</v>
      </c>
      <c r="F11" s="76">
        <f>分析係数表!C14</f>
        <v>7.4826296098343126E-2</v>
      </c>
      <c r="G11" s="77">
        <f t="shared" si="1"/>
        <v>3.4973730356785758E-3</v>
      </c>
      <c r="H11" s="77">
        <v>8.9826336101321881E-3</v>
      </c>
      <c r="I11" s="77">
        <f t="shared" si="2"/>
        <v>8.9826336101321881E-3</v>
      </c>
      <c r="J11" s="76">
        <f>分析係数表!G14</f>
        <v>0.16814159292035399</v>
      </c>
      <c r="K11" s="78">
        <f t="shared" si="3"/>
        <v>1.5103543238275362E-3</v>
      </c>
      <c r="L11" s="79"/>
      <c r="M11" s="80"/>
      <c r="N11" s="81">
        <f>分析係数表!H14</f>
        <v>1.1873695198329854E-3</v>
      </c>
      <c r="O11" s="82">
        <f t="shared" si="4"/>
        <v>4.8079174239288001E-3</v>
      </c>
      <c r="P11" s="76">
        <f>分析係数表!C14</f>
        <v>7.4826296098343126E-2</v>
      </c>
      <c r="Q11" s="82">
        <f t="shared" si="5"/>
        <v>3.5975865277927953E-4</v>
      </c>
      <c r="R11" s="83">
        <v>1.2248463267645856E-3</v>
      </c>
      <c r="S11" s="84">
        <f t="shared" si="6"/>
        <v>1.0207479936896774E-2</v>
      </c>
      <c r="T11" s="85">
        <f>分析係数表!F14</f>
        <v>0.3584070796460177</v>
      </c>
      <c r="U11" s="86">
        <f t="shared" si="7"/>
        <v>3.6584330747284899E-3</v>
      </c>
      <c r="V11" s="87">
        <f>分析係数表!D14</f>
        <v>0.16150442477876106</v>
      </c>
      <c r="W11" s="88">
        <f t="shared" si="8"/>
        <v>0</v>
      </c>
      <c r="X11" s="76">
        <f>分析係数表!E14</f>
        <v>0.16150442477876106</v>
      </c>
      <c r="Y11" s="89">
        <f t="shared" si="9"/>
        <v>0</v>
      </c>
    </row>
    <row r="12" spans="1:25" x14ac:dyDescent="0.2">
      <c r="A12" s="6" t="s">
        <v>225</v>
      </c>
      <c r="B12" s="5" t="s">
        <v>29</v>
      </c>
      <c r="C12" s="90"/>
      <c r="D12" s="76">
        <f>投入係数表!AE12</f>
        <v>5.842486562280907E-5</v>
      </c>
      <c r="E12" s="77">
        <f t="shared" si="0"/>
        <v>5.8424865622809068E-3</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3.3074245136037683E-2</v>
      </c>
      <c r="P12" s="76">
        <f>分析係数表!C15</f>
        <v>0</v>
      </c>
      <c r="Q12" s="82">
        <f t="shared" si="5"/>
        <v>0</v>
      </c>
      <c r="R12" s="83">
        <v>0</v>
      </c>
      <c r="S12" s="84">
        <f t="shared" si="6"/>
        <v>0</v>
      </c>
      <c r="T12" s="85">
        <f>分析係数表!F15</f>
        <v>0.30549450549450552</v>
      </c>
      <c r="U12" s="86">
        <f t="shared" si="7"/>
        <v>0</v>
      </c>
      <c r="V12" s="87">
        <f>分析係数表!D15</f>
        <v>0</v>
      </c>
      <c r="W12" s="88">
        <f t="shared" si="8"/>
        <v>0</v>
      </c>
      <c r="X12" s="76">
        <f>分析係数表!E15</f>
        <v>0</v>
      </c>
      <c r="Y12" s="89">
        <f t="shared" si="9"/>
        <v>0</v>
      </c>
    </row>
    <row r="13" spans="1:25" x14ac:dyDescent="0.2">
      <c r="A13" s="6" t="s">
        <v>226</v>
      </c>
      <c r="B13" s="5" t="s">
        <v>30</v>
      </c>
      <c r="C13" s="90"/>
      <c r="D13" s="76">
        <f>投入係数表!AE13</f>
        <v>1.7527459686842719E-4</v>
      </c>
      <c r="E13" s="77">
        <f t="shared" si="0"/>
        <v>1.752745968684272E-2</v>
      </c>
      <c r="F13" s="76">
        <f>分析係数表!C16</f>
        <v>0.33157038242473558</v>
      </c>
      <c r="G13" s="77">
        <f t="shared" si="1"/>
        <v>5.8115865113005771E-3</v>
      </c>
      <c r="H13" s="77">
        <v>1.2460080283454538E-2</v>
      </c>
      <c r="I13" s="77">
        <f t="shared" si="2"/>
        <v>1.2460080283454538E-2</v>
      </c>
      <c r="J13" s="76">
        <f>分析係数表!G16</f>
        <v>3.3388981636060099E-2</v>
      </c>
      <c r="K13" s="78">
        <f t="shared" si="3"/>
        <v>4.1602939176809805E-4</v>
      </c>
      <c r="L13" s="79"/>
      <c r="M13" s="80"/>
      <c r="N13" s="81">
        <f>分析係数表!H16</f>
        <v>1.6727557411273488E-2</v>
      </c>
      <c r="O13" s="82">
        <f t="shared" si="4"/>
        <v>6.7733517994249703E-2</v>
      </c>
      <c r="P13" s="76">
        <f>分析係数表!C16</f>
        <v>0.33157038242473558</v>
      </c>
      <c r="Q13" s="82">
        <f t="shared" si="5"/>
        <v>2.2458428464326084E-2</v>
      </c>
      <c r="R13" s="83">
        <v>2.4610836404798251E-2</v>
      </c>
      <c r="S13" s="84">
        <f t="shared" si="6"/>
        <v>3.707091668825279E-2</v>
      </c>
      <c r="T13" s="85">
        <f>分析係数表!F16</f>
        <v>0.28881469115191988</v>
      </c>
      <c r="U13" s="86">
        <f t="shared" si="7"/>
        <v>1.0706625354036282E-2</v>
      </c>
      <c r="V13" s="87">
        <f>分析係数表!D16</f>
        <v>8.3472454090150246E-3</v>
      </c>
      <c r="W13" s="88">
        <f t="shared" si="8"/>
        <v>0</v>
      </c>
      <c r="X13" s="76">
        <f>分析係数表!E16</f>
        <v>8.3472454090150246E-3</v>
      </c>
      <c r="Y13" s="89">
        <f t="shared" si="9"/>
        <v>0</v>
      </c>
    </row>
    <row r="14" spans="1:25" x14ac:dyDescent="0.2">
      <c r="A14" s="6" t="s">
        <v>2</v>
      </c>
      <c r="B14" s="5" t="s">
        <v>364</v>
      </c>
      <c r="C14" s="90"/>
      <c r="D14" s="76">
        <f>投入係数表!AE14</f>
        <v>6.426735218508997E-4</v>
      </c>
      <c r="E14" s="77">
        <f t="shared" si="0"/>
        <v>6.4267352185089971E-2</v>
      </c>
      <c r="F14" s="76">
        <f>分析係数表!C17</f>
        <v>0.10168393782383423</v>
      </c>
      <c r="G14" s="77">
        <f t="shared" si="1"/>
        <v>6.5349574436911455E-3</v>
      </c>
      <c r="H14" s="77">
        <v>1.0931486320562348E-2</v>
      </c>
      <c r="I14" s="77">
        <f t="shared" si="2"/>
        <v>1.0931486320562348E-2</v>
      </c>
      <c r="J14" s="76">
        <f>分析係数表!G17</f>
        <v>0.21222040370976542</v>
      </c>
      <c r="K14" s="78">
        <f t="shared" si="3"/>
        <v>2.3198844400975195E-3</v>
      </c>
      <c r="L14" s="79"/>
      <c r="M14" s="80"/>
      <c r="N14" s="81">
        <f>分析係数表!H17</f>
        <v>3.040187891440501E-3</v>
      </c>
      <c r="O14" s="82">
        <f t="shared" si="4"/>
        <v>1.2310381975553961E-2</v>
      </c>
      <c r="P14" s="76">
        <f>分析係数表!C17</f>
        <v>0.10168393782383423</v>
      </c>
      <c r="Q14" s="82">
        <f t="shared" si="5"/>
        <v>1.2517681153898785E-3</v>
      </c>
      <c r="R14" s="83">
        <v>2.2083346061874945E-3</v>
      </c>
      <c r="S14" s="84">
        <f t="shared" si="6"/>
        <v>1.3139820926749844E-2</v>
      </c>
      <c r="T14" s="85">
        <f>分析係数表!F17</f>
        <v>0.32296781232951444</v>
      </c>
      <c r="U14" s="86">
        <f t="shared" si="7"/>
        <v>4.2437392191139699E-3</v>
      </c>
      <c r="V14" s="87">
        <f>分析係数表!D17</f>
        <v>1.9094380796508457E-2</v>
      </c>
      <c r="W14" s="88">
        <f t="shared" si="8"/>
        <v>0</v>
      </c>
      <c r="X14" s="76">
        <f>分析係数表!E17</f>
        <v>1.5821058374249863E-2</v>
      </c>
      <c r="Y14" s="89">
        <f t="shared" si="9"/>
        <v>0</v>
      </c>
    </row>
    <row r="15" spans="1:25" x14ac:dyDescent="0.2">
      <c r="A15" s="6" t="s">
        <v>3</v>
      </c>
      <c r="B15" s="5" t="s">
        <v>31</v>
      </c>
      <c r="C15" s="90"/>
      <c r="D15" s="76">
        <f>投入係数表!AE15</f>
        <v>5.842486562280907E-5</v>
      </c>
      <c r="E15" s="77">
        <f t="shared" si="0"/>
        <v>5.8424865622809068E-3</v>
      </c>
      <c r="F15" s="76">
        <f>分析係数表!C18</f>
        <v>1.3647642679900707E-2</v>
      </c>
      <c r="G15" s="77">
        <f t="shared" si="1"/>
        <v>7.9736168964131257E-5</v>
      </c>
      <c r="H15" s="77">
        <v>9.0357902240891463E-4</v>
      </c>
      <c r="I15" s="77">
        <f t="shared" si="2"/>
        <v>9.0357902240891463E-4</v>
      </c>
      <c r="J15" s="76">
        <f>分析係数表!G18</f>
        <v>0.21285140562248997</v>
      </c>
      <c r="K15" s="78">
        <f t="shared" si="3"/>
        <v>1.9232806501073285E-4</v>
      </c>
      <c r="L15" s="79"/>
      <c r="M15" s="80"/>
      <c r="N15" s="81">
        <f>分析係数表!H18</f>
        <v>4.4363256784968683E-4</v>
      </c>
      <c r="O15" s="82">
        <f t="shared" si="4"/>
        <v>1.7963647517975736E-3</v>
      </c>
      <c r="P15" s="76">
        <f>分析係数表!C18</f>
        <v>1.3647642679900707E-2</v>
      </c>
      <c r="Q15" s="82">
        <f t="shared" si="5"/>
        <v>2.4516144255301806E-5</v>
      </c>
      <c r="R15" s="83">
        <v>5.4075084356328807E-5</v>
      </c>
      <c r="S15" s="84">
        <f t="shared" si="6"/>
        <v>9.576541067652434E-4</v>
      </c>
      <c r="T15" s="85">
        <f>分析係数表!F18</f>
        <v>0.45783132530120479</v>
      </c>
      <c r="U15" s="86">
        <f t="shared" si="7"/>
        <v>4.3844404888047288E-4</v>
      </c>
      <c r="V15" s="87">
        <f>分析係数表!D18</f>
        <v>2.0080321285140562E-2</v>
      </c>
      <c r="W15" s="88">
        <f t="shared" si="8"/>
        <v>0</v>
      </c>
      <c r="X15" s="76">
        <f>分析係数表!E18</f>
        <v>1.6064257028112448E-2</v>
      </c>
      <c r="Y15" s="89">
        <f t="shared" si="9"/>
        <v>0</v>
      </c>
    </row>
    <row r="16" spans="1:25" x14ac:dyDescent="0.2">
      <c r="A16" s="6" t="s">
        <v>4</v>
      </c>
      <c r="B16" s="5" t="s">
        <v>32</v>
      </c>
      <c r="C16" s="90"/>
      <c r="D16" s="76">
        <f>投入係数表!AE16</f>
        <v>0</v>
      </c>
      <c r="E16" s="77">
        <f t="shared" si="0"/>
        <v>0</v>
      </c>
      <c r="F16" s="76">
        <f>分析係数表!C19</f>
        <v>0.35369371629248714</v>
      </c>
      <c r="G16" s="77">
        <f t="shared" si="1"/>
        <v>0</v>
      </c>
      <c r="H16" s="77">
        <v>1.2434900889883211E-2</v>
      </c>
      <c r="I16" s="77">
        <f t="shared" si="2"/>
        <v>1.2434900889883211E-2</v>
      </c>
      <c r="J16" s="76">
        <f>分析係数表!G19</f>
        <v>5.7706179370040876E-2</v>
      </c>
      <c r="K16" s="78">
        <f t="shared" si="3"/>
        <v>7.1757062120028148E-4</v>
      </c>
      <c r="L16" s="79"/>
      <c r="M16" s="80"/>
      <c r="N16" s="81">
        <f>分析係数表!H19</f>
        <v>-1.174321503131524E-4</v>
      </c>
      <c r="O16" s="82">
        <f t="shared" si="4"/>
        <v>-4.7550831665229892E-4</v>
      </c>
      <c r="P16" s="76">
        <f>分析係数表!C19</f>
        <v>0.35369371629248714</v>
      </c>
      <c r="Q16" s="82">
        <f t="shared" si="5"/>
        <v>-1.6818430364473635E-4</v>
      </c>
      <c r="R16" s="83">
        <v>3.2406391126486021E-4</v>
      </c>
      <c r="S16" s="84">
        <f t="shared" si="6"/>
        <v>1.2758964801148071E-2</v>
      </c>
      <c r="T16" s="85">
        <f>分析係数表!F19</f>
        <v>0.2399615292137533</v>
      </c>
      <c r="U16" s="86">
        <f t="shared" si="7"/>
        <v>3.061660704867943E-3</v>
      </c>
      <c r="V16" s="87">
        <f>分析係数表!D19</f>
        <v>7.6140097779915043E-3</v>
      </c>
      <c r="W16" s="88">
        <f t="shared" si="8"/>
        <v>0</v>
      </c>
      <c r="X16" s="76">
        <f>分析係数表!E19</f>
        <v>8.0147471347278999E-3</v>
      </c>
      <c r="Y16" s="89">
        <f t="shared" si="9"/>
        <v>0</v>
      </c>
    </row>
    <row r="17" spans="1:25" x14ac:dyDescent="0.2">
      <c r="A17" s="6" t="s">
        <v>5</v>
      </c>
      <c r="B17" s="5" t="s">
        <v>33</v>
      </c>
      <c r="C17" s="90"/>
      <c r="D17" s="76">
        <f>投入係数表!AE17</f>
        <v>0</v>
      </c>
      <c r="E17" s="77">
        <f t="shared" si="0"/>
        <v>0</v>
      </c>
      <c r="F17" s="76">
        <f>分析係数表!C20</f>
        <v>6.1353860086031276E-2</v>
      </c>
      <c r="G17" s="77">
        <f t="shared" si="1"/>
        <v>0</v>
      </c>
      <c r="H17" s="77">
        <v>8.0947384229409169E-4</v>
      </c>
      <c r="I17" s="77">
        <f t="shared" si="2"/>
        <v>8.0947384229409169E-4</v>
      </c>
      <c r="J17" s="76">
        <f>分析係数表!G20</f>
        <v>0.10067618332081142</v>
      </c>
      <c r="K17" s="78">
        <f t="shared" si="3"/>
        <v>8.1494736940201573E-5</v>
      </c>
      <c r="L17" s="79"/>
      <c r="M17" s="80"/>
      <c r="N17" s="81">
        <f>分析係数表!H20</f>
        <v>5.4801670146137783E-4</v>
      </c>
      <c r="O17" s="82">
        <f t="shared" si="4"/>
        <v>2.2190388110440613E-3</v>
      </c>
      <c r="P17" s="76">
        <f>分析係数表!C20</f>
        <v>6.1353860086031276E-2</v>
      </c>
      <c r="Q17" s="82">
        <f t="shared" si="5"/>
        <v>1.3614659673827053E-4</v>
      </c>
      <c r="R17" s="83">
        <v>2.5407600130423694E-4</v>
      </c>
      <c r="S17" s="84">
        <f t="shared" si="6"/>
        <v>1.0635498435983286E-3</v>
      </c>
      <c r="T17" s="85">
        <f>分析係数表!F20</f>
        <v>0.22389181066867017</v>
      </c>
      <c r="U17" s="86">
        <f t="shared" si="7"/>
        <v>2.3812010021961074E-4</v>
      </c>
      <c r="V17" s="87">
        <f>分析係数表!D20</f>
        <v>0</v>
      </c>
      <c r="W17" s="88">
        <f t="shared" si="8"/>
        <v>0</v>
      </c>
      <c r="X17" s="76">
        <f>分析係数表!E20</f>
        <v>0</v>
      </c>
      <c r="Y17" s="89">
        <f t="shared" si="9"/>
        <v>0</v>
      </c>
    </row>
    <row r="18" spans="1:25" x14ac:dyDescent="0.2">
      <c r="A18" s="6" t="s">
        <v>6</v>
      </c>
      <c r="B18" s="5" t="s">
        <v>34</v>
      </c>
      <c r="C18" s="90"/>
      <c r="D18" s="76">
        <f>投入係数表!AE18</f>
        <v>3.5054919373685438E-4</v>
      </c>
      <c r="E18" s="77">
        <f t="shared" si="0"/>
        <v>3.5054919373685441E-2</v>
      </c>
      <c r="F18" s="76">
        <f>分析係数表!C21</f>
        <v>6.7857142857142838E-2</v>
      </c>
      <c r="G18" s="77">
        <f t="shared" si="1"/>
        <v>2.378726671785797E-3</v>
      </c>
      <c r="H18" s="77">
        <v>9.7281270698494141E-3</v>
      </c>
      <c r="I18" s="77">
        <f t="shared" si="2"/>
        <v>9.7281270698494141E-3</v>
      </c>
      <c r="J18" s="76">
        <f>分析係数表!G21</f>
        <v>0.28506493506493508</v>
      </c>
      <c r="K18" s="78">
        <f t="shared" si="3"/>
        <v>2.7731479114700606E-3</v>
      </c>
      <c r="L18" s="79"/>
      <c r="M18" s="80"/>
      <c r="N18" s="81">
        <f>分析係数表!H21</f>
        <v>9.264091858037578E-4</v>
      </c>
      <c r="O18" s="82">
        <f t="shared" si="4"/>
        <v>3.7512322758125804E-3</v>
      </c>
      <c r="P18" s="76">
        <f>分析係数表!C21</f>
        <v>6.7857142857142838E-2</v>
      </c>
      <c r="Q18" s="82">
        <f t="shared" si="5"/>
        <v>2.5454790443013933E-4</v>
      </c>
      <c r="R18" s="83">
        <v>5.6501524693362121E-4</v>
      </c>
      <c r="S18" s="84">
        <f t="shared" si="6"/>
        <v>1.0293142316783035E-2</v>
      </c>
      <c r="T18" s="85">
        <f>分析係数表!F21</f>
        <v>0.42467532467532465</v>
      </c>
      <c r="U18" s="86">
        <f t="shared" si="7"/>
        <v>4.3712435553091592E-3</v>
      </c>
      <c r="V18" s="87">
        <f>分析係数表!D21</f>
        <v>5.909090909090909E-2</v>
      </c>
      <c r="W18" s="88">
        <f t="shared" si="8"/>
        <v>0</v>
      </c>
      <c r="X18" s="76">
        <f>分析係数表!E21</f>
        <v>4.6753246753246755E-2</v>
      </c>
      <c r="Y18" s="89">
        <f t="shared" si="9"/>
        <v>0</v>
      </c>
    </row>
    <row r="19" spans="1:25" x14ac:dyDescent="0.2">
      <c r="A19" s="6" t="s">
        <v>7</v>
      </c>
      <c r="B19" s="5" t="s">
        <v>268</v>
      </c>
      <c r="C19" s="90"/>
      <c r="D19" s="76">
        <f>投入係数表!AE19</f>
        <v>0</v>
      </c>
      <c r="E19" s="77">
        <f t="shared" si="0"/>
        <v>0</v>
      </c>
      <c r="F19" s="76">
        <f>分析係数表!C22</f>
        <v>2.5594149908592323E-2</v>
      </c>
      <c r="G19" s="77">
        <f t="shared" si="1"/>
        <v>0</v>
      </c>
      <c r="H19" s="77">
        <v>4.8013385540938877E-4</v>
      </c>
      <c r="I19" s="77">
        <f t="shared" si="2"/>
        <v>4.8013385540938877E-4</v>
      </c>
      <c r="J19" s="76">
        <f>分析係数表!G22</f>
        <v>0.19492656875834447</v>
      </c>
      <c r="K19" s="78">
        <f t="shared" si="3"/>
        <v>9.359084497966724E-5</v>
      </c>
      <c r="L19" s="79"/>
      <c r="M19" s="80"/>
      <c r="N19" s="81">
        <f>分析係数表!H22</f>
        <v>3.9144050104384132E-5</v>
      </c>
      <c r="O19" s="82">
        <f t="shared" si="4"/>
        <v>1.5850277221743296E-4</v>
      </c>
      <c r="P19" s="76">
        <f>分析係数表!C22</f>
        <v>2.5594149908592323E-2</v>
      </c>
      <c r="Q19" s="82">
        <f t="shared" si="5"/>
        <v>4.0567437130604419E-6</v>
      </c>
      <c r="R19" s="83">
        <v>4.1781652621529496E-5</v>
      </c>
      <c r="S19" s="84">
        <f t="shared" si="6"/>
        <v>5.219155080309183E-4</v>
      </c>
      <c r="T19" s="85">
        <f>分析係数表!F22</f>
        <v>0.41388518024032045</v>
      </c>
      <c r="U19" s="86">
        <f t="shared" si="7"/>
        <v>2.1601309411159504E-4</v>
      </c>
      <c r="V19" s="87">
        <f>分析係数表!D22</f>
        <v>6.1415220293724967E-2</v>
      </c>
      <c r="W19" s="88">
        <f t="shared" si="8"/>
        <v>0</v>
      </c>
      <c r="X19" s="76">
        <f>分析係数表!E22</f>
        <v>6.008010680907877E-2</v>
      </c>
      <c r="Y19" s="89">
        <f t="shared" si="9"/>
        <v>0</v>
      </c>
    </row>
    <row r="20" spans="1:25" x14ac:dyDescent="0.2">
      <c r="A20" s="6" t="s">
        <v>8</v>
      </c>
      <c r="B20" s="5" t="s">
        <v>269</v>
      </c>
      <c r="C20" s="90"/>
      <c r="D20" s="76">
        <f>投入係数表!AE20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1.0566851481162199E-4</v>
      </c>
      <c r="P20" s="76">
        <f>分析係数表!C23</f>
        <v>0</v>
      </c>
      <c r="Q20" s="82">
        <f t="shared" si="5"/>
        <v>0</v>
      </c>
      <c r="R20" s="83">
        <v>0</v>
      </c>
      <c r="S20" s="84">
        <f t="shared" si="6"/>
        <v>0</v>
      </c>
      <c r="T20" s="85">
        <f>分析係数表!F23</f>
        <v>0.44189383070301291</v>
      </c>
      <c r="U20" s="86">
        <f t="shared" si="7"/>
        <v>0</v>
      </c>
      <c r="V20" s="87">
        <f>分析係数表!D23</f>
        <v>2.5824964131994262E-2</v>
      </c>
      <c r="W20" s="88">
        <f t="shared" si="8"/>
        <v>0</v>
      </c>
      <c r="X20" s="76">
        <f>分析係数表!E23</f>
        <v>2.1520803443328552E-2</v>
      </c>
      <c r="Y20" s="89">
        <f t="shared" si="9"/>
        <v>0</v>
      </c>
    </row>
    <row r="21" spans="1:25" x14ac:dyDescent="0.2">
      <c r="A21" s="6" t="s">
        <v>9</v>
      </c>
      <c r="B21" s="5" t="s">
        <v>270</v>
      </c>
      <c r="C21" s="90"/>
      <c r="D21" s="76">
        <f>投入係数表!AE21</f>
        <v>0</v>
      </c>
      <c r="E21" s="77">
        <f t="shared" si="0"/>
        <v>0</v>
      </c>
      <c r="F21" s="76">
        <f>分析係数表!C24</f>
        <v>0.15741583257506819</v>
      </c>
      <c r="G21" s="77">
        <f t="shared" si="1"/>
        <v>0</v>
      </c>
      <c r="H21" s="77">
        <v>1.1175035079463824E-3</v>
      </c>
      <c r="I21" s="77">
        <f t="shared" si="2"/>
        <v>1.1175035079463824E-3</v>
      </c>
      <c r="J21" s="76">
        <f>分析係数表!G24</f>
        <v>0.20833333333333334</v>
      </c>
      <c r="K21" s="78">
        <f t="shared" si="3"/>
        <v>2.3281323082216301E-4</v>
      </c>
      <c r="L21" s="79"/>
      <c r="M21" s="80"/>
      <c r="N21" s="81">
        <f>分析係数表!H24</f>
        <v>3.2620041753653444E-4</v>
      </c>
      <c r="O21" s="82">
        <f t="shared" si="4"/>
        <v>1.3208564351452749E-3</v>
      </c>
      <c r="P21" s="76">
        <f>分析係数表!C24</f>
        <v>0.15741583257506819</v>
      </c>
      <c r="Q21" s="82">
        <f t="shared" si="5"/>
        <v>2.0792371545053E-4</v>
      </c>
      <c r="R21" s="83">
        <v>7.1701553328449164E-4</v>
      </c>
      <c r="S21" s="84">
        <f t="shared" si="6"/>
        <v>1.8345190412308739E-3</v>
      </c>
      <c r="T21" s="85">
        <f>分析係数表!F24</f>
        <v>0.39583333333333331</v>
      </c>
      <c r="U21" s="86">
        <f t="shared" si="7"/>
        <v>7.2616378715388758E-4</v>
      </c>
      <c r="V21" s="87">
        <f>分析係数表!D24</f>
        <v>0</v>
      </c>
      <c r="W21" s="88">
        <f t="shared" si="8"/>
        <v>0</v>
      </c>
      <c r="X21" s="76">
        <f>分析係数表!E24</f>
        <v>0</v>
      </c>
      <c r="Y21" s="89">
        <f t="shared" si="9"/>
        <v>0</v>
      </c>
    </row>
    <row r="22" spans="1:25" x14ac:dyDescent="0.2">
      <c r="A22" s="6" t="s">
        <v>10</v>
      </c>
      <c r="B22" s="5" t="s">
        <v>271</v>
      </c>
      <c r="C22" s="90"/>
      <c r="D22" s="76">
        <f>投入係数表!AE22</f>
        <v>0</v>
      </c>
      <c r="E22" s="77">
        <f t="shared" si="0"/>
        <v>0</v>
      </c>
      <c r="F22" s="76">
        <f>分析係数表!C25</f>
        <v>0.30845442536327605</v>
      </c>
      <c r="G22" s="77">
        <f t="shared" si="1"/>
        <v>0</v>
      </c>
      <c r="H22" s="77">
        <v>2.2317364889467027E-2</v>
      </c>
      <c r="I22" s="77">
        <f t="shared" si="2"/>
        <v>2.2317364889467027E-2</v>
      </c>
      <c r="J22" s="76">
        <f>分析係数表!G25</f>
        <v>0.19694817948330565</v>
      </c>
      <c r="K22" s="78">
        <f t="shared" si="3"/>
        <v>4.3953643858451758E-3</v>
      </c>
      <c r="L22" s="79"/>
      <c r="M22" s="80"/>
      <c r="N22" s="81">
        <f>分析係数表!H25</f>
        <v>5.0887265135699379E-4</v>
      </c>
      <c r="O22" s="82">
        <f t="shared" si="4"/>
        <v>2.0605360388266289E-3</v>
      </c>
      <c r="P22" s="76">
        <f>分析係数表!C25</f>
        <v>0.30845442536327605</v>
      </c>
      <c r="Q22" s="82">
        <f t="shared" si="5"/>
        <v>6.355814597965889E-4</v>
      </c>
      <c r="R22" s="83">
        <v>3.7948354154587246E-3</v>
      </c>
      <c r="S22" s="84">
        <f t="shared" si="6"/>
        <v>2.6112200304925753E-2</v>
      </c>
      <c r="T22" s="85">
        <f>分析係数表!F25</f>
        <v>0.34916150475902702</v>
      </c>
      <c r="U22" s="86">
        <f t="shared" si="7"/>
        <v>9.1173751510370011E-3</v>
      </c>
      <c r="V22" s="87">
        <f>分析係数表!D25</f>
        <v>2.3674271037921135E-2</v>
      </c>
      <c r="W22" s="88">
        <f t="shared" si="8"/>
        <v>0</v>
      </c>
      <c r="X22" s="76">
        <f>分析係数表!E25</f>
        <v>2.3583622903761897E-2</v>
      </c>
      <c r="Y22" s="89">
        <f t="shared" si="9"/>
        <v>0</v>
      </c>
    </row>
    <row r="23" spans="1:25" x14ac:dyDescent="0.2">
      <c r="A23" s="6" t="s">
        <v>11</v>
      </c>
      <c r="B23" s="5" t="s">
        <v>35</v>
      </c>
      <c r="C23" s="90"/>
      <c r="D23" s="76">
        <f>投入係数表!AE23</f>
        <v>0</v>
      </c>
      <c r="E23" s="77">
        <f t="shared" si="0"/>
        <v>0</v>
      </c>
      <c r="F23" s="76">
        <f>分析係数表!C26</f>
        <v>0.16160220994475138</v>
      </c>
      <c r="G23" s="77">
        <f t="shared" si="1"/>
        <v>0</v>
      </c>
      <c r="H23" s="77">
        <v>3.1427339289554273E-3</v>
      </c>
      <c r="I23" s="77">
        <f t="shared" si="2"/>
        <v>3.1427339289554273E-3</v>
      </c>
      <c r="J23" s="76">
        <f>分析係数表!G26</f>
        <v>0.19685515573026913</v>
      </c>
      <c r="K23" s="78">
        <f t="shared" si="3"/>
        <v>6.1866337700332123E-4</v>
      </c>
      <c r="L23" s="79"/>
      <c r="M23" s="80"/>
      <c r="N23" s="81">
        <f>分析係数表!H26</f>
        <v>1.0360125260960334E-2</v>
      </c>
      <c r="O23" s="82">
        <f t="shared" si="4"/>
        <v>4.1950400380213929E-2</v>
      </c>
      <c r="P23" s="76">
        <f>分析係数表!C26</f>
        <v>0.16160220994475138</v>
      </c>
      <c r="Q23" s="82">
        <f t="shared" si="5"/>
        <v>6.7792774095097093E-3</v>
      </c>
      <c r="R23" s="83">
        <v>7.1749333053912718E-3</v>
      </c>
      <c r="S23" s="84">
        <f t="shared" si="6"/>
        <v>1.0317667234346699E-2</v>
      </c>
      <c r="T23" s="85">
        <f>分析係数表!F26</f>
        <v>0.33413970365890533</v>
      </c>
      <c r="U23" s="86">
        <f t="shared" si="7"/>
        <v>3.4475422721358035E-3</v>
      </c>
      <c r="V23" s="87">
        <f>分析係数表!D26</f>
        <v>4.2334442092530997E-2</v>
      </c>
      <c r="W23" s="88">
        <f t="shared" si="8"/>
        <v>0</v>
      </c>
      <c r="X23" s="76">
        <f>分析係数表!E26</f>
        <v>4.4148775325068036E-2</v>
      </c>
      <c r="Y23" s="89">
        <f t="shared" si="9"/>
        <v>0</v>
      </c>
    </row>
    <row r="24" spans="1:25" x14ac:dyDescent="0.2">
      <c r="A24" s="6" t="s">
        <v>12</v>
      </c>
      <c r="B24" s="5" t="s">
        <v>365</v>
      </c>
      <c r="C24" s="90"/>
      <c r="D24" s="76">
        <f>投入係数表!AE24</f>
        <v>0</v>
      </c>
      <c r="E24" s="77">
        <f t="shared" si="0"/>
        <v>0</v>
      </c>
      <c r="F24" s="76">
        <f>分析係数表!C27</f>
        <v>8.2295614510016213E-2</v>
      </c>
      <c r="G24" s="77">
        <f t="shared" si="1"/>
        <v>0</v>
      </c>
      <c r="H24" s="77">
        <v>2.7914113066547275E-4</v>
      </c>
      <c r="I24" s="77">
        <f t="shared" si="2"/>
        <v>2.7914113066547275E-4</v>
      </c>
      <c r="J24" s="76">
        <f>分析係数表!G27</f>
        <v>0.16879795396419436</v>
      </c>
      <c r="K24" s="78">
        <f t="shared" si="3"/>
        <v>4.7118451723583634E-5</v>
      </c>
      <c r="L24" s="79"/>
      <c r="M24" s="80"/>
      <c r="N24" s="81">
        <f>分析係数表!H27</f>
        <v>1.0829853862212944E-2</v>
      </c>
      <c r="O24" s="82">
        <f t="shared" si="4"/>
        <v>4.3852433646823126E-2</v>
      </c>
      <c r="P24" s="76">
        <f>分析係数表!C27</f>
        <v>8.2295614510016213E-2</v>
      </c>
      <c r="Q24" s="82">
        <f t="shared" si="5"/>
        <v>3.6088629747250203E-3</v>
      </c>
      <c r="R24" s="83">
        <v>3.6469742836132352E-3</v>
      </c>
      <c r="S24" s="84">
        <f t="shared" si="6"/>
        <v>3.9261154142787077E-3</v>
      </c>
      <c r="T24" s="85">
        <f>分析係数表!F27</f>
        <v>0.31969309462915602</v>
      </c>
      <c r="U24" s="86">
        <f t="shared" si="7"/>
        <v>1.255151986661991E-3</v>
      </c>
      <c r="V24" s="87">
        <f>分析係数表!D27</f>
        <v>0</v>
      </c>
      <c r="W24" s="88">
        <f t="shared" si="8"/>
        <v>0</v>
      </c>
      <c r="X24" s="76">
        <f>分析係数表!E27</f>
        <v>0</v>
      </c>
      <c r="Y24" s="89">
        <f t="shared" si="9"/>
        <v>0</v>
      </c>
    </row>
    <row r="25" spans="1:25" x14ac:dyDescent="0.2">
      <c r="A25" s="6" t="s">
        <v>13</v>
      </c>
      <c r="B25" s="5" t="s">
        <v>191</v>
      </c>
      <c r="C25" s="90"/>
      <c r="D25" s="76">
        <f>投入係数表!AE25</f>
        <v>0</v>
      </c>
      <c r="E25" s="77">
        <f t="shared" si="0"/>
        <v>0</v>
      </c>
      <c r="F25" s="76">
        <f>分析係数表!C28</f>
        <v>3.4090909090909061E-2</v>
      </c>
      <c r="G25" s="77">
        <f t="shared" si="1"/>
        <v>0</v>
      </c>
      <c r="H25" s="77">
        <v>1.5542263077258658E-3</v>
      </c>
      <c r="I25" s="77">
        <f t="shared" si="2"/>
        <v>1.5542263077258658E-3</v>
      </c>
      <c r="J25" s="76">
        <f>分析係数表!G28</f>
        <v>0.12609457092819615</v>
      </c>
      <c r="K25" s="78">
        <f t="shared" si="3"/>
        <v>1.9597949939800758E-4</v>
      </c>
      <c r="L25" s="79"/>
      <c r="M25" s="80"/>
      <c r="N25" s="81">
        <f>分析係数表!H28</f>
        <v>2.1424843423799581E-2</v>
      </c>
      <c r="O25" s="82">
        <f t="shared" si="4"/>
        <v>8.675385066034165E-2</v>
      </c>
      <c r="P25" s="76">
        <f>分析係数表!C28</f>
        <v>3.4090909090909061E-2</v>
      </c>
      <c r="Q25" s="82">
        <f t="shared" si="5"/>
        <v>2.9575176361480082E-3</v>
      </c>
      <c r="R25" s="83">
        <v>3.2817638233941047E-3</v>
      </c>
      <c r="S25" s="84">
        <f t="shared" si="6"/>
        <v>4.8359901311199709E-3</v>
      </c>
      <c r="T25" s="85">
        <f>分析係数表!F28</f>
        <v>0.21453590192644484</v>
      </c>
      <c r="U25" s="86">
        <f t="shared" si="7"/>
        <v>1.0374935044872092E-3</v>
      </c>
      <c r="V25" s="87">
        <f>分析係数表!D28</f>
        <v>1.6637478108581436E-2</v>
      </c>
      <c r="W25" s="88">
        <f t="shared" si="8"/>
        <v>0</v>
      </c>
      <c r="X25" s="76">
        <f>分析係数表!E28</f>
        <v>1.5761821366024518E-2</v>
      </c>
      <c r="Y25" s="89">
        <f t="shared" si="9"/>
        <v>0</v>
      </c>
    </row>
    <row r="26" spans="1:25" x14ac:dyDescent="0.2">
      <c r="A26" s="6" t="s">
        <v>14</v>
      </c>
      <c r="B26" s="5" t="s">
        <v>50</v>
      </c>
      <c r="C26" s="90"/>
      <c r="D26" s="76">
        <f>投入係数表!AE26</f>
        <v>0</v>
      </c>
      <c r="E26" s="77">
        <f t="shared" si="0"/>
        <v>0</v>
      </c>
      <c r="F26" s="76">
        <f>分析係数表!C29</f>
        <v>0.29231433506044902</v>
      </c>
      <c r="G26" s="77">
        <f t="shared" si="1"/>
        <v>0</v>
      </c>
      <c r="H26" s="77">
        <v>1.3655146178081553E-2</v>
      </c>
      <c r="I26" s="77">
        <f t="shared" si="2"/>
        <v>1.3655146178081553E-2</v>
      </c>
      <c r="J26" s="76">
        <f>分析係数表!G29</f>
        <v>0.25456977262594738</v>
      </c>
      <c r="K26" s="78">
        <f t="shared" si="3"/>
        <v>3.4761874577282953E-3</v>
      </c>
      <c r="L26" s="79"/>
      <c r="M26" s="80"/>
      <c r="N26" s="81">
        <f>分析係数表!H29</f>
        <v>1.0151356993736952E-2</v>
      </c>
      <c r="O26" s="82">
        <f t="shared" si="4"/>
        <v>4.1105052261720953E-2</v>
      </c>
      <c r="P26" s="76">
        <f>分析係数表!C29</f>
        <v>0.29231433506044902</v>
      </c>
      <c r="Q26" s="82">
        <f t="shared" si="5"/>
        <v>1.2015596019509966E-2</v>
      </c>
      <c r="R26" s="83">
        <v>1.5261265534384569E-2</v>
      </c>
      <c r="S26" s="84">
        <f t="shared" si="6"/>
        <v>2.8916411712466124E-2</v>
      </c>
      <c r="T26" s="85">
        <f>分析係数表!F29</f>
        <v>0.38252340615247438</v>
      </c>
      <c r="U26" s="86">
        <f t="shared" si="7"/>
        <v>1.1061204301959846E-2</v>
      </c>
      <c r="V26" s="87">
        <f>分析係数表!D29</f>
        <v>6.8212215782434235E-2</v>
      </c>
      <c r="W26" s="88">
        <f t="shared" si="8"/>
        <v>0</v>
      </c>
      <c r="X26" s="76">
        <f>分析係数表!E29</f>
        <v>4.7258136424431565E-2</v>
      </c>
      <c r="Y26" s="89">
        <f t="shared" si="9"/>
        <v>0</v>
      </c>
    </row>
    <row r="27" spans="1:25" x14ac:dyDescent="0.2">
      <c r="A27" s="6" t="s">
        <v>15</v>
      </c>
      <c r="B27" s="5" t="s">
        <v>36</v>
      </c>
      <c r="C27" s="90"/>
      <c r="D27" s="76">
        <f>投入係数表!AE27</f>
        <v>9.6985276933863052E-3</v>
      </c>
      <c r="E27" s="77">
        <f t="shared" si="0"/>
        <v>0.96985276933863052</v>
      </c>
      <c r="F27" s="76">
        <f>分析係数表!C30</f>
        <v>1</v>
      </c>
      <c r="G27" s="77">
        <f t="shared" si="1"/>
        <v>0.96985276933863052</v>
      </c>
      <c r="H27" s="77">
        <v>1.0102044171441351</v>
      </c>
      <c r="I27" s="77">
        <f t="shared" si="2"/>
        <v>1.0102044171441351</v>
      </c>
      <c r="J27" s="76">
        <f>分析係数表!G30</f>
        <v>0.34476756092566047</v>
      </c>
      <c r="K27" s="78">
        <f t="shared" si="3"/>
        <v>0.3482857129351119</v>
      </c>
      <c r="L27" s="79"/>
      <c r="M27" s="80"/>
      <c r="N27" s="81">
        <f>分析係数表!H30</f>
        <v>0</v>
      </c>
      <c r="O27" s="82">
        <f t="shared" si="4"/>
        <v>0</v>
      </c>
      <c r="P27" s="76">
        <f>分析係数表!C30</f>
        <v>1</v>
      </c>
      <c r="Q27" s="82">
        <f t="shared" si="5"/>
        <v>0</v>
      </c>
      <c r="R27" s="83">
        <v>1.2303264900873497E-2</v>
      </c>
      <c r="S27" s="84">
        <f t="shared" si="6"/>
        <v>1.0225076820450085</v>
      </c>
      <c r="T27" s="85">
        <f>分析係数表!F30</f>
        <v>0.43968871595330739</v>
      </c>
      <c r="U27" s="86">
        <f t="shared" si="7"/>
        <v>0.4495850897707625</v>
      </c>
      <c r="V27" s="87">
        <f>分析係数表!D30</f>
        <v>0.11560516076182674</v>
      </c>
      <c r="W27" s="88">
        <f t="shared" si="8"/>
        <v>0</v>
      </c>
      <c r="X27" s="76">
        <f>分析係数表!E30</f>
        <v>7.6694654925250877E-2</v>
      </c>
      <c r="Y27" s="89">
        <f t="shared" si="9"/>
        <v>0</v>
      </c>
    </row>
    <row r="28" spans="1:25" x14ac:dyDescent="0.2">
      <c r="A28" s="6" t="s">
        <v>16</v>
      </c>
      <c r="B28" s="5" t="s">
        <v>192</v>
      </c>
      <c r="C28" s="90"/>
      <c r="D28" s="76">
        <f>投入係数表!AE28</f>
        <v>2.629118953026408E-3</v>
      </c>
      <c r="E28" s="77">
        <f t="shared" si="0"/>
        <v>0.26291189530264081</v>
      </c>
      <c r="F28" s="76">
        <f>分析係数表!C31</f>
        <v>3.6682843277190957E-2</v>
      </c>
      <c r="G28" s="77">
        <f t="shared" si="1"/>
        <v>9.6443558510960099E-3</v>
      </c>
      <c r="H28" s="77">
        <v>1.0982107109345244E-2</v>
      </c>
      <c r="I28" s="77">
        <f t="shared" si="2"/>
        <v>1.0982107109345244E-2</v>
      </c>
      <c r="J28" s="76">
        <f>分析係数表!G31</f>
        <v>6.9767441860465115E-2</v>
      </c>
      <c r="K28" s="78">
        <f t="shared" si="3"/>
        <v>7.6619351925664493E-4</v>
      </c>
      <c r="L28" s="79"/>
      <c r="M28" s="80"/>
      <c r="N28" s="81">
        <f>分析係数表!H31</f>
        <v>2.1751043841336117E-2</v>
      </c>
      <c r="O28" s="82">
        <f t="shared" si="4"/>
        <v>8.8074707095486926E-2</v>
      </c>
      <c r="P28" s="76">
        <f>分析係数表!C31</f>
        <v>3.6682843277190957E-2</v>
      </c>
      <c r="Q28" s="82">
        <f t="shared" si="5"/>
        <v>3.2308306770682453E-3</v>
      </c>
      <c r="R28" s="83">
        <v>4.2960341715362017E-3</v>
      </c>
      <c r="S28" s="84">
        <f t="shared" si="6"/>
        <v>1.5278141280881445E-2</v>
      </c>
      <c r="T28" s="85">
        <f>分析係数表!F31</f>
        <v>0.34496124031007752</v>
      </c>
      <c r="U28" s="86">
        <f t="shared" si="7"/>
        <v>5.2703665658854594E-3</v>
      </c>
      <c r="V28" s="87">
        <f>分析係数表!D31</f>
        <v>0</v>
      </c>
      <c r="W28" s="88">
        <f t="shared" si="8"/>
        <v>0</v>
      </c>
      <c r="X28" s="76">
        <f>分析係数表!E31</f>
        <v>0</v>
      </c>
      <c r="Y28" s="89">
        <f t="shared" si="9"/>
        <v>0</v>
      </c>
    </row>
    <row r="29" spans="1:25" x14ac:dyDescent="0.2">
      <c r="A29" s="6" t="s">
        <v>17</v>
      </c>
      <c r="B29" s="5" t="s">
        <v>272</v>
      </c>
      <c r="C29" s="90"/>
      <c r="D29" s="76">
        <f>投入係数表!AE29</f>
        <v>2.3369946249123628E-4</v>
      </c>
      <c r="E29" s="77">
        <f t="shared" si="0"/>
        <v>2.3369946249123627E-2</v>
      </c>
      <c r="F29" s="76">
        <f>分析係数表!C32</f>
        <v>0.40520446096654272</v>
      </c>
      <c r="G29" s="77">
        <f t="shared" si="1"/>
        <v>9.4696064726932164E-3</v>
      </c>
      <c r="H29" s="77">
        <v>1.23282160581709E-2</v>
      </c>
      <c r="I29" s="77">
        <f t="shared" si="2"/>
        <v>1.23282160581709E-2</v>
      </c>
      <c r="J29" s="76">
        <f>分析係数表!G32</f>
        <v>0.14123006833712984</v>
      </c>
      <c r="K29" s="78">
        <f t="shared" si="3"/>
        <v>1.7411147963703776E-3</v>
      </c>
      <c r="L29" s="79"/>
      <c r="M29" s="80"/>
      <c r="N29" s="81">
        <f>分析係数表!H32</f>
        <v>6.3543841336116914E-3</v>
      </c>
      <c r="O29" s="82">
        <f t="shared" si="4"/>
        <v>2.5730283356629954E-2</v>
      </c>
      <c r="P29" s="76">
        <f>分析係数表!C32</f>
        <v>0.40520446096654272</v>
      </c>
      <c r="Q29" s="82">
        <f t="shared" si="5"/>
        <v>1.0426025598039646E-2</v>
      </c>
      <c r="R29" s="83">
        <v>1.2982227153449981E-2</v>
      </c>
      <c r="S29" s="84">
        <f t="shared" si="6"/>
        <v>2.5310443211620882E-2</v>
      </c>
      <c r="T29" s="85">
        <f>分析係数表!F32</f>
        <v>0.48519362186788156</v>
      </c>
      <c r="U29" s="86">
        <f t="shared" si="7"/>
        <v>1.2280465612927673E-2</v>
      </c>
      <c r="V29" s="87">
        <f>分析係数表!D32</f>
        <v>9.1116173120728925E-3</v>
      </c>
      <c r="W29" s="88">
        <f t="shared" si="8"/>
        <v>0</v>
      </c>
      <c r="X29" s="76">
        <f>分析係数表!E32</f>
        <v>1.366742596810934E-2</v>
      </c>
      <c r="Y29" s="89">
        <f t="shared" si="9"/>
        <v>0</v>
      </c>
    </row>
    <row r="30" spans="1:25" x14ac:dyDescent="0.2">
      <c r="A30" s="6" t="s">
        <v>18</v>
      </c>
      <c r="B30" s="5" t="s">
        <v>273</v>
      </c>
      <c r="C30" s="90"/>
      <c r="D30" s="76">
        <f>投入係数表!AE30</f>
        <v>0</v>
      </c>
      <c r="E30" s="77">
        <f t="shared" si="0"/>
        <v>0</v>
      </c>
      <c r="F30" s="76">
        <f>分析係数表!C33</f>
        <v>1</v>
      </c>
      <c r="G30" s="77">
        <f t="shared" si="1"/>
        <v>0</v>
      </c>
      <c r="H30" s="77">
        <v>1.0869634444385844E-2</v>
      </c>
      <c r="I30" s="77">
        <f t="shared" si="2"/>
        <v>1.0869634444385844E-2</v>
      </c>
      <c r="J30" s="76">
        <f>分析係数表!G33</f>
        <v>0.50773765659543113</v>
      </c>
      <c r="K30" s="78">
        <f t="shared" si="3"/>
        <v>5.5189227208414489E-3</v>
      </c>
      <c r="L30" s="79"/>
      <c r="M30" s="80"/>
      <c r="N30" s="81">
        <f>分析係数表!H33</f>
        <v>9.3945720250521918E-4</v>
      </c>
      <c r="O30" s="82">
        <f t="shared" si="4"/>
        <v>3.8040665332183914E-3</v>
      </c>
      <c r="P30" s="76">
        <f>分析係数表!C33</f>
        <v>1</v>
      </c>
      <c r="Q30" s="82">
        <f t="shared" si="5"/>
        <v>3.8040665332183914E-3</v>
      </c>
      <c r="R30" s="83">
        <v>1.1482815025811895E-2</v>
      </c>
      <c r="S30" s="84">
        <f t="shared" si="6"/>
        <v>2.2352449470197738E-2</v>
      </c>
      <c r="T30" s="85">
        <f>分析係数表!F33</f>
        <v>0.64112011790714807</v>
      </c>
      <c r="U30" s="86">
        <f t="shared" si="7"/>
        <v>1.4330605039846744E-2</v>
      </c>
      <c r="V30" s="87">
        <f>分析係数表!D33</f>
        <v>2.5055268975681652E-2</v>
      </c>
      <c r="W30" s="88">
        <f t="shared" si="8"/>
        <v>0</v>
      </c>
      <c r="X30" s="76">
        <f>分析係数表!E33</f>
        <v>2.3581429624170966E-2</v>
      </c>
      <c r="Y30" s="89">
        <f t="shared" si="9"/>
        <v>0</v>
      </c>
    </row>
    <row r="31" spans="1:25" x14ac:dyDescent="0.2">
      <c r="A31" s="6" t="s">
        <v>19</v>
      </c>
      <c r="B31" s="5" t="s">
        <v>274</v>
      </c>
      <c r="C31" s="90"/>
      <c r="D31" s="76">
        <f>投入係数表!AE31</f>
        <v>1.2269221780789904E-3</v>
      </c>
      <c r="E31" s="77">
        <f t="shared" si="0"/>
        <v>0.12269221780789905</v>
      </c>
      <c r="F31" s="76">
        <f>分析係数表!C34</f>
        <v>0.47684200348095152</v>
      </c>
      <c r="G31" s="77">
        <f t="shared" si="1"/>
        <v>5.850480295103986E-2</v>
      </c>
      <c r="H31" s="77">
        <v>0.11381525501523657</v>
      </c>
      <c r="I31" s="77">
        <f t="shared" si="2"/>
        <v>0.11381525501523657</v>
      </c>
      <c r="J31" s="76">
        <f>分析係数表!G34</f>
        <v>0.42481481481481481</v>
      </c>
      <c r="K31" s="78">
        <f t="shared" si="3"/>
        <v>4.8350406482398647E-2</v>
      </c>
      <c r="L31" s="79"/>
      <c r="M31" s="80"/>
      <c r="N31" s="81">
        <f>分析係数表!H34</f>
        <v>0.15750260960334028</v>
      </c>
      <c r="O31" s="82">
        <f t="shared" si="4"/>
        <v>0.63776232114554443</v>
      </c>
      <c r="P31" s="76">
        <f>分析係数表!C34</f>
        <v>0.47684200348095152</v>
      </c>
      <c r="Q31" s="82">
        <f t="shared" si="5"/>
        <v>0.30411186295970344</v>
      </c>
      <c r="R31" s="83">
        <v>0.32495119877684503</v>
      </c>
      <c r="S31" s="84">
        <f t="shared" si="6"/>
        <v>0.43876645379208157</v>
      </c>
      <c r="T31" s="85">
        <f>分析係数表!F34</f>
        <v>0.69679012345679014</v>
      </c>
      <c r="U31" s="86">
        <f t="shared" si="7"/>
        <v>0.30572813150648254</v>
      </c>
      <c r="V31" s="87">
        <f>分析係数表!D34</f>
        <v>0.16024691358024692</v>
      </c>
      <c r="W31" s="88">
        <f t="shared" si="8"/>
        <v>0</v>
      </c>
      <c r="X31" s="76">
        <f>分析係数表!E34</f>
        <v>0.12271604938271605</v>
      </c>
      <c r="Y31" s="89">
        <f t="shared" si="9"/>
        <v>0</v>
      </c>
    </row>
    <row r="32" spans="1:25" x14ac:dyDescent="0.2">
      <c r="A32" s="6" t="s">
        <v>20</v>
      </c>
      <c r="B32" s="5" t="s">
        <v>37</v>
      </c>
      <c r="C32" s="90"/>
      <c r="D32" s="76">
        <f>投入係数表!AE32</f>
        <v>7.5075952325309656E-2</v>
      </c>
      <c r="E32" s="77">
        <f t="shared" si="0"/>
        <v>7.5075952325309654</v>
      </c>
      <c r="F32" s="76">
        <f>分析係数表!C35</f>
        <v>0.24337550728097401</v>
      </c>
      <c r="G32" s="77">
        <f t="shared" si="1"/>
        <v>1.8271647981774457</v>
      </c>
      <c r="H32" s="77">
        <v>1.9156298771100981</v>
      </c>
      <c r="I32" s="77">
        <f t="shared" si="2"/>
        <v>1.9156298771100981</v>
      </c>
      <c r="J32" s="76">
        <f>分析係数表!G35</f>
        <v>0.31448275862068964</v>
      </c>
      <c r="K32" s="78">
        <f t="shared" si="3"/>
        <v>0.6024325682497963</v>
      </c>
      <c r="L32" s="79"/>
      <c r="M32" s="80"/>
      <c r="N32" s="81">
        <f>分析係数表!H35</f>
        <v>5.9929540709812108E-2</v>
      </c>
      <c r="O32" s="82">
        <f t="shared" si="4"/>
        <v>0.24266774426488988</v>
      </c>
      <c r="P32" s="76">
        <f>分析係数表!C35</f>
        <v>0.24337550728097401</v>
      </c>
      <c r="Q32" s="82">
        <f t="shared" si="5"/>
        <v>5.9059385361197245E-2</v>
      </c>
      <c r="R32" s="83">
        <v>7.8414544512529216E-2</v>
      </c>
      <c r="S32" s="84">
        <f t="shared" si="6"/>
        <v>1.9940444216226274</v>
      </c>
      <c r="T32" s="85">
        <f>分析係数表!F35</f>
        <v>0.64091954022988507</v>
      </c>
      <c r="U32" s="86">
        <f t="shared" si="7"/>
        <v>1.2780220339043415</v>
      </c>
      <c r="V32" s="87">
        <f>分析係数表!D35</f>
        <v>7.0344827586206901E-2</v>
      </c>
      <c r="W32" s="88">
        <f t="shared" si="8"/>
        <v>0</v>
      </c>
      <c r="X32" s="76">
        <f>分析係数表!E35</f>
        <v>6.2068965517241378E-2</v>
      </c>
      <c r="Y32" s="89">
        <f t="shared" si="9"/>
        <v>0</v>
      </c>
    </row>
    <row r="33" spans="1:25" x14ac:dyDescent="0.2">
      <c r="A33" s="6" t="s">
        <v>21</v>
      </c>
      <c r="B33" s="5" t="s">
        <v>38</v>
      </c>
      <c r="C33" s="75">
        <f>最終需要_まとめ!C34</f>
        <v>100</v>
      </c>
      <c r="D33" s="76">
        <f>投入係数表!AE33</f>
        <v>3.2016826361299371E-2</v>
      </c>
      <c r="E33" s="77">
        <f t="shared" si="0"/>
        <v>3.2016826361299371</v>
      </c>
      <c r="F33" s="76">
        <f>分析係数表!C36</f>
        <v>0.96818154529627187</v>
      </c>
      <c r="G33" s="77">
        <f t="shared" si="1"/>
        <v>3.0998100421965238</v>
      </c>
      <c r="H33" s="77">
        <v>3.2391793253377599</v>
      </c>
      <c r="I33" s="77">
        <f t="shared" si="2"/>
        <v>103.23917932533776</v>
      </c>
      <c r="J33" s="76">
        <f>分析係数表!G36</f>
        <v>4.9777985510633324E-2</v>
      </c>
      <c r="K33" s="78">
        <f t="shared" si="3"/>
        <v>5.139038372586338</v>
      </c>
      <c r="L33" s="79"/>
      <c r="M33" s="80"/>
      <c r="N33" s="81">
        <f>分析係数表!H36</f>
        <v>0.19376304801670147</v>
      </c>
      <c r="O33" s="82">
        <f t="shared" si="4"/>
        <v>0.7845887224762933</v>
      </c>
      <c r="P33" s="76">
        <f>分析係数表!C36</f>
        <v>0.96818154529627187</v>
      </c>
      <c r="Q33" s="82">
        <f t="shared" si="5"/>
        <v>0.75962432174912542</v>
      </c>
      <c r="R33" s="83">
        <v>0.80050978694734654</v>
      </c>
      <c r="S33" s="84">
        <f t="shared" si="6"/>
        <v>104.0396891122851</v>
      </c>
      <c r="T33" s="85">
        <f>分析係数表!F36</f>
        <v>0.84955597102126668</v>
      </c>
      <c r="U33" s="86">
        <f t="shared" si="7"/>
        <v>88.387539108538078</v>
      </c>
      <c r="V33" s="87">
        <f>分析係数表!D36</f>
        <v>8.3547557840616959E-3</v>
      </c>
      <c r="W33" s="88">
        <f t="shared" si="8"/>
        <v>1</v>
      </c>
      <c r="X33" s="76">
        <f>分析係数表!E36</f>
        <v>3.0380930123860717E-3</v>
      </c>
      <c r="Y33" s="89">
        <f t="shared" si="9"/>
        <v>0</v>
      </c>
    </row>
    <row r="34" spans="1:25" x14ac:dyDescent="0.2">
      <c r="A34" s="6" t="s">
        <v>22</v>
      </c>
      <c r="B34" s="5" t="s">
        <v>377</v>
      </c>
      <c r="C34" s="90"/>
      <c r="D34" s="76">
        <f>投入係数表!AE34</f>
        <v>3.5054919373685438E-4</v>
      </c>
      <c r="E34" s="77">
        <f t="shared" si="0"/>
        <v>3.5054919373685441E-2</v>
      </c>
      <c r="F34" s="76">
        <f>分析係数表!C37</f>
        <v>0.40040699066315533</v>
      </c>
      <c r="G34" s="77">
        <f t="shared" si="1"/>
        <v>1.4036234774356929E-2</v>
      </c>
      <c r="H34" s="77">
        <v>5.5192508083651254E-2</v>
      </c>
      <c r="I34" s="77">
        <f t="shared" si="2"/>
        <v>5.5192508083651254E-2</v>
      </c>
      <c r="J34" s="76">
        <f>分析係数表!G37</f>
        <v>0.27134717134717135</v>
      </c>
      <c r="K34" s="78">
        <f t="shared" si="3"/>
        <v>1.4976330948054657E-2</v>
      </c>
      <c r="L34" s="79"/>
      <c r="M34" s="80"/>
      <c r="N34" s="81">
        <f>分析係数表!H37</f>
        <v>4.6907620041753653E-2</v>
      </c>
      <c r="O34" s="82">
        <f t="shared" si="4"/>
        <v>0.18993915537389053</v>
      </c>
      <c r="P34" s="76">
        <f>分析係数表!C37</f>
        <v>0.40040699066315533</v>
      </c>
      <c r="Q34" s="82">
        <f t="shared" si="5"/>
        <v>7.6052965612360995E-2</v>
      </c>
      <c r="R34" s="83">
        <v>8.7689646082231509E-2</v>
      </c>
      <c r="S34" s="84">
        <f t="shared" si="6"/>
        <v>0.14288215416588276</v>
      </c>
      <c r="T34" s="85">
        <f>分析係数表!F37</f>
        <v>0.66491656491656492</v>
      </c>
      <c r="U34" s="86">
        <f t="shared" si="7"/>
        <v>9.5004711135857817E-2</v>
      </c>
      <c r="V34" s="87">
        <f>分析係数表!D37</f>
        <v>3.0728530728530729E-2</v>
      </c>
      <c r="W34" s="88">
        <f t="shared" si="8"/>
        <v>0</v>
      </c>
      <c r="X34" s="76">
        <f>分析係数表!E37</f>
        <v>2.9100529100529099E-2</v>
      </c>
      <c r="Y34" s="89">
        <f t="shared" si="9"/>
        <v>0</v>
      </c>
    </row>
    <row r="35" spans="1:25" x14ac:dyDescent="0.2">
      <c r="A35" s="6" t="s">
        <v>23</v>
      </c>
      <c r="B35" s="5" t="s">
        <v>193</v>
      </c>
      <c r="C35" s="90"/>
      <c r="D35" s="76">
        <f>投入係数表!AE35</f>
        <v>1.9280205655526992E-3</v>
      </c>
      <c r="E35" s="77">
        <f t="shared" si="0"/>
        <v>0.19280205655526991</v>
      </c>
      <c r="F35" s="76">
        <f>分析係数表!C38</f>
        <v>3.4362826933778567E-2</v>
      </c>
      <c r="G35" s="77">
        <f t="shared" si="1"/>
        <v>6.6252237018853272E-3</v>
      </c>
      <c r="H35" s="77">
        <v>1.2404104142863004E-2</v>
      </c>
      <c r="I35" s="77">
        <f t="shared" si="2"/>
        <v>1.2404104142863004E-2</v>
      </c>
      <c r="J35" s="76">
        <f>分析係数表!G38</f>
        <v>0.25648414985590778</v>
      </c>
      <c r="K35" s="78">
        <f t="shared" si="3"/>
        <v>3.1814561058063611E-3</v>
      </c>
      <c r="L35" s="79"/>
      <c r="M35" s="80"/>
      <c r="N35" s="81">
        <f>分析係数表!H38</f>
        <v>4.2901878914405008E-2</v>
      </c>
      <c r="O35" s="82">
        <f t="shared" si="4"/>
        <v>0.17371903835030653</v>
      </c>
      <c r="P35" s="76">
        <f>分析係数表!C38</f>
        <v>3.4362826933778567E-2</v>
      </c>
      <c r="Q35" s="82">
        <f t="shared" si="5"/>
        <v>5.9694772499340248E-3</v>
      </c>
      <c r="R35" s="83">
        <v>7.1688695329957348E-3</v>
      </c>
      <c r="S35" s="84">
        <f t="shared" si="6"/>
        <v>1.9572973675858737E-2</v>
      </c>
      <c r="T35" s="85">
        <f>分析係数表!F38</f>
        <v>0.52449567723342938</v>
      </c>
      <c r="U35" s="86">
        <f t="shared" si="7"/>
        <v>1.0265940083591614E-2</v>
      </c>
      <c r="V35" s="87">
        <f>分析係数表!D38</f>
        <v>0.12968299711815562</v>
      </c>
      <c r="W35" s="88">
        <f t="shared" si="8"/>
        <v>0</v>
      </c>
      <c r="X35" s="76">
        <f>分析係数表!E38</f>
        <v>0.13832853025936601</v>
      </c>
      <c r="Y35" s="89">
        <f t="shared" si="9"/>
        <v>0</v>
      </c>
    </row>
    <row r="36" spans="1:25" x14ac:dyDescent="0.2">
      <c r="A36" s="6" t="s">
        <v>24</v>
      </c>
      <c r="B36" s="5" t="s">
        <v>39</v>
      </c>
      <c r="C36" s="90"/>
      <c r="D36" s="76">
        <f>投入係数表!AE36</f>
        <v>0</v>
      </c>
      <c r="E36" s="77">
        <f t="shared" si="0"/>
        <v>0</v>
      </c>
      <c r="F36" s="76">
        <f>分析係数表!C39</f>
        <v>1</v>
      </c>
      <c r="G36" s="77">
        <f t="shared" si="1"/>
        <v>0</v>
      </c>
      <c r="H36" s="77">
        <v>6.8960860948796832E-3</v>
      </c>
      <c r="I36" s="77">
        <f t="shared" si="2"/>
        <v>6.8960860948796832E-3</v>
      </c>
      <c r="J36" s="76">
        <f>分析係数表!G39</f>
        <v>0.34864130434782609</v>
      </c>
      <c r="K36" s="78">
        <f t="shared" si="3"/>
        <v>2.404260451013759E-3</v>
      </c>
      <c r="L36" s="79"/>
      <c r="M36" s="80"/>
      <c r="N36" s="81">
        <f>分析係数表!H39</f>
        <v>3.7578288100208767E-3</v>
      </c>
      <c r="O36" s="82">
        <f t="shared" si="4"/>
        <v>1.5216266132873565E-2</v>
      </c>
      <c r="P36" s="76">
        <f>分析係数表!C39</f>
        <v>1</v>
      </c>
      <c r="Q36" s="82">
        <f t="shared" si="5"/>
        <v>1.5216266132873565E-2</v>
      </c>
      <c r="R36" s="83">
        <v>1.950013527228539E-2</v>
      </c>
      <c r="S36" s="84">
        <f t="shared" si="6"/>
        <v>2.6396221367165074E-2</v>
      </c>
      <c r="T36" s="85">
        <f>分析係数表!F39</f>
        <v>0.69918478260869565</v>
      </c>
      <c r="U36" s="86">
        <f t="shared" si="7"/>
        <v>1.8455836298292318E-2</v>
      </c>
      <c r="V36" s="87">
        <f>分析係数表!D39</f>
        <v>5.6793478260869563E-2</v>
      </c>
      <c r="W36" s="88">
        <f t="shared" si="8"/>
        <v>0</v>
      </c>
      <c r="X36" s="76">
        <f>分析係数表!E39</f>
        <v>7.2010869565217392E-2</v>
      </c>
      <c r="Y36" s="89">
        <f t="shared" si="9"/>
        <v>0</v>
      </c>
    </row>
    <row r="37" spans="1:25" x14ac:dyDescent="0.2">
      <c r="A37" s="6" t="s">
        <v>25</v>
      </c>
      <c r="B37" s="5" t="s">
        <v>40</v>
      </c>
      <c r="C37" s="90"/>
      <c r="D37" s="76">
        <f>投入係数表!AE37</f>
        <v>0</v>
      </c>
      <c r="E37" s="77">
        <f t="shared" si="0"/>
        <v>0</v>
      </c>
      <c r="F37" s="76">
        <f>分析係数表!C40</f>
        <v>0.60127684271619275</v>
      </c>
      <c r="G37" s="77">
        <f t="shared" si="1"/>
        <v>0</v>
      </c>
      <c r="H37" s="77">
        <v>3.9286694037861137E-4</v>
      </c>
      <c r="I37" s="77">
        <f t="shared" si="2"/>
        <v>3.9286694037861137E-4</v>
      </c>
      <c r="J37" s="76">
        <f>分析係数表!G40</f>
        <v>0.54798481836255197</v>
      </c>
      <c r="K37" s="78">
        <f t="shared" si="3"/>
        <v>2.1528511896402489E-4</v>
      </c>
      <c r="L37" s="79"/>
      <c r="M37" s="80"/>
      <c r="N37" s="81">
        <f>分析係数表!H40</f>
        <v>3.4120563674321501E-2</v>
      </c>
      <c r="O37" s="82">
        <f t="shared" si="4"/>
        <v>0.13816158311619572</v>
      </c>
      <c r="P37" s="76">
        <f>分析係数表!C40</f>
        <v>0.60127684271619275</v>
      </c>
      <c r="Q37" s="82">
        <f t="shared" si="5"/>
        <v>8.3073360480777014E-2</v>
      </c>
      <c r="R37" s="83">
        <v>8.3447013322899569E-2</v>
      </c>
      <c r="S37" s="84">
        <f t="shared" si="6"/>
        <v>8.3839880263278183E-2</v>
      </c>
      <c r="T37" s="85">
        <f>分析係数表!F40</f>
        <v>0.74046629315018975</v>
      </c>
      <c r="U37" s="86">
        <f t="shared" si="7"/>
        <v>6.208060535670535E-2</v>
      </c>
      <c r="V37" s="87">
        <f>分析係数表!D40</f>
        <v>0.1006687149828303</v>
      </c>
      <c r="W37" s="88">
        <f t="shared" si="8"/>
        <v>0</v>
      </c>
      <c r="X37" s="76">
        <f>分析係数表!E40</f>
        <v>5.8015543105006326E-2</v>
      </c>
      <c r="Y37" s="89">
        <f t="shared" si="9"/>
        <v>0</v>
      </c>
    </row>
    <row r="38" spans="1:25" x14ac:dyDescent="0.2">
      <c r="A38" s="6" t="s">
        <v>26</v>
      </c>
      <c r="B38" s="5" t="s">
        <v>276</v>
      </c>
      <c r="C38" s="90"/>
      <c r="D38" s="76">
        <f>投入係数表!AE38</f>
        <v>0</v>
      </c>
      <c r="E38" s="77">
        <f t="shared" si="0"/>
        <v>0</v>
      </c>
      <c r="F38" s="76">
        <f>分析係数表!C41</f>
        <v>0.59395665886661919</v>
      </c>
      <c r="G38" s="77">
        <f t="shared" si="1"/>
        <v>0</v>
      </c>
      <c r="H38" s="77">
        <v>4.025163196879675E-5</v>
      </c>
      <c r="I38" s="77">
        <f t="shared" si="2"/>
        <v>4.025163196879675E-5</v>
      </c>
      <c r="J38" s="76">
        <f>分析係数表!G41</f>
        <v>0.45048742945100051</v>
      </c>
      <c r="K38" s="78">
        <f t="shared" si="3"/>
        <v>1.8132854216830963E-5</v>
      </c>
      <c r="L38" s="79"/>
      <c r="M38" s="80"/>
      <c r="N38" s="81">
        <f>分析係数表!H41</f>
        <v>5.5519311064718163E-2</v>
      </c>
      <c r="O38" s="82">
        <f t="shared" si="4"/>
        <v>0.22480976526172577</v>
      </c>
      <c r="P38" s="76">
        <f>分析係数表!C41</f>
        <v>0.59395665886661919</v>
      </c>
      <c r="Q38" s="82">
        <f t="shared" si="5"/>
        <v>0.1335272570554436</v>
      </c>
      <c r="R38" s="83">
        <v>0.13521917277831358</v>
      </c>
      <c r="S38" s="84">
        <f t="shared" si="6"/>
        <v>0.13525942441028238</v>
      </c>
      <c r="T38" s="85">
        <f>分析係数表!F41</f>
        <v>0.55190696083461599</v>
      </c>
      <c r="U38" s="86">
        <f t="shared" si="7"/>
        <v>7.4650617850518422E-2</v>
      </c>
      <c r="V38" s="87">
        <f>分析係数表!D41</f>
        <v>0.18539421925773902</v>
      </c>
      <c r="W38" s="88">
        <f t="shared" si="8"/>
        <v>0</v>
      </c>
      <c r="X38" s="76">
        <f>分析係数表!E41</f>
        <v>0.17017273815631948</v>
      </c>
      <c r="Y38" s="89">
        <f t="shared" si="9"/>
        <v>0</v>
      </c>
    </row>
    <row r="39" spans="1:25" x14ac:dyDescent="0.2">
      <c r="A39" s="6" t="s">
        <v>51</v>
      </c>
      <c r="B39" s="5" t="s">
        <v>367</v>
      </c>
      <c r="C39" s="90"/>
      <c r="D39" s="76">
        <f>投入係数表!AE39</f>
        <v>1.7527459686842719E-4</v>
      </c>
      <c r="E39" s="77">
        <f>$C$33*D39</f>
        <v>1.752745968684272E-2</v>
      </c>
      <c r="F39" s="76">
        <f>分析係数表!C42</f>
        <v>0.30827067669172936</v>
      </c>
      <c r="G39" s="77">
        <f>E39*F39</f>
        <v>5.4032018583500124E-3</v>
      </c>
      <c r="H39" s="77">
        <v>7.9977896532987067E-3</v>
      </c>
      <c r="I39" s="77">
        <f>C39+H39</f>
        <v>7.9977896532987067E-3</v>
      </c>
      <c r="J39" s="76">
        <f>分析係数表!G42</f>
        <v>0.47878787878787876</v>
      </c>
      <c r="K39" s="78">
        <f>I39*J39</f>
        <v>3.829244743094532E-3</v>
      </c>
      <c r="L39" s="79"/>
      <c r="M39" s="80"/>
      <c r="N39" s="81">
        <f>分析係数表!H42</f>
        <v>1.163883089770355E-2</v>
      </c>
      <c r="O39" s="82">
        <f t="shared" si="4"/>
        <v>4.7128157605983406E-2</v>
      </c>
      <c r="P39" s="76">
        <f>分析係数表!C42</f>
        <v>0.30827067669172936</v>
      </c>
      <c r="Q39" s="82">
        <f>O39*P39</f>
        <v>1.4528229036430976E-2</v>
      </c>
      <c r="R39" s="83">
        <v>1.511815696917298E-2</v>
      </c>
      <c r="S39" s="84">
        <f>I39+R39</f>
        <v>2.3115946622471687E-2</v>
      </c>
      <c r="T39" s="85">
        <f>分析係数表!F42</f>
        <v>0.54545454545454541</v>
      </c>
      <c r="U39" s="86">
        <f>S39*T39</f>
        <v>1.2608698157711828E-2</v>
      </c>
      <c r="V39" s="87">
        <f>分析係数表!D42</f>
        <v>0.24545454545454545</v>
      </c>
      <c r="W39" s="88">
        <f>ROUND(S39*V39,0)</f>
        <v>0</v>
      </c>
      <c r="X39" s="76">
        <f>分析係数表!E42</f>
        <v>0.17575757575757575</v>
      </c>
      <c r="Y39" s="89">
        <f>ROUND(S39*X39,0)</f>
        <v>0</v>
      </c>
    </row>
    <row r="40" spans="1:25" x14ac:dyDescent="0.2">
      <c r="A40" s="6" t="s">
        <v>194</v>
      </c>
      <c r="B40" s="5" t="s">
        <v>41</v>
      </c>
      <c r="C40" s="90"/>
      <c r="D40" s="76">
        <f>投入係数表!AE40</f>
        <v>2.009815377424632E-2</v>
      </c>
      <c r="E40" s="77">
        <f>$C$33*D40</f>
        <v>2.0098153774246321</v>
      </c>
      <c r="F40" s="76">
        <f>分析係数表!C43</f>
        <v>0.33317448971487573</v>
      </c>
      <c r="G40" s="77">
        <f>E40*F40</f>
        <v>0.66961921279456216</v>
      </c>
      <c r="H40" s="77">
        <v>0.84245269222256991</v>
      </c>
      <c r="I40" s="77">
        <f>C40+H40</f>
        <v>0.84245269222256991</v>
      </c>
      <c r="J40" s="76">
        <f>分析係数表!G43</f>
        <v>0.31447963800904977</v>
      </c>
      <c r="K40" s="78">
        <f>I40*J40</f>
        <v>0.26493421768990322</v>
      </c>
      <c r="L40" s="79"/>
      <c r="M40" s="80"/>
      <c r="N40" s="81">
        <f>分析係数表!H43</f>
        <v>3.2711377870563677E-2</v>
      </c>
      <c r="O40" s="82">
        <f t="shared" si="4"/>
        <v>0.13245548331636817</v>
      </c>
      <c r="P40" s="76">
        <f>分析係数表!C43</f>
        <v>0.33317448971487573</v>
      </c>
      <c r="Q40" s="82">
        <f>O40*P40</f>
        <v>4.41307880638682E-2</v>
      </c>
      <c r="R40" s="83">
        <v>7.6143992701750596E-2</v>
      </c>
      <c r="S40" s="84">
        <f>I40+R40</f>
        <v>0.91859668492432056</v>
      </c>
      <c r="T40" s="85">
        <f>分析係数表!F43</f>
        <v>0.5802139037433155</v>
      </c>
      <c r="U40" s="86">
        <f>S40*T40</f>
        <v>0.53298256852560844</v>
      </c>
      <c r="V40" s="87">
        <f>分析係数表!D43</f>
        <v>0.11641299876593994</v>
      </c>
      <c r="W40" s="88">
        <f>ROUND(S40*V40,0)</f>
        <v>0</v>
      </c>
      <c r="X40" s="76">
        <f>分析係数表!E43</f>
        <v>9.2348827642945289E-2</v>
      </c>
      <c r="Y40" s="89">
        <f>ROUND(S40*X40,0)</f>
        <v>0</v>
      </c>
    </row>
    <row r="41" spans="1:25" x14ac:dyDescent="0.2">
      <c r="A41" s="6" t="s">
        <v>340</v>
      </c>
      <c r="B41" s="5" t="s">
        <v>42</v>
      </c>
      <c r="C41" s="90"/>
      <c r="D41" s="76">
        <f>投入係数表!AE41</f>
        <v>4.089740593596635E-4</v>
      </c>
      <c r="E41" s="77">
        <f>$C$33*D41</f>
        <v>4.0897405935966351E-2</v>
      </c>
      <c r="F41" s="76">
        <f>分析係数表!C44</f>
        <v>0.44668045890539776</v>
      </c>
      <c r="G41" s="77">
        <f>E41*F41</f>
        <v>1.8268072051517786E-2</v>
      </c>
      <c r="H41" s="77">
        <v>1.9543949024940513E-2</v>
      </c>
      <c r="I41" s="77">
        <f>C41+H41</f>
        <v>1.9543949024940513E-2</v>
      </c>
      <c r="J41" s="76">
        <f>分析係数表!G44</f>
        <v>0.26717776712985147</v>
      </c>
      <c r="K41" s="78">
        <f>I41*J41</f>
        <v>5.2217086613832444E-3</v>
      </c>
      <c r="L41" s="79"/>
      <c r="M41" s="80"/>
      <c r="N41" s="81">
        <f>分析係数表!H44</f>
        <v>0.10956419624217119</v>
      </c>
      <c r="O41" s="82">
        <f t="shared" si="4"/>
        <v>0.44364925943659489</v>
      </c>
      <c r="P41" s="76">
        <f>分析係数表!C44</f>
        <v>0.44668045890539776</v>
      </c>
      <c r="Q41" s="82">
        <f>O41*P41</f>
        <v>0.19816945479817807</v>
      </c>
      <c r="R41" s="83">
        <v>0.20092557186294405</v>
      </c>
      <c r="S41" s="84">
        <f>I41+R41</f>
        <v>0.22046952088788457</v>
      </c>
      <c r="T41" s="85">
        <f>分析係数表!F44</f>
        <v>0.50742692860565408</v>
      </c>
      <c r="U41" s="86">
        <f>S41*T41</f>
        <v>0.11187217183529936</v>
      </c>
      <c r="V41" s="87">
        <f>分析係数表!D44</f>
        <v>0.12563488260661237</v>
      </c>
      <c r="W41" s="88">
        <f>ROUND(S41*V41,0)</f>
        <v>0</v>
      </c>
      <c r="X41" s="76">
        <f>分析係数表!E44</f>
        <v>9.5448011499760427E-2</v>
      </c>
      <c r="Y41" s="89">
        <f>ROUND(S41*X41,0)</f>
        <v>0</v>
      </c>
    </row>
    <row r="42" spans="1:25" x14ac:dyDescent="0.2">
      <c r="A42" s="6" t="s">
        <v>341</v>
      </c>
      <c r="B42" s="5" t="s">
        <v>278</v>
      </c>
      <c r="C42" s="90"/>
      <c r="D42" s="76">
        <f>投入係数表!AE42</f>
        <v>3.5054919373685438E-4</v>
      </c>
      <c r="E42" s="77">
        <f>$C$33*D42</f>
        <v>3.5054919373685441E-2</v>
      </c>
      <c r="F42" s="76">
        <f>分析係数表!C45</f>
        <v>1</v>
      </c>
      <c r="G42" s="77">
        <f>E42*F42</f>
        <v>3.5054919373685441E-2</v>
      </c>
      <c r="H42" s="77">
        <v>5.9720445008076731E-2</v>
      </c>
      <c r="I42" s="77">
        <f>C42+H42</f>
        <v>5.9720445008076731E-2</v>
      </c>
      <c r="J42" s="76">
        <f>分析係数表!G45</f>
        <v>0</v>
      </c>
      <c r="K42" s="78">
        <f>I42*J42</f>
        <v>0</v>
      </c>
      <c r="L42" s="79"/>
      <c r="M42" s="80"/>
      <c r="N42" s="81">
        <f>分析係数表!H45</f>
        <v>0</v>
      </c>
      <c r="O42" s="82">
        <f t="shared" si="4"/>
        <v>0</v>
      </c>
      <c r="P42" s="76">
        <f>分析係数表!C45</f>
        <v>1</v>
      </c>
      <c r="Q42" s="82">
        <f>O42*P42</f>
        <v>0</v>
      </c>
      <c r="R42" s="83">
        <v>5.9409406919960382E-3</v>
      </c>
      <c r="S42" s="84">
        <f>I42+R42</f>
        <v>6.5661385700072766E-2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投入係数表!AE43</f>
        <v>1.1684973124561813E-3</v>
      </c>
      <c r="E43" s="77">
        <f>$C$33*D43</f>
        <v>0.11684973124561812</v>
      </c>
      <c r="F43" s="76">
        <f>分析係数表!C46</f>
        <v>0.15546676353069377</v>
      </c>
      <c r="G43" s="77">
        <f>E43*F43</f>
        <v>1.8166249536187631E-2</v>
      </c>
      <c r="H43" s="77">
        <v>2.4860680123557848E-2</v>
      </c>
      <c r="I43" s="77">
        <f>C43+H43</f>
        <v>2.4860680123557848E-2</v>
      </c>
      <c r="J43" s="76">
        <f>分析係数表!G46</f>
        <v>0</v>
      </c>
      <c r="K43" s="78">
        <f>I43*J43</f>
        <v>0</v>
      </c>
      <c r="L43" s="79"/>
      <c r="M43" s="80"/>
      <c r="N43" s="81">
        <f>分析係数表!H46</f>
        <v>2.2129436325678497E-2</v>
      </c>
      <c r="O43" s="82">
        <f t="shared" si="4"/>
        <v>8.9606900560255442E-2</v>
      </c>
      <c r="P43" s="76">
        <f>分析係数表!C46</f>
        <v>0.15546676353069377</v>
      </c>
      <c r="Q43" s="82">
        <f>O43*P43</f>
        <v>1.3930894820119624E-2</v>
      </c>
      <c r="R43" s="83">
        <v>1.5443528242081289E-2</v>
      </c>
      <c r="S43" s="84">
        <f>I43+R43</f>
        <v>4.0304208365639138E-2</v>
      </c>
      <c r="T43" s="85">
        <f>分析係数表!F46</f>
        <v>0</v>
      </c>
      <c r="U43" s="86">
        <f>S43*T43</f>
        <v>0</v>
      </c>
      <c r="V43" s="87">
        <f>分析係数表!D46</f>
        <v>4.662004662004662E-3</v>
      </c>
      <c r="W43" s="88">
        <f>ROUND(S43*V43,0)</f>
        <v>0</v>
      </c>
      <c r="X43" s="76">
        <f>分析係数表!E46</f>
        <v>9.324009324009324E-3</v>
      </c>
      <c r="Y43" s="89">
        <f>ROUND(S43*X43,0)</f>
        <v>0</v>
      </c>
    </row>
    <row r="44" spans="1:25" x14ac:dyDescent="0.2">
      <c r="A44" s="192">
        <v>40</v>
      </c>
      <c r="B44" s="14" t="s">
        <v>150</v>
      </c>
      <c r="C44" s="197">
        <f>SUM(C5:C43)</f>
        <v>100</v>
      </c>
      <c r="D44" s="92">
        <f>投入係数表!AE44</f>
        <v>0.14711381163823323</v>
      </c>
      <c r="E44" s="91">
        <f>SUM(E5:E43)</f>
        <v>14.711381163823322</v>
      </c>
      <c r="F44" s="92">
        <f>分析係数表!C47</f>
        <v>0.3856972016264052</v>
      </c>
      <c r="G44" s="91">
        <f>SUM(G5:G43)</f>
        <v>6.7599218689093954</v>
      </c>
      <c r="H44" s="91">
        <f>SUM(H5:H43)</f>
        <v>7.4417890007972458</v>
      </c>
      <c r="I44" s="91">
        <f>SUM(I5:I43)</f>
        <v>107.44178900079723</v>
      </c>
      <c r="J44" s="92">
        <f>分析係数表!G47</f>
        <v>0.23532043395593333</v>
      </c>
      <c r="K44" s="93">
        <f>SUM(K5:K43)</f>
        <v>6.4580821173546328</v>
      </c>
      <c r="L44" s="94">
        <f>最終需要_まとめ!$L$33</f>
        <v>0.627</v>
      </c>
      <c r="M44" s="91">
        <f>K44*L44</f>
        <v>4.0492174875813545</v>
      </c>
      <c r="N44" s="95">
        <f>分析係数表!H47</f>
        <v>1</v>
      </c>
      <c r="O44" s="96">
        <f>SUM(O5:O43)</f>
        <v>4.0492174875813536</v>
      </c>
      <c r="P44" s="92">
        <f>分析係数表!C47</f>
        <v>0.3856972016264052</v>
      </c>
      <c r="Q44" s="96">
        <f>SUM(Q5:Q43)</f>
        <v>1.8058089754188704</v>
      </c>
      <c r="R44" s="91">
        <f>SUM(R5:R43)</f>
        <v>1.9888122509571844</v>
      </c>
      <c r="S44" s="97">
        <f>SUM(S5:S43)</f>
        <v>109.43060125175444</v>
      </c>
      <c r="T44" s="98">
        <f>分析係数表!F47</f>
        <v>0.49256721600054465</v>
      </c>
      <c r="U44" s="99">
        <f>SUM(U5:U43)</f>
        <v>91.436416676351271</v>
      </c>
      <c r="V44" s="100">
        <f>分析係数表!D47</f>
        <v>5.5358071998560611E-2</v>
      </c>
      <c r="W44" s="101">
        <f>SUM(W5:W43)</f>
        <v>1</v>
      </c>
      <c r="X44" s="92">
        <f>分析係数表!E47</f>
        <v>4.4839843806985892E-2</v>
      </c>
      <c r="Y44" s="102">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377</v>
      </c>
      <c r="S2" s="3" t="s">
        <v>152</v>
      </c>
      <c r="U2" s="64" t="s">
        <v>209</v>
      </c>
      <c r="W2" s="3" t="s">
        <v>130</v>
      </c>
      <c r="Y2" s="3" t="s">
        <v>153</v>
      </c>
    </row>
    <row r="3" spans="1:25" ht="44" x14ac:dyDescent="0.2">
      <c r="B3" s="65"/>
      <c r="C3" s="66" t="s">
        <v>227</v>
      </c>
      <c r="D3" s="66" t="s">
        <v>381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投入係数表!AF5</f>
        <v>0</v>
      </c>
      <c r="E5" s="77">
        <f t="shared" ref="E5:E38" si="0">$C$34*D5</f>
        <v>0</v>
      </c>
      <c r="F5" s="76">
        <f>分析係数表!C8</f>
        <v>7.164700742682395E-2</v>
      </c>
      <c r="G5" s="77">
        <f t="shared" ref="G5:G38" si="1">E5*F5</f>
        <v>0</v>
      </c>
      <c r="H5" s="77">
        <f t="array" ref="H5:H43">MMULT(逆行列係数!C5:AO43,'30'!G5:G43)</f>
        <v>4.3020584141171295E-4</v>
      </c>
      <c r="I5" s="77">
        <f t="shared" ref="I5:I38" si="2">C5+H5</f>
        <v>4.3020584141171295E-4</v>
      </c>
      <c r="J5" s="76">
        <f>分析係数表!G8</f>
        <v>0.12209302325581395</v>
      </c>
      <c r="K5" s="78">
        <f t="shared" ref="K5:K38" si="3">I5*J5</f>
        <v>5.2525131800267277E-5</v>
      </c>
      <c r="L5" s="79" t="s">
        <v>186</v>
      </c>
      <c r="M5" s="80" t="s">
        <v>186</v>
      </c>
      <c r="N5" s="81">
        <f>分析係数表!H8</f>
        <v>1.0934237995824634E-2</v>
      </c>
      <c r="O5" s="82">
        <f t="shared" ref="O5:O43" si="4">$M$44*N5</f>
        <v>0.21036332482676937</v>
      </c>
      <c r="P5" s="76">
        <f>分析係数表!C8</f>
        <v>7.164700742682395E-2</v>
      </c>
      <c r="Q5" s="82">
        <f t="shared" ref="Q5:Q38" si="5">O5*P5</f>
        <v>1.5071902696194924E-2</v>
      </c>
      <c r="R5" s="83">
        <f t="array" ref="R5:R43">MMULT(逆行列係数!C5:AO43,'30'!Q5:Q43)</f>
        <v>1.8686610467593914E-2</v>
      </c>
      <c r="S5" s="84">
        <f t="shared" ref="S5:S38" si="6">I5+R5</f>
        <v>1.9116816309005628E-2</v>
      </c>
      <c r="T5" s="85">
        <f>分析係数表!F8</f>
        <v>0.45639534883720928</v>
      </c>
      <c r="U5" s="86">
        <f t="shared" ref="U5:U38" si="7">S5*T5</f>
        <v>8.7248260480054761E-3</v>
      </c>
      <c r="V5" s="87">
        <f>分析係数表!D8</f>
        <v>0.625</v>
      </c>
      <c r="W5" s="88">
        <f t="shared" ref="W5:W38" si="8">ROUND(S5*V5,0)</f>
        <v>0</v>
      </c>
      <c r="X5" s="76">
        <f>分析係数表!E8</f>
        <v>0</v>
      </c>
      <c r="Y5" s="89">
        <f t="shared" ref="Y5:Y38" si="9">ROUND(S5*X5,0)</f>
        <v>0</v>
      </c>
    </row>
    <row r="6" spans="1:25" x14ac:dyDescent="0.2">
      <c r="A6" s="6" t="s">
        <v>219</v>
      </c>
      <c r="B6" s="5" t="s">
        <v>265</v>
      </c>
      <c r="C6" s="90"/>
      <c r="D6" s="76">
        <f>投入係数表!AF6</f>
        <v>0</v>
      </c>
      <c r="E6" s="77">
        <f t="shared" si="0"/>
        <v>0</v>
      </c>
      <c r="F6" s="76">
        <f>分析係数表!C9</f>
        <v>5.7142857142857162E-2</v>
      </c>
      <c r="G6" s="77">
        <f t="shared" si="1"/>
        <v>0</v>
      </c>
      <c r="H6" s="77">
        <v>8.706412636805299E-5</v>
      </c>
      <c r="I6" s="77">
        <f t="shared" si="2"/>
        <v>8.706412636805299E-5</v>
      </c>
      <c r="J6" s="76">
        <f>分析係数表!G9</f>
        <v>0.2857142857142857</v>
      </c>
      <c r="K6" s="78">
        <f t="shared" si="3"/>
        <v>2.4875464676586568E-5</v>
      </c>
      <c r="L6" s="79"/>
      <c r="M6" s="80"/>
      <c r="N6" s="81">
        <f>分析係数表!H9</f>
        <v>5.8716075156576197E-4</v>
      </c>
      <c r="O6" s="82">
        <f t="shared" si="4"/>
        <v>1.1296359925065181E-2</v>
      </c>
      <c r="P6" s="76">
        <f>分析係数表!C9</f>
        <v>5.7142857142857162E-2</v>
      </c>
      <c r="Q6" s="82">
        <f t="shared" si="5"/>
        <v>6.4550628143229631E-4</v>
      </c>
      <c r="R6" s="83">
        <v>7.5095171437696885E-4</v>
      </c>
      <c r="S6" s="84">
        <f t="shared" si="6"/>
        <v>8.3801584074502189E-4</v>
      </c>
      <c r="T6" s="85">
        <f>分析係数表!F9</f>
        <v>0.7142857142857143</v>
      </c>
      <c r="U6" s="86">
        <f t="shared" si="7"/>
        <v>5.9858274338930135E-4</v>
      </c>
      <c r="V6" s="87">
        <f>分析係数表!D9</f>
        <v>0</v>
      </c>
      <c r="W6" s="88">
        <f t="shared" si="8"/>
        <v>0</v>
      </c>
      <c r="X6" s="76">
        <f>分析係数表!E9</f>
        <v>0</v>
      </c>
      <c r="Y6" s="89">
        <f t="shared" si="9"/>
        <v>0</v>
      </c>
    </row>
    <row r="7" spans="1:25" x14ac:dyDescent="0.2">
      <c r="A7" s="6" t="s">
        <v>220</v>
      </c>
      <c r="B7" s="5" t="s">
        <v>266</v>
      </c>
      <c r="C7" s="90"/>
      <c r="D7" s="76">
        <f>投入係数表!AF7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2.1337568747345343E-2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投入係数表!AF8</f>
        <v>0</v>
      </c>
      <c r="E8" s="77">
        <f t="shared" si="0"/>
        <v>0</v>
      </c>
      <c r="F8" s="76">
        <f>分析係数表!C11</f>
        <v>4.3499275012083283E-3</v>
      </c>
      <c r="G8" s="77">
        <f t="shared" si="1"/>
        <v>0</v>
      </c>
      <c r="H8" s="77">
        <v>1.2474576332882469E-3</v>
      </c>
      <c r="I8" s="77">
        <f t="shared" si="2"/>
        <v>1.2474576332882469E-3</v>
      </c>
      <c r="J8" s="76">
        <f>分析係数表!G11</f>
        <v>0.47058823529411764</v>
      </c>
      <c r="K8" s="78">
        <f t="shared" si="3"/>
        <v>5.8703888625329266E-4</v>
      </c>
      <c r="L8" s="79"/>
      <c r="M8" s="80"/>
      <c r="N8" s="81">
        <f>分析係数表!H11</f>
        <v>-2.6096033402922757E-5</v>
      </c>
      <c r="O8" s="82">
        <f t="shared" si="4"/>
        <v>-5.0206044111400809E-4</v>
      </c>
      <c r="P8" s="76">
        <f>分析係数表!C11</f>
        <v>4.3499275012083283E-3</v>
      </c>
      <c r="Q8" s="82">
        <f t="shared" si="5"/>
        <v>-2.1839265200706083E-6</v>
      </c>
      <c r="R8" s="83">
        <v>3.2653147658212876E-4</v>
      </c>
      <c r="S8" s="84">
        <f t="shared" si="6"/>
        <v>1.5739891098703756E-3</v>
      </c>
      <c r="T8" s="85">
        <f>分析係数表!F11</f>
        <v>0.76470588235294112</v>
      </c>
      <c r="U8" s="86">
        <f t="shared" si="7"/>
        <v>1.2036387310773459E-3</v>
      </c>
      <c r="V8" s="87">
        <f>分析係数表!D11</f>
        <v>0</v>
      </c>
      <c r="W8" s="88">
        <f t="shared" si="8"/>
        <v>0</v>
      </c>
      <c r="X8" s="76">
        <f>分析係数表!E11</f>
        <v>0</v>
      </c>
      <c r="Y8" s="89">
        <f t="shared" si="9"/>
        <v>0</v>
      </c>
    </row>
    <row r="9" spans="1:25" x14ac:dyDescent="0.2">
      <c r="A9" s="6" t="s">
        <v>222</v>
      </c>
      <c r="B9" s="5" t="s">
        <v>190</v>
      </c>
      <c r="C9" s="90"/>
      <c r="D9" s="76">
        <f>投入係数表!AF9</f>
        <v>0</v>
      </c>
      <c r="E9" s="77">
        <f t="shared" si="0"/>
        <v>0</v>
      </c>
      <c r="F9" s="76">
        <f>分析係数表!C12</f>
        <v>7.5078417484569449E-2</v>
      </c>
      <c r="G9" s="77">
        <f t="shared" si="1"/>
        <v>0</v>
      </c>
      <c r="H9" s="77">
        <v>1.8348231904368253E-3</v>
      </c>
      <c r="I9" s="77">
        <f t="shared" si="2"/>
        <v>1.8348231904368253E-3</v>
      </c>
      <c r="J9" s="76">
        <f>分析係数表!G12</f>
        <v>0.13750412677451304</v>
      </c>
      <c r="K9" s="78">
        <f t="shared" si="3"/>
        <v>2.5229576058664172E-4</v>
      </c>
      <c r="L9" s="79"/>
      <c r="M9" s="80"/>
      <c r="N9" s="81">
        <f>分析係数表!H12</f>
        <v>8.9209290187891435E-2</v>
      </c>
      <c r="O9" s="82">
        <f t="shared" si="4"/>
        <v>1.7162936179482364</v>
      </c>
      <c r="P9" s="76">
        <f>分析係数表!C12</f>
        <v>7.5078417484569449E-2</v>
      </c>
      <c r="Q9" s="82">
        <f t="shared" si="5"/>
        <v>0.12885660877441982</v>
      </c>
      <c r="R9" s="83">
        <v>0.14232828099452585</v>
      </c>
      <c r="S9" s="84">
        <f t="shared" si="6"/>
        <v>0.14416310418496267</v>
      </c>
      <c r="T9" s="85">
        <f>分析係数表!F12</f>
        <v>0.33294816771211622</v>
      </c>
      <c r="U9" s="86">
        <f t="shared" si="7"/>
        <v>4.7998841390074237E-2</v>
      </c>
      <c r="V9" s="87">
        <f>分析係数表!D12</f>
        <v>3.6810828656322216E-2</v>
      </c>
      <c r="W9" s="88">
        <f t="shared" si="8"/>
        <v>0</v>
      </c>
      <c r="X9" s="76">
        <f>分析係数表!E12</f>
        <v>3.4664905909541105E-2</v>
      </c>
      <c r="Y9" s="89">
        <f t="shared" si="9"/>
        <v>0</v>
      </c>
    </row>
    <row r="10" spans="1:25" x14ac:dyDescent="0.2">
      <c r="A10" s="6" t="s">
        <v>223</v>
      </c>
      <c r="B10" s="5" t="s">
        <v>28</v>
      </c>
      <c r="C10" s="90"/>
      <c r="D10" s="76">
        <f>投入係数表!AF10</f>
        <v>1.6280016280016279E-3</v>
      </c>
      <c r="E10" s="77">
        <f t="shared" si="0"/>
        <v>0.1628001628001628</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0.27136366842212134</v>
      </c>
      <c r="P10" s="76">
        <f>分析係数表!C13</f>
        <v>0</v>
      </c>
      <c r="Q10" s="82">
        <f t="shared" si="5"/>
        <v>0</v>
      </c>
      <c r="R10" s="83">
        <v>0</v>
      </c>
      <c r="S10" s="84">
        <f t="shared" si="6"/>
        <v>0</v>
      </c>
      <c r="T10" s="85">
        <f>分析係数表!F13</f>
        <v>0.39097744360902253</v>
      </c>
      <c r="U10" s="86">
        <f t="shared" si="7"/>
        <v>0</v>
      </c>
      <c r="V10" s="87">
        <f>分析係数表!D13</f>
        <v>0.15037593984962405</v>
      </c>
      <c r="W10" s="88">
        <f t="shared" si="8"/>
        <v>0</v>
      </c>
      <c r="X10" s="76">
        <f>分析係数表!E13</f>
        <v>0.10526315789473684</v>
      </c>
      <c r="Y10" s="89">
        <f t="shared" si="9"/>
        <v>0</v>
      </c>
    </row>
    <row r="11" spans="1:25" x14ac:dyDescent="0.2">
      <c r="A11" s="6" t="s">
        <v>224</v>
      </c>
      <c r="B11" s="5" t="s">
        <v>267</v>
      </c>
      <c r="C11" s="90"/>
      <c r="D11" s="76">
        <f>投入係数表!AF11</f>
        <v>6.105006105006105E-4</v>
      </c>
      <c r="E11" s="77">
        <f t="shared" si="0"/>
        <v>6.1050061050061048E-2</v>
      </c>
      <c r="F11" s="76">
        <f>分析係数表!C14</f>
        <v>7.4826296098343126E-2</v>
      </c>
      <c r="G11" s="77">
        <f t="shared" si="1"/>
        <v>4.5681499449537928E-3</v>
      </c>
      <c r="H11" s="77">
        <v>1.5272673769762803E-2</v>
      </c>
      <c r="I11" s="77">
        <f t="shared" si="2"/>
        <v>1.5272673769762803E-2</v>
      </c>
      <c r="J11" s="76">
        <f>分析係数表!G14</f>
        <v>0.16814159292035399</v>
      </c>
      <c r="K11" s="78">
        <f t="shared" si="3"/>
        <v>2.5679716958008254E-3</v>
      </c>
      <c r="L11" s="79"/>
      <c r="M11" s="80"/>
      <c r="N11" s="81">
        <f>分析係数表!H14</f>
        <v>1.1873695198329854E-3</v>
      </c>
      <c r="O11" s="82">
        <f t="shared" si="4"/>
        <v>2.2843750070687369E-2</v>
      </c>
      <c r="P11" s="76">
        <f>分析係数表!C14</f>
        <v>7.4826296098343126E-2</v>
      </c>
      <c r="Q11" s="82">
        <f t="shared" si="5"/>
        <v>1.7093132067857997E-3</v>
      </c>
      <c r="R11" s="83">
        <v>5.819584842358976E-3</v>
      </c>
      <c r="S11" s="84">
        <f t="shared" si="6"/>
        <v>2.1092258612121779E-2</v>
      </c>
      <c r="T11" s="85">
        <f>分析係数表!F14</f>
        <v>0.3584070796460177</v>
      </c>
      <c r="U11" s="86">
        <f t="shared" si="7"/>
        <v>7.5596148123091332E-3</v>
      </c>
      <c r="V11" s="87">
        <f>分析係数表!D14</f>
        <v>0.16150442477876106</v>
      </c>
      <c r="W11" s="88">
        <f t="shared" si="8"/>
        <v>0</v>
      </c>
      <c r="X11" s="76">
        <f>分析係数表!E14</f>
        <v>0.16150442477876106</v>
      </c>
      <c r="Y11" s="89">
        <f t="shared" si="9"/>
        <v>0</v>
      </c>
    </row>
    <row r="12" spans="1:25" x14ac:dyDescent="0.2">
      <c r="A12" s="6" t="s">
        <v>225</v>
      </c>
      <c r="B12" s="5" t="s">
        <v>29</v>
      </c>
      <c r="C12" s="90"/>
      <c r="D12" s="76">
        <f>投入係数表!AF12</f>
        <v>1.221001221001221E-4</v>
      </c>
      <c r="E12" s="77">
        <f t="shared" si="0"/>
        <v>1.221001221001221E-2</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0.15714491806868452</v>
      </c>
      <c r="P12" s="76">
        <f>分析係数表!C15</f>
        <v>0</v>
      </c>
      <c r="Q12" s="82">
        <f t="shared" si="5"/>
        <v>0</v>
      </c>
      <c r="R12" s="83">
        <v>0</v>
      </c>
      <c r="S12" s="84">
        <f t="shared" si="6"/>
        <v>0</v>
      </c>
      <c r="T12" s="85">
        <f>分析係数表!F15</f>
        <v>0.30549450549450552</v>
      </c>
      <c r="U12" s="86">
        <f t="shared" si="7"/>
        <v>0</v>
      </c>
      <c r="V12" s="87">
        <f>分析係数表!D15</f>
        <v>0</v>
      </c>
      <c r="W12" s="88">
        <f t="shared" si="8"/>
        <v>0</v>
      </c>
      <c r="X12" s="76">
        <f>分析係数表!E15</f>
        <v>0</v>
      </c>
      <c r="Y12" s="89">
        <f t="shared" si="9"/>
        <v>0</v>
      </c>
    </row>
    <row r="13" spans="1:25" x14ac:dyDescent="0.2">
      <c r="A13" s="6" t="s">
        <v>226</v>
      </c>
      <c r="B13" s="5" t="s">
        <v>30</v>
      </c>
      <c r="C13" s="90"/>
      <c r="D13" s="76">
        <f>投入係数表!AF13</f>
        <v>1.0012210012210013E-2</v>
      </c>
      <c r="E13" s="77">
        <f t="shared" si="0"/>
        <v>1.0012210012210012</v>
      </c>
      <c r="F13" s="76">
        <f>分析係数表!C16</f>
        <v>0.33157038242473558</v>
      </c>
      <c r="G13" s="77">
        <f t="shared" si="1"/>
        <v>0.33197523026652404</v>
      </c>
      <c r="H13" s="77">
        <v>0.36972608057232048</v>
      </c>
      <c r="I13" s="77">
        <f t="shared" si="2"/>
        <v>0.36972608057232048</v>
      </c>
      <c r="J13" s="76">
        <f>分析係数表!G16</f>
        <v>3.3388981636060099E-2</v>
      </c>
      <c r="K13" s="78">
        <f t="shared" si="3"/>
        <v>1.2344777314601684E-2</v>
      </c>
      <c r="L13" s="79"/>
      <c r="M13" s="80"/>
      <c r="N13" s="81">
        <f>分析係数表!H16</f>
        <v>1.6727557411273488E-2</v>
      </c>
      <c r="O13" s="82">
        <f t="shared" si="4"/>
        <v>0.32182074275407918</v>
      </c>
      <c r="P13" s="76">
        <f>分析係数表!C16</f>
        <v>0.33157038242473558</v>
      </c>
      <c r="Q13" s="82">
        <f t="shared" si="5"/>
        <v>0.10670622674718248</v>
      </c>
      <c r="R13" s="83">
        <v>0.11693291425175499</v>
      </c>
      <c r="S13" s="84">
        <f t="shared" si="6"/>
        <v>0.48665899482407549</v>
      </c>
      <c r="T13" s="85">
        <f>分析係数表!F16</f>
        <v>0.28881469115191988</v>
      </c>
      <c r="U13" s="86">
        <f t="shared" si="7"/>
        <v>0.14055426728641915</v>
      </c>
      <c r="V13" s="87">
        <f>分析係数表!D16</f>
        <v>8.3472454090150246E-3</v>
      </c>
      <c r="W13" s="88">
        <f t="shared" si="8"/>
        <v>0</v>
      </c>
      <c r="X13" s="76">
        <f>分析係数表!E16</f>
        <v>8.3472454090150246E-3</v>
      </c>
      <c r="Y13" s="89">
        <f t="shared" si="9"/>
        <v>0</v>
      </c>
    </row>
    <row r="14" spans="1:25" x14ac:dyDescent="0.2">
      <c r="A14" s="6" t="s">
        <v>2</v>
      </c>
      <c r="B14" s="5" t="s">
        <v>364</v>
      </c>
      <c r="C14" s="90"/>
      <c r="D14" s="76">
        <f>投入係数表!AF14</f>
        <v>4.0700040700040698E-4</v>
      </c>
      <c r="E14" s="77">
        <f t="shared" si="0"/>
        <v>4.0700040700040699E-2</v>
      </c>
      <c r="F14" s="76">
        <f>分析係数表!C17</f>
        <v>0.10168393782383423</v>
      </c>
      <c r="G14" s="77">
        <f t="shared" si="1"/>
        <v>4.1385404079704608E-3</v>
      </c>
      <c r="H14" s="77">
        <v>1.6774381018209526E-2</v>
      </c>
      <c r="I14" s="77">
        <f t="shared" si="2"/>
        <v>1.6774381018209526E-2</v>
      </c>
      <c r="J14" s="76">
        <f>分析係数表!G17</f>
        <v>0.21222040370976542</v>
      </c>
      <c r="K14" s="78">
        <f t="shared" si="3"/>
        <v>3.5598659116658515E-3</v>
      </c>
      <c r="L14" s="79"/>
      <c r="M14" s="80"/>
      <c r="N14" s="81">
        <f>分析係数表!H17</f>
        <v>3.040187891440501E-3</v>
      </c>
      <c r="O14" s="82">
        <f t="shared" si="4"/>
        <v>5.8490041389781942E-2</v>
      </c>
      <c r="P14" s="76">
        <f>分析係数表!C17</f>
        <v>0.10168393782383423</v>
      </c>
      <c r="Q14" s="82">
        <f t="shared" si="5"/>
        <v>5.9474977319920776E-3</v>
      </c>
      <c r="R14" s="83">
        <v>1.049241061527516E-2</v>
      </c>
      <c r="S14" s="84">
        <f t="shared" si="6"/>
        <v>2.7266791633484687E-2</v>
      </c>
      <c r="T14" s="85">
        <f>分析係数表!F17</f>
        <v>0.32296781232951444</v>
      </c>
      <c r="U14" s="86">
        <f t="shared" si="7"/>
        <v>8.8062960431112575E-3</v>
      </c>
      <c r="V14" s="87">
        <f>分析係数表!D17</f>
        <v>1.9094380796508457E-2</v>
      </c>
      <c r="W14" s="88">
        <f t="shared" si="8"/>
        <v>0</v>
      </c>
      <c r="X14" s="76">
        <f>分析係数表!E17</f>
        <v>1.5821058374249863E-2</v>
      </c>
      <c r="Y14" s="89">
        <f t="shared" si="9"/>
        <v>0</v>
      </c>
    </row>
    <row r="15" spans="1:25" x14ac:dyDescent="0.2">
      <c r="A15" s="6" t="s">
        <v>3</v>
      </c>
      <c r="B15" s="5" t="s">
        <v>31</v>
      </c>
      <c r="C15" s="90"/>
      <c r="D15" s="76">
        <f>投入係数表!AF15</f>
        <v>0</v>
      </c>
      <c r="E15" s="77">
        <f t="shared" si="0"/>
        <v>0</v>
      </c>
      <c r="F15" s="76">
        <f>分析係数表!C18</f>
        <v>1.3647642679900707E-2</v>
      </c>
      <c r="G15" s="77">
        <f t="shared" si="1"/>
        <v>0</v>
      </c>
      <c r="H15" s="77">
        <v>1.2664495029618115E-3</v>
      </c>
      <c r="I15" s="77">
        <f t="shared" si="2"/>
        <v>1.2664495029618115E-3</v>
      </c>
      <c r="J15" s="76">
        <f>分析係数表!G18</f>
        <v>0.21285140562248997</v>
      </c>
      <c r="K15" s="78">
        <f t="shared" si="3"/>
        <v>2.6956555685532534E-4</v>
      </c>
      <c r="L15" s="79"/>
      <c r="M15" s="80"/>
      <c r="N15" s="81">
        <f>分析係数表!H18</f>
        <v>4.4363256784968683E-4</v>
      </c>
      <c r="O15" s="82">
        <f t="shared" si="4"/>
        <v>8.5350274989381362E-3</v>
      </c>
      <c r="P15" s="76">
        <f>分析係数表!C18</f>
        <v>1.3647642679900707E-2</v>
      </c>
      <c r="Q15" s="82">
        <f t="shared" si="5"/>
        <v>1.1648300556863429E-4</v>
      </c>
      <c r="R15" s="83">
        <v>2.569257337780775E-4</v>
      </c>
      <c r="S15" s="84">
        <f t="shared" si="6"/>
        <v>1.523375236739889E-3</v>
      </c>
      <c r="T15" s="85">
        <f>分析係数表!F18</f>
        <v>0.45783132530120479</v>
      </c>
      <c r="U15" s="86">
        <f t="shared" si="7"/>
        <v>6.9744890356765996E-4</v>
      </c>
      <c r="V15" s="87">
        <f>分析係数表!D18</f>
        <v>2.0080321285140562E-2</v>
      </c>
      <c r="W15" s="88">
        <f t="shared" si="8"/>
        <v>0</v>
      </c>
      <c r="X15" s="76">
        <f>分析係数表!E18</f>
        <v>1.6064257028112448E-2</v>
      </c>
      <c r="Y15" s="89">
        <f t="shared" si="9"/>
        <v>0</v>
      </c>
    </row>
    <row r="16" spans="1:25" x14ac:dyDescent="0.2">
      <c r="A16" s="6" t="s">
        <v>4</v>
      </c>
      <c r="B16" s="5" t="s">
        <v>32</v>
      </c>
      <c r="C16" s="90"/>
      <c r="D16" s="76">
        <f>投入係数表!AF16</f>
        <v>0</v>
      </c>
      <c r="E16" s="77">
        <f t="shared" si="0"/>
        <v>0</v>
      </c>
      <c r="F16" s="76">
        <f>分析係数表!C19</f>
        <v>0.35369371629248714</v>
      </c>
      <c r="G16" s="77">
        <f t="shared" si="1"/>
        <v>0</v>
      </c>
      <c r="H16" s="77">
        <v>2.1928259714849411E-2</v>
      </c>
      <c r="I16" s="77">
        <f t="shared" si="2"/>
        <v>2.1928259714849411E-2</v>
      </c>
      <c r="J16" s="76">
        <f>分析係数表!G19</f>
        <v>5.7706179370040876E-2</v>
      </c>
      <c r="K16" s="78">
        <f t="shared" si="3"/>
        <v>1.2653960883779415E-3</v>
      </c>
      <c r="L16" s="79"/>
      <c r="M16" s="80"/>
      <c r="N16" s="81">
        <f>分析係数表!H19</f>
        <v>-1.174321503131524E-4</v>
      </c>
      <c r="O16" s="82">
        <f t="shared" si="4"/>
        <v>-2.2592719850130362E-3</v>
      </c>
      <c r="P16" s="76">
        <f>分析係数表!C19</f>
        <v>0.35369371629248714</v>
      </c>
      <c r="Q16" s="82">
        <f t="shared" si="5"/>
        <v>-7.9909030449476504E-4</v>
      </c>
      <c r="R16" s="83">
        <v>1.5397175831307502E-3</v>
      </c>
      <c r="S16" s="84">
        <f t="shared" si="6"/>
        <v>2.3467977297980162E-2</v>
      </c>
      <c r="T16" s="85">
        <f>分析係数表!F19</f>
        <v>0.2399615292137533</v>
      </c>
      <c r="U16" s="86">
        <f t="shared" si="7"/>
        <v>5.6314117199769663E-3</v>
      </c>
      <c r="V16" s="87">
        <f>分析係数表!D19</f>
        <v>7.6140097779915043E-3</v>
      </c>
      <c r="W16" s="88">
        <f t="shared" si="8"/>
        <v>0</v>
      </c>
      <c r="X16" s="76">
        <f>分析係数表!E19</f>
        <v>8.0147471347278999E-3</v>
      </c>
      <c r="Y16" s="89">
        <f t="shared" si="9"/>
        <v>0</v>
      </c>
    </row>
    <row r="17" spans="1:25" x14ac:dyDescent="0.2">
      <c r="A17" s="6" t="s">
        <v>5</v>
      </c>
      <c r="B17" s="5" t="s">
        <v>33</v>
      </c>
      <c r="C17" s="90"/>
      <c r="D17" s="76">
        <f>投入係数表!AF17</f>
        <v>0</v>
      </c>
      <c r="E17" s="77">
        <f t="shared" si="0"/>
        <v>0</v>
      </c>
      <c r="F17" s="76">
        <f>分析係数表!C20</f>
        <v>6.1353860086031276E-2</v>
      </c>
      <c r="G17" s="77">
        <f t="shared" si="1"/>
        <v>0</v>
      </c>
      <c r="H17" s="77">
        <v>1.8459607532693911E-3</v>
      </c>
      <c r="I17" s="77">
        <f t="shared" si="2"/>
        <v>1.8459607532693911E-3</v>
      </c>
      <c r="J17" s="76">
        <f>分析係数表!G20</f>
        <v>0.10067618332081142</v>
      </c>
      <c r="K17" s="78">
        <f t="shared" si="3"/>
        <v>1.8584428319917237E-4</v>
      </c>
      <c r="L17" s="79"/>
      <c r="M17" s="80"/>
      <c r="N17" s="81">
        <f>分析係数表!H20</f>
        <v>5.4801670146137783E-4</v>
      </c>
      <c r="O17" s="82">
        <f t="shared" si="4"/>
        <v>1.0543269263394169E-2</v>
      </c>
      <c r="P17" s="76">
        <f>分析係数表!C20</f>
        <v>6.1353860086031276E-2</v>
      </c>
      <c r="Q17" s="82">
        <f t="shared" si="5"/>
        <v>6.4687026723563989E-4</v>
      </c>
      <c r="R17" s="83">
        <v>1.2071855984603903E-3</v>
      </c>
      <c r="S17" s="84">
        <f t="shared" si="6"/>
        <v>3.0531463517297812E-3</v>
      </c>
      <c r="T17" s="85">
        <f>分析係数表!F20</f>
        <v>0.22389181066867017</v>
      </c>
      <c r="U17" s="86">
        <f t="shared" si="7"/>
        <v>6.8357446492522522E-4</v>
      </c>
      <c r="V17" s="87">
        <f>分析係数表!D20</f>
        <v>0</v>
      </c>
      <c r="W17" s="88">
        <f t="shared" si="8"/>
        <v>0</v>
      </c>
      <c r="X17" s="76">
        <f>分析係数表!E20</f>
        <v>0</v>
      </c>
      <c r="Y17" s="89">
        <f t="shared" si="9"/>
        <v>0</v>
      </c>
    </row>
    <row r="18" spans="1:25" x14ac:dyDescent="0.2">
      <c r="A18" s="6" t="s">
        <v>6</v>
      </c>
      <c r="B18" s="5" t="s">
        <v>34</v>
      </c>
      <c r="C18" s="90"/>
      <c r="D18" s="76">
        <f>投入係数表!AF18</f>
        <v>4.0700040700040698E-4</v>
      </c>
      <c r="E18" s="77">
        <f t="shared" si="0"/>
        <v>4.0700040700040699E-2</v>
      </c>
      <c r="F18" s="76">
        <f>分析係数表!C21</f>
        <v>6.7857142857142838E-2</v>
      </c>
      <c r="G18" s="77">
        <f t="shared" si="1"/>
        <v>2.7617884760741894E-3</v>
      </c>
      <c r="H18" s="77">
        <v>1.3331707782390999E-2</v>
      </c>
      <c r="I18" s="77">
        <f t="shared" si="2"/>
        <v>1.3331707782390999E-2</v>
      </c>
      <c r="J18" s="76">
        <f>分析係数表!G21</f>
        <v>0.28506493506493508</v>
      </c>
      <c r="K18" s="78">
        <f t="shared" si="3"/>
        <v>3.8004024132919797E-3</v>
      </c>
      <c r="L18" s="79"/>
      <c r="M18" s="80"/>
      <c r="N18" s="81">
        <f>分析係数表!H21</f>
        <v>9.264091858037578E-4</v>
      </c>
      <c r="O18" s="82">
        <f t="shared" si="4"/>
        <v>1.7823145659547287E-2</v>
      </c>
      <c r="P18" s="76">
        <f>分析係数表!C21</f>
        <v>6.7857142857142838E-2</v>
      </c>
      <c r="Q18" s="82">
        <f t="shared" si="5"/>
        <v>1.2094277411835656E-3</v>
      </c>
      <c r="R18" s="83">
        <v>2.684544252536749E-3</v>
      </c>
      <c r="S18" s="84">
        <f t="shared" si="6"/>
        <v>1.601625203492775E-2</v>
      </c>
      <c r="T18" s="85">
        <f>分析係数表!F21</f>
        <v>0.42467532467532465</v>
      </c>
      <c r="U18" s="86">
        <f t="shared" si="7"/>
        <v>6.8017070330147712E-3</v>
      </c>
      <c r="V18" s="87">
        <f>分析係数表!D21</f>
        <v>5.909090909090909E-2</v>
      </c>
      <c r="W18" s="88">
        <f t="shared" si="8"/>
        <v>0</v>
      </c>
      <c r="X18" s="76">
        <f>分析係数表!E21</f>
        <v>4.6753246753246755E-2</v>
      </c>
      <c r="Y18" s="89">
        <f t="shared" si="9"/>
        <v>0</v>
      </c>
    </row>
    <row r="19" spans="1:25" x14ac:dyDescent="0.2">
      <c r="A19" s="6" t="s">
        <v>7</v>
      </c>
      <c r="B19" s="5" t="s">
        <v>268</v>
      </c>
      <c r="C19" s="90"/>
      <c r="D19" s="76">
        <f>投入係数表!AF19</f>
        <v>2.442002442002442E-4</v>
      </c>
      <c r="E19" s="77">
        <f t="shared" si="0"/>
        <v>2.442002442002442E-2</v>
      </c>
      <c r="F19" s="76">
        <f>分析係数表!C22</f>
        <v>2.5594149908592323E-2</v>
      </c>
      <c r="G19" s="77">
        <f t="shared" si="1"/>
        <v>6.2500976577759026E-4</v>
      </c>
      <c r="H19" s="77">
        <v>1.538878563761189E-3</v>
      </c>
      <c r="I19" s="77">
        <f t="shared" si="2"/>
        <v>1.538878563761189E-3</v>
      </c>
      <c r="J19" s="76">
        <f>分析係数表!G22</f>
        <v>0.19492656875834447</v>
      </c>
      <c r="K19" s="78">
        <f t="shared" si="3"/>
        <v>2.999683181697378E-4</v>
      </c>
      <c r="L19" s="79"/>
      <c r="M19" s="80"/>
      <c r="N19" s="81">
        <f>分析係数表!H22</f>
        <v>3.9144050104384132E-5</v>
      </c>
      <c r="O19" s="82">
        <f t="shared" si="4"/>
        <v>7.5309066167101202E-4</v>
      </c>
      <c r="P19" s="76">
        <f>分析係数表!C22</f>
        <v>2.5594149908592323E-2</v>
      </c>
      <c r="Q19" s="82">
        <f t="shared" si="5"/>
        <v>1.9274715289568863E-5</v>
      </c>
      <c r="R19" s="83">
        <v>1.9851622768649152E-4</v>
      </c>
      <c r="S19" s="84">
        <f t="shared" si="6"/>
        <v>1.7373947914476806E-3</v>
      </c>
      <c r="T19" s="85">
        <f>分析係数表!F22</f>
        <v>0.41388518024032045</v>
      </c>
      <c r="U19" s="86">
        <f t="shared" si="7"/>
        <v>7.190819564069172E-4</v>
      </c>
      <c r="V19" s="87">
        <f>分析係数表!D22</f>
        <v>6.1415220293724967E-2</v>
      </c>
      <c r="W19" s="88">
        <f t="shared" si="8"/>
        <v>0</v>
      </c>
      <c r="X19" s="76">
        <f>分析係数表!E22</f>
        <v>6.008010680907877E-2</v>
      </c>
      <c r="Y19" s="89">
        <f t="shared" si="9"/>
        <v>0</v>
      </c>
    </row>
    <row r="20" spans="1:25" x14ac:dyDescent="0.2">
      <c r="A20" s="6" t="s">
        <v>8</v>
      </c>
      <c r="B20" s="5" t="s">
        <v>269</v>
      </c>
      <c r="C20" s="90"/>
      <c r="D20" s="76">
        <f>投入係数表!AF20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5.0206044111400809E-4</v>
      </c>
      <c r="P20" s="76">
        <f>分析係数表!C23</f>
        <v>0</v>
      </c>
      <c r="Q20" s="82">
        <f t="shared" si="5"/>
        <v>0</v>
      </c>
      <c r="R20" s="83">
        <v>0</v>
      </c>
      <c r="S20" s="84">
        <f t="shared" si="6"/>
        <v>0</v>
      </c>
      <c r="T20" s="85">
        <f>分析係数表!F23</f>
        <v>0.44189383070301291</v>
      </c>
      <c r="U20" s="86">
        <f t="shared" si="7"/>
        <v>0</v>
      </c>
      <c r="V20" s="87">
        <f>分析係数表!D23</f>
        <v>2.5824964131994262E-2</v>
      </c>
      <c r="W20" s="88">
        <f t="shared" si="8"/>
        <v>0</v>
      </c>
      <c r="X20" s="76">
        <f>分析係数表!E23</f>
        <v>2.1520803443328552E-2</v>
      </c>
      <c r="Y20" s="89">
        <f t="shared" si="9"/>
        <v>0</v>
      </c>
    </row>
    <row r="21" spans="1:25" x14ac:dyDescent="0.2">
      <c r="A21" s="6" t="s">
        <v>9</v>
      </c>
      <c r="B21" s="5" t="s">
        <v>270</v>
      </c>
      <c r="C21" s="90"/>
      <c r="D21" s="76">
        <f>投入係数表!AF21</f>
        <v>0</v>
      </c>
      <c r="E21" s="77">
        <f t="shared" si="0"/>
        <v>0</v>
      </c>
      <c r="F21" s="76">
        <f>分析係数表!C24</f>
        <v>0.15741583257506819</v>
      </c>
      <c r="G21" s="77">
        <f t="shared" si="1"/>
        <v>0</v>
      </c>
      <c r="H21" s="77">
        <v>2.3737295789969443E-3</v>
      </c>
      <c r="I21" s="77">
        <f t="shared" si="2"/>
        <v>2.3737295789969443E-3</v>
      </c>
      <c r="J21" s="76">
        <f>分析係数表!G24</f>
        <v>0.20833333333333334</v>
      </c>
      <c r="K21" s="78">
        <f t="shared" si="3"/>
        <v>4.9452699562436346E-4</v>
      </c>
      <c r="L21" s="79"/>
      <c r="M21" s="80"/>
      <c r="N21" s="81">
        <f>分析係数表!H24</f>
        <v>3.2620041753653444E-4</v>
      </c>
      <c r="O21" s="82">
        <f t="shared" si="4"/>
        <v>6.2757555139251004E-3</v>
      </c>
      <c r="P21" s="76">
        <f>分析係数表!C24</f>
        <v>0.15741583257506819</v>
      </c>
      <c r="Q21" s="82">
        <f t="shared" si="5"/>
        <v>9.8790327926209461E-4</v>
      </c>
      <c r="R21" s="83">
        <v>3.4067397991555245E-3</v>
      </c>
      <c r="S21" s="84">
        <f t="shared" si="6"/>
        <v>5.7804693781524693E-3</v>
      </c>
      <c r="T21" s="85">
        <f>分析係数表!F24</f>
        <v>0.39583333333333331</v>
      </c>
      <c r="U21" s="86">
        <f t="shared" si="7"/>
        <v>2.2881024621853522E-3</v>
      </c>
      <c r="V21" s="87">
        <f>分析係数表!D24</f>
        <v>0</v>
      </c>
      <c r="W21" s="88">
        <f t="shared" si="8"/>
        <v>0</v>
      </c>
      <c r="X21" s="76">
        <f>分析係数表!E24</f>
        <v>0</v>
      </c>
      <c r="Y21" s="89">
        <f t="shared" si="9"/>
        <v>0</v>
      </c>
    </row>
    <row r="22" spans="1:25" x14ac:dyDescent="0.2">
      <c r="A22" s="6" t="s">
        <v>10</v>
      </c>
      <c r="B22" s="5" t="s">
        <v>271</v>
      </c>
      <c r="C22" s="90"/>
      <c r="D22" s="76">
        <f>投入係数表!AF22</f>
        <v>0</v>
      </c>
      <c r="E22" s="77">
        <f t="shared" si="0"/>
        <v>0</v>
      </c>
      <c r="F22" s="76">
        <f>分析係数表!C25</f>
        <v>0.30845442536327605</v>
      </c>
      <c r="G22" s="77">
        <f t="shared" si="1"/>
        <v>0</v>
      </c>
      <c r="H22" s="77">
        <v>0.12941574360946601</v>
      </c>
      <c r="I22" s="77">
        <f t="shared" si="2"/>
        <v>0.12941574360946601</v>
      </c>
      <c r="J22" s="76">
        <f>分析係数表!G25</f>
        <v>0.19694817948330565</v>
      </c>
      <c r="K22" s="78">
        <f t="shared" si="3"/>
        <v>2.5488195100362578E-2</v>
      </c>
      <c r="L22" s="79"/>
      <c r="M22" s="80"/>
      <c r="N22" s="81">
        <f>分析係数表!H25</f>
        <v>5.0887265135699379E-4</v>
      </c>
      <c r="O22" s="82">
        <f t="shared" si="4"/>
        <v>9.7901786017231575E-3</v>
      </c>
      <c r="P22" s="76">
        <f>分析係数表!C25</f>
        <v>0.30845442536327605</v>
      </c>
      <c r="Q22" s="82">
        <f t="shared" si="5"/>
        <v>3.0198239147983582E-3</v>
      </c>
      <c r="R22" s="83">
        <v>1.8030316277623304E-2</v>
      </c>
      <c r="S22" s="84">
        <f t="shared" si="6"/>
        <v>0.14744605988708931</v>
      </c>
      <c r="T22" s="85">
        <f>分析係数表!F25</f>
        <v>0.34916150475902702</v>
      </c>
      <c r="U22" s="86">
        <f t="shared" si="7"/>
        <v>5.1482488140965718E-2</v>
      </c>
      <c r="V22" s="87">
        <f>分析係数表!D25</f>
        <v>2.3674271037921135E-2</v>
      </c>
      <c r="W22" s="88">
        <f t="shared" si="8"/>
        <v>0</v>
      </c>
      <c r="X22" s="76">
        <f>分析係数表!E25</f>
        <v>2.3583622903761897E-2</v>
      </c>
      <c r="Y22" s="89">
        <f t="shared" si="9"/>
        <v>0</v>
      </c>
    </row>
    <row r="23" spans="1:25" x14ac:dyDescent="0.2">
      <c r="A23" s="6" t="s">
        <v>11</v>
      </c>
      <c r="B23" s="5" t="s">
        <v>35</v>
      </c>
      <c r="C23" s="90"/>
      <c r="D23" s="76">
        <f>投入係数表!AF23</f>
        <v>4.0700040700040698E-4</v>
      </c>
      <c r="E23" s="77">
        <f t="shared" si="0"/>
        <v>4.0700040700040699E-2</v>
      </c>
      <c r="F23" s="76">
        <f>分析係数表!C26</f>
        <v>0.16160220994475138</v>
      </c>
      <c r="G23" s="77">
        <f t="shared" si="1"/>
        <v>6.5772165219679032E-3</v>
      </c>
      <c r="H23" s="77">
        <v>1.3194113491779385E-2</v>
      </c>
      <c r="I23" s="77">
        <f t="shared" si="2"/>
        <v>1.3194113491779385E-2</v>
      </c>
      <c r="J23" s="76">
        <f>分析係数表!G26</f>
        <v>0.19685515573026913</v>
      </c>
      <c r="K23" s="78">
        <f t="shared" si="3"/>
        <v>2.5973292661470759E-3</v>
      </c>
      <c r="L23" s="79"/>
      <c r="M23" s="80"/>
      <c r="N23" s="81">
        <f>分析係数表!H26</f>
        <v>1.0360125260960334E-2</v>
      </c>
      <c r="O23" s="82">
        <f t="shared" si="4"/>
        <v>0.1993179951222612</v>
      </c>
      <c r="P23" s="76">
        <f>分析係数表!C26</f>
        <v>0.16160220994475138</v>
      </c>
      <c r="Q23" s="82">
        <f t="shared" si="5"/>
        <v>3.2210228493514584E-2</v>
      </c>
      <c r="R23" s="83">
        <v>3.4090099465201661E-2</v>
      </c>
      <c r="S23" s="84">
        <f t="shared" si="6"/>
        <v>4.7284212956981042E-2</v>
      </c>
      <c r="T23" s="85">
        <f>分析係数表!F26</f>
        <v>0.33413970365890533</v>
      </c>
      <c r="U23" s="86">
        <f t="shared" si="7"/>
        <v>1.5799532905190216E-2</v>
      </c>
      <c r="V23" s="87">
        <f>分析係数表!D26</f>
        <v>4.2334442092530997E-2</v>
      </c>
      <c r="W23" s="88">
        <f t="shared" si="8"/>
        <v>0</v>
      </c>
      <c r="X23" s="76">
        <f>分析係数表!E26</f>
        <v>4.4148775325068036E-2</v>
      </c>
      <c r="Y23" s="89">
        <f t="shared" si="9"/>
        <v>0</v>
      </c>
    </row>
    <row r="24" spans="1:25" x14ac:dyDescent="0.2">
      <c r="A24" s="6" t="s">
        <v>12</v>
      </c>
      <c r="B24" s="5" t="s">
        <v>365</v>
      </c>
      <c r="C24" s="90"/>
      <c r="D24" s="76">
        <f>投入係数表!AF24</f>
        <v>8.1400081400081405E-5</v>
      </c>
      <c r="E24" s="77">
        <f t="shared" si="0"/>
        <v>8.1400081400081412E-3</v>
      </c>
      <c r="F24" s="76">
        <f>分析係数表!C27</f>
        <v>8.2295614510016213E-2</v>
      </c>
      <c r="G24" s="77">
        <f t="shared" si="1"/>
        <v>6.6988697199850411E-4</v>
      </c>
      <c r="H24" s="77">
        <v>1.2148792206319195E-3</v>
      </c>
      <c r="I24" s="77">
        <f t="shared" si="2"/>
        <v>1.2148792206319195E-3</v>
      </c>
      <c r="J24" s="76">
        <f>分析係数表!G27</f>
        <v>0.16879795396419436</v>
      </c>
      <c r="K24" s="78">
        <f t="shared" si="3"/>
        <v>2.0506912675628307E-4</v>
      </c>
      <c r="L24" s="79"/>
      <c r="M24" s="80"/>
      <c r="N24" s="81">
        <f>分析係数表!H27</f>
        <v>1.0829853862212944E-2</v>
      </c>
      <c r="O24" s="82">
        <f t="shared" si="4"/>
        <v>0.20835508306231335</v>
      </c>
      <c r="P24" s="76">
        <f>分析係数表!C27</f>
        <v>8.2295614510016213E-2</v>
      </c>
      <c r="Q24" s="82">
        <f t="shared" si="5"/>
        <v>1.7146709596898548E-2</v>
      </c>
      <c r="R24" s="83">
        <v>1.7327787002840704E-2</v>
      </c>
      <c r="S24" s="84">
        <f t="shared" si="6"/>
        <v>1.8542666223472625E-2</v>
      </c>
      <c r="T24" s="85">
        <f>分析係数表!F27</f>
        <v>0.31969309462915602</v>
      </c>
      <c r="U24" s="86">
        <f t="shared" si="7"/>
        <v>5.9279623476574889E-3</v>
      </c>
      <c r="V24" s="87">
        <f>分析係数表!D27</f>
        <v>0</v>
      </c>
      <c r="W24" s="88">
        <f t="shared" si="8"/>
        <v>0</v>
      </c>
      <c r="X24" s="76">
        <f>分析係数表!E27</f>
        <v>0</v>
      </c>
      <c r="Y24" s="89">
        <f t="shared" si="9"/>
        <v>0</v>
      </c>
    </row>
    <row r="25" spans="1:25" x14ac:dyDescent="0.2">
      <c r="A25" s="6" t="s">
        <v>13</v>
      </c>
      <c r="B25" s="5" t="s">
        <v>191</v>
      </c>
      <c r="C25" s="90"/>
      <c r="D25" s="76">
        <f>投入係数表!AF25</f>
        <v>4.6113146113146111E-2</v>
      </c>
      <c r="E25" s="77">
        <f t="shared" si="0"/>
        <v>4.6113146113146115</v>
      </c>
      <c r="F25" s="76">
        <f>分析係数表!C28</f>
        <v>3.4090909090909061E-2</v>
      </c>
      <c r="G25" s="77">
        <f t="shared" si="1"/>
        <v>0.15720390720390706</v>
      </c>
      <c r="H25" s="77">
        <v>0.16574644172110414</v>
      </c>
      <c r="I25" s="77">
        <f t="shared" si="2"/>
        <v>0.16574644172110414</v>
      </c>
      <c r="J25" s="76">
        <f>分析係数表!G28</f>
        <v>0.12609457092819615</v>
      </c>
      <c r="K25" s="78">
        <f t="shared" si="3"/>
        <v>2.0899726451697895E-2</v>
      </c>
      <c r="L25" s="79"/>
      <c r="M25" s="80"/>
      <c r="N25" s="81">
        <f>分析係数表!H28</f>
        <v>2.1424843423799581E-2</v>
      </c>
      <c r="O25" s="82">
        <f t="shared" si="4"/>
        <v>0.41219162215460059</v>
      </c>
      <c r="P25" s="76">
        <f>分析係数表!C28</f>
        <v>3.4090909090909061E-2</v>
      </c>
      <c r="Q25" s="82">
        <f t="shared" si="5"/>
        <v>1.4051987118906826E-2</v>
      </c>
      <c r="R25" s="83">
        <v>1.559257074581331E-2</v>
      </c>
      <c r="S25" s="84">
        <f t="shared" si="6"/>
        <v>0.18133901246691744</v>
      </c>
      <c r="T25" s="85">
        <f>分析係数表!F28</f>
        <v>0.21453590192644484</v>
      </c>
      <c r="U25" s="86">
        <f t="shared" si="7"/>
        <v>3.8903728594040961E-2</v>
      </c>
      <c r="V25" s="87">
        <f>分析係数表!D28</f>
        <v>1.6637478108581436E-2</v>
      </c>
      <c r="W25" s="88">
        <f t="shared" si="8"/>
        <v>0</v>
      </c>
      <c r="X25" s="76">
        <f>分析係数表!E28</f>
        <v>1.5761821366024518E-2</v>
      </c>
      <c r="Y25" s="89">
        <f t="shared" si="9"/>
        <v>0</v>
      </c>
    </row>
    <row r="26" spans="1:25" x14ac:dyDescent="0.2">
      <c r="A26" s="6" t="s">
        <v>14</v>
      </c>
      <c r="B26" s="5" t="s">
        <v>50</v>
      </c>
      <c r="C26" s="90"/>
      <c r="D26" s="76">
        <f>投入係数表!AF26</f>
        <v>1.8722018722018721E-3</v>
      </c>
      <c r="E26" s="77">
        <f t="shared" si="0"/>
        <v>0.18722018722018721</v>
      </c>
      <c r="F26" s="76">
        <f>分析係数表!C29</f>
        <v>0.29231433506044902</v>
      </c>
      <c r="G26" s="77">
        <f t="shared" si="1"/>
        <v>5.47271445371618E-2</v>
      </c>
      <c r="H26" s="77">
        <v>8.0904252686961747E-2</v>
      </c>
      <c r="I26" s="77">
        <f t="shared" si="2"/>
        <v>8.0904252686961747E-2</v>
      </c>
      <c r="J26" s="76">
        <f>分析係数表!G29</f>
        <v>0.25456977262594738</v>
      </c>
      <c r="K26" s="78">
        <f t="shared" si="3"/>
        <v>2.0595777210992042E-2</v>
      </c>
      <c r="L26" s="79"/>
      <c r="M26" s="80"/>
      <c r="N26" s="81">
        <f>分析係数表!H29</f>
        <v>1.0151356993736952E-2</v>
      </c>
      <c r="O26" s="82">
        <f t="shared" si="4"/>
        <v>0.19530151159334913</v>
      </c>
      <c r="P26" s="76">
        <f>分析係数表!C29</f>
        <v>0.29231433506044902</v>
      </c>
      <c r="Q26" s="82">
        <f t="shared" si="5"/>
        <v>5.7089431497710424E-2</v>
      </c>
      <c r="R26" s="83">
        <v>7.2510508166131693E-2</v>
      </c>
      <c r="S26" s="84">
        <f t="shared" si="6"/>
        <v>0.15341476085309344</v>
      </c>
      <c r="T26" s="85">
        <f>分析係数表!F29</f>
        <v>0.38252340615247438</v>
      </c>
      <c r="U26" s="86">
        <f t="shared" si="7"/>
        <v>5.8684736875592586E-2</v>
      </c>
      <c r="V26" s="87">
        <f>分析係数表!D29</f>
        <v>6.8212215782434235E-2</v>
      </c>
      <c r="W26" s="88">
        <f t="shared" si="8"/>
        <v>0</v>
      </c>
      <c r="X26" s="76">
        <f>分析係数表!E29</f>
        <v>4.7258136424431565E-2</v>
      </c>
      <c r="Y26" s="89">
        <f t="shared" si="9"/>
        <v>0</v>
      </c>
    </row>
    <row r="27" spans="1:25" x14ac:dyDescent="0.2">
      <c r="A27" s="6" t="s">
        <v>15</v>
      </c>
      <c r="B27" s="5" t="s">
        <v>36</v>
      </c>
      <c r="C27" s="90"/>
      <c r="D27" s="76">
        <f>投入係数表!AF27</f>
        <v>1.3227513227513227E-2</v>
      </c>
      <c r="E27" s="77">
        <f t="shared" si="0"/>
        <v>1.3227513227513228</v>
      </c>
      <c r="F27" s="76">
        <f>分析係数表!C30</f>
        <v>1</v>
      </c>
      <c r="G27" s="77">
        <f t="shared" si="1"/>
        <v>1.3227513227513228</v>
      </c>
      <c r="H27" s="77">
        <v>1.3816672470614608</v>
      </c>
      <c r="I27" s="77">
        <f t="shared" si="2"/>
        <v>1.3816672470614608</v>
      </c>
      <c r="J27" s="76">
        <f>分析係数表!G30</f>
        <v>0.34476756092566047</v>
      </c>
      <c r="K27" s="78">
        <f t="shared" si="3"/>
        <v>0.47635404678025178</v>
      </c>
      <c r="L27" s="79"/>
      <c r="M27" s="80"/>
      <c r="N27" s="81">
        <f>分析係数表!H30</f>
        <v>0</v>
      </c>
      <c r="O27" s="82">
        <f t="shared" si="4"/>
        <v>0</v>
      </c>
      <c r="P27" s="76">
        <f>分析係数表!C30</f>
        <v>1</v>
      </c>
      <c r="Q27" s="82">
        <f t="shared" si="5"/>
        <v>0</v>
      </c>
      <c r="R27" s="83">
        <v>5.8456226192701848E-2</v>
      </c>
      <c r="S27" s="84">
        <f t="shared" si="6"/>
        <v>1.4401234732541626</v>
      </c>
      <c r="T27" s="85">
        <f>分析係数表!F30</f>
        <v>0.43968871595330739</v>
      </c>
      <c r="U27" s="86">
        <f t="shared" si="7"/>
        <v>0.63320604076933995</v>
      </c>
      <c r="V27" s="87">
        <f>分析係数表!D30</f>
        <v>0.11560516076182674</v>
      </c>
      <c r="W27" s="88">
        <f t="shared" si="8"/>
        <v>0</v>
      </c>
      <c r="X27" s="76">
        <f>分析係数表!E30</f>
        <v>7.6694654925250877E-2</v>
      </c>
      <c r="Y27" s="89">
        <f t="shared" si="9"/>
        <v>0</v>
      </c>
    </row>
    <row r="28" spans="1:25" x14ac:dyDescent="0.2">
      <c r="A28" s="6" t="s">
        <v>16</v>
      </c>
      <c r="B28" s="5" t="s">
        <v>192</v>
      </c>
      <c r="C28" s="90"/>
      <c r="D28" s="76">
        <f>投入係数表!AF28</f>
        <v>5.0101750101750102E-2</v>
      </c>
      <c r="E28" s="77">
        <f t="shared" si="0"/>
        <v>5.0101750101750104</v>
      </c>
      <c r="F28" s="76">
        <f>分析係数表!C31</f>
        <v>3.6682843277190957E-2</v>
      </c>
      <c r="G28" s="77">
        <f t="shared" si="1"/>
        <v>0.18378746468954851</v>
      </c>
      <c r="H28" s="77">
        <v>0.19677518661859367</v>
      </c>
      <c r="I28" s="77">
        <f t="shared" si="2"/>
        <v>0.19677518661859367</v>
      </c>
      <c r="J28" s="76">
        <f>分析係数表!G31</f>
        <v>6.9767441860465115E-2</v>
      </c>
      <c r="K28" s="78">
        <f t="shared" si="3"/>
        <v>1.3728501391994908E-2</v>
      </c>
      <c r="L28" s="79"/>
      <c r="M28" s="80"/>
      <c r="N28" s="81">
        <f>分析係数表!H31</f>
        <v>2.1751043841336117E-2</v>
      </c>
      <c r="O28" s="82">
        <f t="shared" si="4"/>
        <v>0.41846737766852571</v>
      </c>
      <c r="P28" s="76">
        <f>分析係数表!C31</f>
        <v>3.6682843277190957E-2</v>
      </c>
      <c r="Q28" s="82">
        <f t="shared" si="5"/>
        <v>1.5350573231631607E-2</v>
      </c>
      <c r="R28" s="83">
        <v>2.0411650670470984E-2</v>
      </c>
      <c r="S28" s="84">
        <f t="shared" si="6"/>
        <v>0.21718683728906465</v>
      </c>
      <c r="T28" s="85">
        <f>分析係数表!F31</f>
        <v>0.34496124031007752</v>
      </c>
      <c r="U28" s="86">
        <f t="shared" si="7"/>
        <v>7.492104077025874E-2</v>
      </c>
      <c r="V28" s="87">
        <f>分析係数表!D31</f>
        <v>0</v>
      </c>
      <c r="W28" s="88">
        <f t="shared" si="8"/>
        <v>0</v>
      </c>
      <c r="X28" s="76">
        <f>分析係数表!E31</f>
        <v>0</v>
      </c>
      <c r="Y28" s="89">
        <f t="shared" si="9"/>
        <v>0</v>
      </c>
    </row>
    <row r="29" spans="1:25" x14ac:dyDescent="0.2">
      <c r="A29" s="6" t="s">
        <v>17</v>
      </c>
      <c r="B29" s="5" t="s">
        <v>272</v>
      </c>
      <c r="C29" s="90"/>
      <c r="D29" s="76">
        <f>投入係数表!AF29</f>
        <v>6.105006105006105E-3</v>
      </c>
      <c r="E29" s="77">
        <f t="shared" si="0"/>
        <v>0.61050061050061055</v>
      </c>
      <c r="F29" s="76">
        <f>分析係数表!C32</f>
        <v>0.40520446096654272</v>
      </c>
      <c r="G29" s="77">
        <f t="shared" si="1"/>
        <v>0.24737757079764516</v>
      </c>
      <c r="H29" s="77">
        <v>0.27558368733941074</v>
      </c>
      <c r="I29" s="77">
        <f t="shared" si="2"/>
        <v>0.27558368733941074</v>
      </c>
      <c r="J29" s="76">
        <f>分析係数表!G32</f>
        <v>0.14123006833712984</v>
      </c>
      <c r="K29" s="78">
        <f t="shared" si="3"/>
        <v>3.8920702995543205E-2</v>
      </c>
      <c r="L29" s="79"/>
      <c r="M29" s="80"/>
      <c r="N29" s="81">
        <f>分析係数表!H32</f>
        <v>6.3543841336116914E-3</v>
      </c>
      <c r="O29" s="82">
        <f t="shared" si="4"/>
        <v>0.12225171741126097</v>
      </c>
      <c r="P29" s="76">
        <f>分析係数表!C32</f>
        <v>0.40520446096654272</v>
      </c>
      <c r="Q29" s="82">
        <f t="shared" si="5"/>
        <v>4.9536941255864109E-2</v>
      </c>
      <c r="R29" s="83">
        <v>6.1682164293904565E-2</v>
      </c>
      <c r="S29" s="84">
        <f t="shared" si="6"/>
        <v>0.33726585163331529</v>
      </c>
      <c r="T29" s="85">
        <f>分析係数表!F32</f>
        <v>0.48519362186788156</v>
      </c>
      <c r="U29" s="86">
        <f t="shared" si="7"/>
        <v>0.16363924008632383</v>
      </c>
      <c r="V29" s="87">
        <f>分析係数表!D32</f>
        <v>9.1116173120728925E-3</v>
      </c>
      <c r="W29" s="88">
        <f t="shared" si="8"/>
        <v>0</v>
      </c>
      <c r="X29" s="76">
        <f>分析係数表!E32</f>
        <v>1.366742596810934E-2</v>
      </c>
      <c r="Y29" s="89">
        <f t="shared" si="9"/>
        <v>0</v>
      </c>
    </row>
    <row r="30" spans="1:25" x14ac:dyDescent="0.2">
      <c r="A30" s="6" t="s">
        <v>18</v>
      </c>
      <c r="B30" s="5" t="s">
        <v>273</v>
      </c>
      <c r="C30" s="90"/>
      <c r="D30" s="76">
        <f>投入係数表!AF30</f>
        <v>2.0675620675620676E-2</v>
      </c>
      <c r="E30" s="77">
        <f t="shared" si="0"/>
        <v>2.0675620675620676</v>
      </c>
      <c r="F30" s="76">
        <f>分析係数表!C33</f>
        <v>1</v>
      </c>
      <c r="G30" s="77">
        <f t="shared" si="1"/>
        <v>2.0675620675620676</v>
      </c>
      <c r="H30" s="77">
        <v>2.1297413588134679</v>
      </c>
      <c r="I30" s="77">
        <f t="shared" si="2"/>
        <v>2.1297413588134679</v>
      </c>
      <c r="J30" s="76">
        <f>分析係数表!G33</f>
        <v>0.50773765659543113</v>
      </c>
      <c r="K30" s="78">
        <f t="shared" si="3"/>
        <v>1.0813498866783195</v>
      </c>
      <c r="L30" s="79"/>
      <c r="M30" s="80"/>
      <c r="N30" s="81">
        <f>分析係数表!H33</f>
        <v>9.3945720250521918E-4</v>
      </c>
      <c r="O30" s="82">
        <f t="shared" si="4"/>
        <v>1.8074175880104289E-2</v>
      </c>
      <c r="P30" s="76">
        <f>分析係数表!C33</f>
        <v>1</v>
      </c>
      <c r="Q30" s="82">
        <f t="shared" si="5"/>
        <v>1.8074175880104289E-2</v>
      </c>
      <c r="R30" s="83">
        <v>5.4558041128591771E-2</v>
      </c>
      <c r="S30" s="84">
        <f t="shared" si="6"/>
        <v>2.1842993999420597</v>
      </c>
      <c r="T30" s="85">
        <f>分析係数表!F33</f>
        <v>0.64112011790714807</v>
      </c>
      <c r="U30" s="86">
        <f t="shared" si="7"/>
        <v>1.4003982888353661</v>
      </c>
      <c r="V30" s="87">
        <f>分析係数表!D33</f>
        <v>2.5055268975681652E-2</v>
      </c>
      <c r="W30" s="88">
        <f t="shared" si="8"/>
        <v>0</v>
      </c>
      <c r="X30" s="76">
        <f>分析係数表!E33</f>
        <v>2.3581429624170966E-2</v>
      </c>
      <c r="Y30" s="89">
        <f t="shared" si="9"/>
        <v>0</v>
      </c>
    </row>
    <row r="31" spans="1:25" x14ac:dyDescent="0.2">
      <c r="A31" s="6" t="s">
        <v>19</v>
      </c>
      <c r="B31" s="5" t="s">
        <v>274</v>
      </c>
      <c r="C31" s="90"/>
      <c r="D31" s="76">
        <f>投入係数表!AF31</f>
        <v>3.9886039886039889E-3</v>
      </c>
      <c r="E31" s="77">
        <f t="shared" si="0"/>
        <v>0.39886039886039887</v>
      </c>
      <c r="F31" s="76">
        <f>分析係数表!C34</f>
        <v>0.47684200348095152</v>
      </c>
      <c r="G31" s="77">
        <f t="shared" si="1"/>
        <v>0.19019339170180402</v>
      </c>
      <c r="H31" s="77">
        <v>0.33154176074102332</v>
      </c>
      <c r="I31" s="77">
        <f t="shared" si="2"/>
        <v>0.33154176074102332</v>
      </c>
      <c r="J31" s="76">
        <f>分析係数表!G34</f>
        <v>0.42481481481481481</v>
      </c>
      <c r="K31" s="78">
        <f t="shared" si="3"/>
        <v>0.14084385169257546</v>
      </c>
      <c r="L31" s="79"/>
      <c r="M31" s="80"/>
      <c r="N31" s="81">
        <f>分析係数表!H34</f>
        <v>0.15750260960334028</v>
      </c>
      <c r="O31" s="82">
        <f t="shared" si="4"/>
        <v>3.0301857923435955</v>
      </c>
      <c r="P31" s="76">
        <f>分析係数表!C34</f>
        <v>0.47684200348095152</v>
      </c>
      <c r="Q31" s="82">
        <f t="shared" si="5"/>
        <v>1.4449198641406347</v>
      </c>
      <c r="R31" s="83">
        <v>1.5439333323580027</v>
      </c>
      <c r="S31" s="84">
        <f t="shared" si="6"/>
        <v>1.875475093099026</v>
      </c>
      <c r="T31" s="85">
        <f>分析係数表!F34</f>
        <v>0.69679012345679014</v>
      </c>
      <c r="U31" s="86">
        <f t="shared" si="7"/>
        <v>1.3068125216606052</v>
      </c>
      <c r="V31" s="87">
        <f>分析係数表!D34</f>
        <v>0.16024691358024692</v>
      </c>
      <c r="W31" s="88">
        <f t="shared" si="8"/>
        <v>0</v>
      </c>
      <c r="X31" s="76">
        <f>分析係数表!E34</f>
        <v>0.12271604938271605</v>
      </c>
      <c r="Y31" s="89">
        <f t="shared" si="9"/>
        <v>0</v>
      </c>
    </row>
    <row r="32" spans="1:25" x14ac:dyDescent="0.2">
      <c r="A32" s="6" t="s">
        <v>20</v>
      </c>
      <c r="B32" s="5" t="s">
        <v>37</v>
      </c>
      <c r="C32" s="90"/>
      <c r="D32" s="76">
        <f>投入係数表!AF32</f>
        <v>4.2775742775742774E-2</v>
      </c>
      <c r="E32" s="77">
        <f t="shared" si="0"/>
        <v>4.2775742775742778</v>
      </c>
      <c r="F32" s="76">
        <f>分析係数表!C35</f>
        <v>0.24337550728097401</v>
      </c>
      <c r="G32" s="77">
        <f t="shared" si="1"/>
        <v>1.0410568097366857</v>
      </c>
      <c r="H32" s="77">
        <v>1.1105835104661341</v>
      </c>
      <c r="I32" s="77">
        <f t="shared" si="2"/>
        <v>1.1105835104661341</v>
      </c>
      <c r="J32" s="76">
        <f>分析係数表!G35</f>
        <v>0.31448275862068964</v>
      </c>
      <c r="K32" s="78">
        <f t="shared" si="3"/>
        <v>0.34925936605003943</v>
      </c>
      <c r="L32" s="79"/>
      <c r="M32" s="80"/>
      <c r="N32" s="81">
        <f>分析係数表!H35</f>
        <v>5.9929540709812108E-2</v>
      </c>
      <c r="O32" s="82">
        <f t="shared" si="4"/>
        <v>1.1529818030183194</v>
      </c>
      <c r="P32" s="76">
        <f>分析係数表!C35</f>
        <v>0.24337550728097401</v>
      </c>
      <c r="Q32" s="82">
        <f t="shared" si="5"/>
        <v>0.28060753119531556</v>
      </c>
      <c r="R32" s="83">
        <v>0.37256926415496894</v>
      </c>
      <c r="S32" s="84">
        <f t="shared" si="6"/>
        <v>1.4831527746211031</v>
      </c>
      <c r="T32" s="85">
        <f>分析係数表!F35</f>
        <v>0.64091954022988507</v>
      </c>
      <c r="U32" s="86">
        <f t="shared" si="7"/>
        <v>0.95058159440083567</v>
      </c>
      <c r="V32" s="87">
        <f>分析係数表!D35</f>
        <v>7.0344827586206901E-2</v>
      </c>
      <c r="W32" s="88">
        <f t="shared" si="8"/>
        <v>0</v>
      </c>
      <c r="X32" s="76">
        <f>分析係数表!E35</f>
        <v>6.2068965517241378E-2</v>
      </c>
      <c r="Y32" s="89">
        <f t="shared" si="9"/>
        <v>0</v>
      </c>
    </row>
    <row r="33" spans="1:25" x14ac:dyDescent="0.2">
      <c r="A33" s="6" t="s">
        <v>21</v>
      </c>
      <c r="B33" s="5" t="s">
        <v>38</v>
      </c>
      <c r="C33" s="90"/>
      <c r="D33" s="76">
        <f>投入係数表!AF33</f>
        <v>2.8083028083028083E-3</v>
      </c>
      <c r="E33" s="77">
        <f t="shared" si="0"/>
        <v>0.28083028083028083</v>
      </c>
      <c r="F33" s="76">
        <f>分析係数表!C36</f>
        <v>0.96818154529627187</v>
      </c>
      <c r="G33" s="77">
        <f t="shared" si="1"/>
        <v>0.27189469526024729</v>
      </c>
      <c r="H33" s="77">
        <v>0.33760002529486699</v>
      </c>
      <c r="I33" s="77">
        <f t="shared" si="2"/>
        <v>0.33760002529486699</v>
      </c>
      <c r="J33" s="76">
        <f>分析係数表!G36</f>
        <v>4.9777985510633324E-2</v>
      </c>
      <c r="K33" s="78">
        <f t="shared" si="3"/>
        <v>1.6805049167517332E-2</v>
      </c>
      <c r="L33" s="79"/>
      <c r="M33" s="80"/>
      <c r="N33" s="81">
        <f>分析係数表!H36</f>
        <v>0.19376304801670147</v>
      </c>
      <c r="O33" s="82">
        <f t="shared" si="4"/>
        <v>3.72779877527151</v>
      </c>
      <c r="P33" s="76">
        <f>分析係数表!C36</f>
        <v>0.96818154529627187</v>
      </c>
      <c r="Q33" s="82">
        <f t="shared" si="5"/>
        <v>3.6091859787959204</v>
      </c>
      <c r="R33" s="83">
        <v>3.8034441713063796</v>
      </c>
      <c r="S33" s="84">
        <f t="shared" si="6"/>
        <v>4.1410441966012463</v>
      </c>
      <c r="T33" s="85">
        <f>分析係数表!F36</f>
        <v>0.84955597102126668</v>
      </c>
      <c r="U33" s="86">
        <f t="shared" si="7"/>
        <v>3.5180488234855529</v>
      </c>
      <c r="V33" s="87">
        <f>分析係数表!D36</f>
        <v>8.3547557840616959E-3</v>
      </c>
      <c r="W33" s="88">
        <f t="shared" si="8"/>
        <v>0</v>
      </c>
      <c r="X33" s="76">
        <f>分析係数表!E36</f>
        <v>3.0380930123860717E-3</v>
      </c>
      <c r="Y33" s="89">
        <f t="shared" si="9"/>
        <v>0</v>
      </c>
    </row>
    <row r="34" spans="1:25" x14ac:dyDescent="0.2">
      <c r="A34" s="6" t="s">
        <v>22</v>
      </c>
      <c r="B34" s="5" t="s">
        <v>377</v>
      </c>
      <c r="C34" s="75">
        <f>最終需要_まとめ!C35</f>
        <v>100</v>
      </c>
      <c r="D34" s="76">
        <f>投入係数表!AF34</f>
        <v>4.9002849002849E-2</v>
      </c>
      <c r="E34" s="77">
        <f t="shared" si="0"/>
        <v>4.9002849002849</v>
      </c>
      <c r="F34" s="76">
        <f>分析係数表!C37</f>
        <v>0.40040699066315533</v>
      </c>
      <c r="G34" s="77">
        <f t="shared" si="1"/>
        <v>1.962108330315177</v>
      </c>
      <c r="H34" s="77">
        <v>2.1058073873258074</v>
      </c>
      <c r="I34" s="77">
        <f t="shared" si="2"/>
        <v>102.10580738732581</v>
      </c>
      <c r="J34" s="76">
        <f>分析係数表!G37</f>
        <v>0.27134717134717135</v>
      </c>
      <c r="K34" s="78">
        <f t="shared" si="3"/>
        <v>27.706122012669972</v>
      </c>
      <c r="L34" s="79"/>
      <c r="M34" s="80"/>
      <c r="N34" s="81">
        <f>分析係数表!H37</f>
        <v>4.6907620041753653E-2</v>
      </c>
      <c r="O34" s="82">
        <f t="shared" si="4"/>
        <v>0.90245364290242946</v>
      </c>
      <c r="P34" s="76">
        <f>分析係数表!C37</f>
        <v>0.40040699066315533</v>
      </c>
      <c r="Q34" s="82">
        <f t="shared" si="5"/>
        <v>0.36134874736756356</v>
      </c>
      <c r="R34" s="83">
        <v>0.41663784592469971</v>
      </c>
      <c r="S34" s="84">
        <f t="shared" si="6"/>
        <v>102.52244523325051</v>
      </c>
      <c r="T34" s="85">
        <f>分析係数表!F37</f>
        <v>0.66491656491656492</v>
      </c>
      <c r="U34" s="86">
        <f t="shared" si="7"/>
        <v>68.168872111339581</v>
      </c>
      <c r="V34" s="87">
        <f>分析係数表!D37</f>
        <v>3.0728530728530729E-2</v>
      </c>
      <c r="W34" s="88">
        <f t="shared" si="8"/>
        <v>3</v>
      </c>
      <c r="X34" s="76">
        <f>分析係数表!E37</f>
        <v>2.9100529100529099E-2</v>
      </c>
      <c r="Y34" s="89">
        <f t="shared" si="9"/>
        <v>3</v>
      </c>
    </row>
    <row r="35" spans="1:25" x14ac:dyDescent="0.2">
      <c r="A35" s="6" t="s">
        <v>23</v>
      </c>
      <c r="B35" s="5" t="s">
        <v>193</v>
      </c>
      <c r="C35" s="90"/>
      <c r="D35" s="76">
        <f>投入係数表!AF35</f>
        <v>6.9597069597069601E-3</v>
      </c>
      <c r="E35" s="77">
        <f t="shared" si="0"/>
        <v>0.69597069597069605</v>
      </c>
      <c r="F35" s="76">
        <f>分析係数表!C38</f>
        <v>3.4362826933778567E-2</v>
      </c>
      <c r="G35" s="77">
        <f t="shared" si="1"/>
        <v>2.391552057662245E-2</v>
      </c>
      <c r="H35" s="77">
        <v>3.1789356133108418E-2</v>
      </c>
      <c r="I35" s="77">
        <f t="shared" si="2"/>
        <v>3.1789356133108418E-2</v>
      </c>
      <c r="J35" s="76">
        <f>分析係数表!G38</f>
        <v>0.25648414985590778</v>
      </c>
      <c r="K35" s="78">
        <f t="shared" si="3"/>
        <v>8.1534659822670007E-3</v>
      </c>
      <c r="L35" s="79"/>
      <c r="M35" s="80"/>
      <c r="N35" s="81">
        <f>分析係数表!H38</f>
        <v>4.2901878914405008E-2</v>
      </c>
      <c r="O35" s="82">
        <f t="shared" si="4"/>
        <v>0.82538736519142919</v>
      </c>
      <c r="P35" s="76">
        <f>分析係数表!C38</f>
        <v>3.4362826933778567E-2</v>
      </c>
      <c r="Q35" s="82">
        <f t="shared" si="5"/>
        <v>2.8362643183400569E-2</v>
      </c>
      <c r="R35" s="83">
        <v>3.4061288799610831E-2</v>
      </c>
      <c r="S35" s="84">
        <f t="shared" si="6"/>
        <v>6.5850644932719249E-2</v>
      </c>
      <c r="T35" s="85">
        <f>分析係数表!F38</f>
        <v>0.52449567723342938</v>
      </c>
      <c r="U35" s="86">
        <f t="shared" si="7"/>
        <v>3.4538378610244676E-2</v>
      </c>
      <c r="V35" s="87">
        <f>分析係数表!D38</f>
        <v>0.12968299711815562</v>
      </c>
      <c r="W35" s="88">
        <f t="shared" si="8"/>
        <v>0</v>
      </c>
      <c r="X35" s="76">
        <f>分析係数表!E38</f>
        <v>0.13832853025936601</v>
      </c>
      <c r="Y35" s="89">
        <f t="shared" si="9"/>
        <v>0</v>
      </c>
    </row>
    <row r="36" spans="1:25" x14ac:dyDescent="0.2">
      <c r="A36" s="6" t="s">
        <v>24</v>
      </c>
      <c r="B36" s="5" t="s">
        <v>39</v>
      </c>
      <c r="C36" s="90"/>
      <c r="D36" s="76">
        <f>投入係数表!AF36</f>
        <v>0</v>
      </c>
      <c r="E36" s="77">
        <f t="shared" si="0"/>
        <v>0</v>
      </c>
      <c r="F36" s="76">
        <f>分析係数表!C39</f>
        <v>1</v>
      </c>
      <c r="G36" s="77">
        <f t="shared" si="1"/>
        <v>0</v>
      </c>
      <c r="H36" s="77">
        <v>4.6283352824500093E-2</v>
      </c>
      <c r="I36" s="77">
        <f t="shared" si="2"/>
        <v>4.6283352824500093E-2</v>
      </c>
      <c r="J36" s="76">
        <f>分析係数表!G39</f>
        <v>0.34864130434782609</v>
      </c>
      <c r="K36" s="78">
        <f t="shared" si="3"/>
        <v>1.6136288498324353E-2</v>
      </c>
      <c r="L36" s="79"/>
      <c r="M36" s="80"/>
      <c r="N36" s="81">
        <f>分析係数表!H39</f>
        <v>3.7578288100208767E-3</v>
      </c>
      <c r="O36" s="82">
        <f t="shared" si="4"/>
        <v>7.2296703520417158E-2</v>
      </c>
      <c r="P36" s="76">
        <f>分析係数表!C39</f>
        <v>1</v>
      </c>
      <c r="Q36" s="82">
        <f t="shared" si="5"/>
        <v>7.2296703520417158E-2</v>
      </c>
      <c r="R36" s="83">
        <v>9.2650554746981709E-2</v>
      </c>
      <c r="S36" s="84">
        <f t="shared" si="6"/>
        <v>0.1389339075714818</v>
      </c>
      <c r="T36" s="85">
        <f>分析係数表!F39</f>
        <v>0.69918478260869565</v>
      </c>
      <c r="U36" s="86">
        <f t="shared" si="7"/>
        <v>9.7140473962343113E-2</v>
      </c>
      <c r="V36" s="87">
        <f>分析係数表!D39</f>
        <v>5.6793478260869563E-2</v>
      </c>
      <c r="W36" s="88">
        <f t="shared" si="8"/>
        <v>0</v>
      </c>
      <c r="X36" s="76">
        <f>分析係数表!E39</f>
        <v>7.2010869565217392E-2</v>
      </c>
      <c r="Y36" s="89">
        <f t="shared" si="9"/>
        <v>0</v>
      </c>
    </row>
    <row r="37" spans="1:25" x14ac:dyDescent="0.2">
      <c r="A37" s="6" t="s">
        <v>25</v>
      </c>
      <c r="B37" s="5" t="s">
        <v>40</v>
      </c>
      <c r="C37" s="90"/>
      <c r="D37" s="76">
        <f>投入係数表!AF37</f>
        <v>6.2271062271062275E-3</v>
      </c>
      <c r="E37" s="77">
        <f t="shared" si="0"/>
        <v>0.62271062271062272</v>
      </c>
      <c r="F37" s="76">
        <f>分析係数表!C40</f>
        <v>0.60127684271619275</v>
      </c>
      <c r="G37" s="77">
        <f t="shared" si="1"/>
        <v>0.37442147714927754</v>
      </c>
      <c r="H37" s="77">
        <v>0.38267673006763742</v>
      </c>
      <c r="I37" s="77">
        <f t="shared" si="2"/>
        <v>0.38267673006763742</v>
      </c>
      <c r="J37" s="76">
        <f>分析係数表!G40</f>
        <v>0.54798481836255197</v>
      </c>
      <c r="K37" s="78">
        <f t="shared" si="3"/>
        <v>0.20970103841768961</v>
      </c>
      <c r="L37" s="79"/>
      <c r="M37" s="80"/>
      <c r="N37" s="81">
        <f>分析係数表!H40</f>
        <v>3.4120563674321501E-2</v>
      </c>
      <c r="O37" s="82">
        <f t="shared" si="4"/>
        <v>0.65644402675656555</v>
      </c>
      <c r="P37" s="76">
        <f>分析係数表!C40</f>
        <v>0.60127684271619275</v>
      </c>
      <c r="Q37" s="82">
        <f t="shared" si="5"/>
        <v>0.3947045918280917</v>
      </c>
      <c r="R37" s="83">
        <v>0.39647992018464129</v>
      </c>
      <c r="S37" s="84">
        <f t="shared" si="6"/>
        <v>0.77915665025227865</v>
      </c>
      <c r="T37" s="85">
        <f>分析係数表!F40</f>
        <v>0.74046629315018975</v>
      </c>
      <c r="U37" s="86">
        <f t="shared" si="7"/>
        <v>0.57693923659562363</v>
      </c>
      <c r="V37" s="87">
        <f>分析係数表!D40</f>
        <v>0.1006687149828303</v>
      </c>
      <c r="W37" s="88">
        <f t="shared" si="8"/>
        <v>0</v>
      </c>
      <c r="X37" s="76">
        <f>分析係数表!E40</f>
        <v>5.8015543105006326E-2</v>
      </c>
      <c r="Y37" s="89">
        <f t="shared" si="9"/>
        <v>0</v>
      </c>
    </row>
    <row r="38" spans="1:25" x14ac:dyDescent="0.2">
      <c r="A38" s="6" t="s">
        <v>26</v>
      </c>
      <c r="B38" s="5" t="s">
        <v>276</v>
      </c>
      <c r="C38" s="90"/>
      <c r="D38" s="76">
        <f>投入係数表!AF38</f>
        <v>1.6280016280016281E-4</v>
      </c>
      <c r="E38" s="77">
        <f t="shared" si="0"/>
        <v>1.6280016280016282E-2</v>
      </c>
      <c r="F38" s="76">
        <f>分析係数表!C41</f>
        <v>0.59395665886661919</v>
      </c>
      <c r="G38" s="77">
        <f t="shared" si="1"/>
        <v>9.6696240759726378E-3</v>
      </c>
      <c r="H38" s="77">
        <v>1.0230001389137872E-2</v>
      </c>
      <c r="I38" s="77">
        <f t="shared" si="2"/>
        <v>1.0230001389137872E-2</v>
      </c>
      <c r="J38" s="76">
        <f>分析係数表!G41</f>
        <v>0.45048742945100051</v>
      </c>
      <c r="K38" s="78">
        <f t="shared" si="3"/>
        <v>4.6084870290728844E-3</v>
      </c>
      <c r="L38" s="79"/>
      <c r="M38" s="80"/>
      <c r="N38" s="81">
        <f>分析係数表!H41</f>
        <v>5.5519311064718163E-2</v>
      </c>
      <c r="O38" s="82">
        <f t="shared" si="4"/>
        <v>1.0681335884700522</v>
      </c>
      <c r="P38" s="76">
        <f>分析係数表!C41</f>
        <v>0.59395665886661919</v>
      </c>
      <c r="Q38" s="82">
        <f t="shared" si="5"/>
        <v>0.63442505743088462</v>
      </c>
      <c r="R38" s="83">
        <v>0.64246381860459978</v>
      </c>
      <c r="S38" s="84">
        <f t="shared" si="6"/>
        <v>0.65269381999373766</v>
      </c>
      <c r="T38" s="85">
        <f>分析係数表!F41</f>
        <v>0.55190696083461599</v>
      </c>
      <c r="U38" s="86">
        <f t="shared" si="7"/>
        <v>0.36022626254827966</v>
      </c>
      <c r="V38" s="87">
        <f>分析係数表!D41</f>
        <v>0.18539421925773902</v>
      </c>
      <c r="W38" s="88">
        <f t="shared" si="8"/>
        <v>0</v>
      </c>
      <c r="X38" s="76">
        <f>分析係数表!E41</f>
        <v>0.17017273815631948</v>
      </c>
      <c r="Y38" s="89">
        <f t="shared" si="9"/>
        <v>0</v>
      </c>
    </row>
    <row r="39" spans="1:25" x14ac:dyDescent="0.2">
      <c r="A39" s="6" t="s">
        <v>51</v>
      </c>
      <c r="B39" s="5" t="s">
        <v>367</v>
      </c>
      <c r="C39" s="90"/>
      <c r="D39" s="76">
        <f>投入係数表!AF39</f>
        <v>1.0582010582010583E-3</v>
      </c>
      <c r="E39" s="77">
        <f>$C$34*D39</f>
        <v>0.10582010582010583</v>
      </c>
      <c r="F39" s="76">
        <f>分析係数表!C42</f>
        <v>0.30827067669172936</v>
      </c>
      <c r="G39" s="77">
        <f>E39*F39</f>
        <v>3.2621235628754429E-2</v>
      </c>
      <c r="H39" s="77">
        <v>3.7742796209317114E-2</v>
      </c>
      <c r="I39" s="77">
        <f>C39+H39</f>
        <v>3.7742796209317114E-2</v>
      </c>
      <c r="J39" s="76">
        <f>分析係数表!G42</f>
        <v>0.47878787878787876</v>
      </c>
      <c r="K39" s="78">
        <f>I39*J39</f>
        <v>1.8070793336582132E-2</v>
      </c>
      <c r="L39" s="79"/>
      <c r="M39" s="80"/>
      <c r="N39" s="81">
        <f>分析係数表!H42</f>
        <v>1.163883089770355E-2</v>
      </c>
      <c r="O39" s="82">
        <f t="shared" si="4"/>
        <v>0.22391895673684761</v>
      </c>
      <c r="P39" s="76">
        <f>分析係数表!C42</f>
        <v>0.30827067669172936</v>
      </c>
      <c r="Q39" s="82">
        <f>O39*P39</f>
        <v>6.9027648317374082E-2</v>
      </c>
      <c r="R39" s="83">
        <v>7.1830559654454312E-2</v>
      </c>
      <c r="S39" s="84">
        <f>I39+R39</f>
        <v>0.10957335586377143</v>
      </c>
      <c r="T39" s="85">
        <f>分析係数表!F42</f>
        <v>0.54545454545454541</v>
      </c>
      <c r="U39" s="86">
        <f>S39*T39</f>
        <v>5.9767285016602591E-2</v>
      </c>
      <c r="V39" s="87">
        <f>分析係数表!D42</f>
        <v>0.24545454545454545</v>
      </c>
      <c r="W39" s="88">
        <f>ROUND(S39*V39,0)</f>
        <v>0</v>
      </c>
      <c r="X39" s="76">
        <f>分析係数表!E42</f>
        <v>0.17575757575757575</v>
      </c>
      <c r="Y39" s="89">
        <f>ROUND(S39*X39,0)</f>
        <v>0</v>
      </c>
    </row>
    <row r="40" spans="1:25" x14ac:dyDescent="0.2">
      <c r="A40" s="6" t="s">
        <v>194</v>
      </c>
      <c r="B40" s="5" t="s">
        <v>41</v>
      </c>
      <c r="C40" s="90"/>
      <c r="D40" s="76">
        <f>投入係数表!AF40</f>
        <v>3.6914936914936913E-2</v>
      </c>
      <c r="E40" s="77">
        <f>$C$34*D40</f>
        <v>3.6914936914936911</v>
      </c>
      <c r="F40" s="76">
        <f>分析係数表!C43</f>
        <v>0.33317448971487573</v>
      </c>
      <c r="G40" s="77">
        <f>E40*F40</f>
        <v>1.2299115269490934</v>
      </c>
      <c r="H40" s="77">
        <v>1.5030482957741909</v>
      </c>
      <c r="I40" s="77">
        <f>C40+H40</f>
        <v>1.5030482957741909</v>
      </c>
      <c r="J40" s="76">
        <f>分析係数表!G43</f>
        <v>0.31447963800904977</v>
      </c>
      <c r="K40" s="78">
        <f>I40*J40</f>
        <v>0.47267808396518668</v>
      </c>
      <c r="L40" s="79"/>
      <c r="M40" s="80"/>
      <c r="N40" s="81">
        <f>分析係数表!H43</f>
        <v>3.2711377870563677E-2</v>
      </c>
      <c r="O40" s="82">
        <f t="shared" si="4"/>
        <v>0.62933276293640916</v>
      </c>
      <c r="P40" s="76">
        <f>分析係数表!C43</f>
        <v>0.33317448971487573</v>
      </c>
      <c r="Q40" s="82">
        <f>O40*P40</f>
        <v>0.20967762215219099</v>
      </c>
      <c r="R40" s="83">
        <v>0.36178124233291575</v>
      </c>
      <c r="S40" s="84">
        <f>I40+R40</f>
        <v>1.8648295381071067</v>
      </c>
      <c r="T40" s="85">
        <f>分析係数表!F43</f>
        <v>0.5802139037433155</v>
      </c>
      <c r="U40" s="86">
        <f>S40*T40</f>
        <v>1.0820000261209684</v>
      </c>
      <c r="V40" s="87">
        <f>分析係数表!D43</f>
        <v>0.11641299876593994</v>
      </c>
      <c r="W40" s="88">
        <f>ROUND(S40*V40,0)</f>
        <v>0</v>
      </c>
      <c r="X40" s="76">
        <f>分析係数表!E43</f>
        <v>9.2348827642945289E-2</v>
      </c>
      <c r="Y40" s="89">
        <f>ROUND(S40*X40,0)</f>
        <v>0</v>
      </c>
    </row>
    <row r="41" spans="1:25" x14ac:dyDescent="0.2">
      <c r="A41" s="6" t="s">
        <v>340</v>
      </c>
      <c r="B41" s="5" t="s">
        <v>42</v>
      </c>
      <c r="C41" s="90"/>
      <c r="D41" s="76">
        <f>投入係数表!AF41</f>
        <v>2.8897028897028896E-3</v>
      </c>
      <c r="E41" s="77">
        <f>$C$34*D41</f>
        <v>0.28897028897028898</v>
      </c>
      <c r="F41" s="76">
        <f>分析係数表!C44</f>
        <v>0.44668045890539776</v>
      </c>
      <c r="G41" s="77">
        <f>E41*F41</f>
        <v>0.12907738128727408</v>
      </c>
      <c r="H41" s="77">
        <v>0.1344340537191076</v>
      </c>
      <c r="I41" s="77">
        <f>C41+H41</f>
        <v>0.1344340537191076</v>
      </c>
      <c r="J41" s="76">
        <f>分析係数表!G44</f>
        <v>0.26717776712985147</v>
      </c>
      <c r="K41" s="78">
        <f>I41*J41</f>
        <v>3.5917790298885678E-2</v>
      </c>
      <c r="L41" s="79"/>
      <c r="M41" s="80"/>
      <c r="N41" s="81">
        <f>分析係数表!H44</f>
        <v>0.10956419624217119</v>
      </c>
      <c r="O41" s="82">
        <f t="shared" si="4"/>
        <v>2.107900762017163</v>
      </c>
      <c r="P41" s="76">
        <f>分析係数表!C44</f>
        <v>0.44668045890539776</v>
      </c>
      <c r="Q41" s="82">
        <f>O41*P41</f>
        <v>0.94155807970486405</v>
      </c>
      <c r="R41" s="83">
        <v>0.95465315681241192</v>
      </c>
      <c r="S41" s="84">
        <f>I41+R41</f>
        <v>1.0890872105315195</v>
      </c>
      <c r="T41" s="85">
        <f>分析係数表!F44</f>
        <v>0.50742692860565408</v>
      </c>
      <c r="U41" s="86">
        <f>S41*T41</f>
        <v>0.55263217822370825</v>
      </c>
      <c r="V41" s="87">
        <f>分析係数表!D44</f>
        <v>0.12563488260661237</v>
      </c>
      <c r="W41" s="88">
        <f>ROUND(S41*V41,0)</f>
        <v>0</v>
      </c>
      <c r="X41" s="76">
        <f>分析係数表!E44</f>
        <v>9.5448011499760427E-2</v>
      </c>
      <c r="Y41" s="89">
        <f>ROUND(S41*X41,0)</f>
        <v>0</v>
      </c>
    </row>
    <row r="42" spans="1:25" x14ac:dyDescent="0.2">
      <c r="A42" s="6" t="s">
        <v>341</v>
      </c>
      <c r="B42" s="5" t="s">
        <v>278</v>
      </c>
      <c r="C42" s="90"/>
      <c r="D42" s="76">
        <f>投入係数表!AF42</f>
        <v>3.8665038665038664E-3</v>
      </c>
      <c r="E42" s="77">
        <f>$C$34*D42</f>
        <v>0.38665038665038665</v>
      </c>
      <c r="F42" s="76">
        <f>分析係数表!C45</f>
        <v>1</v>
      </c>
      <c r="G42" s="77">
        <f>E42*F42</f>
        <v>0.38665038665038665</v>
      </c>
      <c r="H42" s="77">
        <v>0.43690570425569164</v>
      </c>
      <c r="I42" s="77">
        <f>C42+H42</f>
        <v>0.43690570425569164</v>
      </c>
      <c r="J42" s="76">
        <f>分析係数表!G45</f>
        <v>0</v>
      </c>
      <c r="K42" s="78">
        <f>I42*J42</f>
        <v>0</v>
      </c>
      <c r="L42" s="79"/>
      <c r="M42" s="80"/>
      <c r="N42" s="81">
        <f>分析係数表!H45</f>
        <v>0</v>
      </c>
      <c r="O42" s="82">
        <f t="shared" si="4"/>
        <v>0</v>
      </c>
      <c r="P42" s="76">
        <f>分析係数表!C45</f>
        <v>1</v>
      </c>
      <c r="Q42" s="82">
        <f>O42*P42</f>
        <v>0</v>
      </c>
      <c r="R42" s="83">
        <v>2.8227058076599715E-2</v>
      </c>
      <c r="S42" s="84">
        <f>I42+R42</f>
        <v>0.46513276233229134</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投入係数表!AF43</f>
        <v>9.442409442409443E-3</v>
      </c>
      <c r="E43" s="77">
        <f>$C$34*D43</f>
        <v>0.94424094424094429</v>
      </c>
      <c r="F43" s="76">
        <f>分析係数表!C46</f>
        <v>0.15546676353069377</v>
      </c>
      <c r="G43" s="77">
        <f>E43*F43</f>
        <v>0.14679808359430588</v>
      </c>
      <c r="H43" s="77">
        <v>0.16685343161101296</v>
      </c>
      <c r="I43" s="77">
        <f>C43+H43</f>
        <v>0.16685343161101296</v>
      </c>
      <c r="J43" s="76">
        <f>分析係数表!G46</f>
        <v>0</v>
      </c>
      <c r="K43" s="78">
        <f>I43*J43</f>
        <v>0</v>
      </c>
      <c r="L43" s="79"/>
      <c r="M43" s="80"/>
      <c r="N43" s="81">
        <f>分析係数表!H46</f>
        <v>2.2129436325678497E-2</v>
      </c>
      <c r="O43" s="82">
        <f t="shared" si="4"/>
        <v>0.42574725406467884</v>
      </c>
      <c r="P43" s="76">
        <f>分析係数表!C46</f>
        <v>0.15546676353069377</v>
      </c>
      <c r="Q43" s="82">
        <f>O43*P43</f>
        <v>6.6189547671515622E-2</v>
      </c>
      <c r="R43" s="83">
        <v>7.3376488875598278E-2</v>
      </c>
      <c r="S43" s="84">
        <f>I43+R43</f>
        <v>0.24022992048661124</v>
      </c>
      <c r="T43" s="85">
        <f>分析係数表!F46</f>
        <v>0</v>
      </c>
      <c r="U43" s="86">
        <f>S43*T43</f>
        <v>0</v>
      </c>
      <c r="V43" s="87">
        <f>分析係数表!D46</f>
        <v>4.662004662004662E-3</v>
      </c>
      <c r="W43" s="88">
        <f>ROUND(S43*V43,0)</f>
        <v>0</v>
      </c>
      <c r="X43" s="76">
        <f>分析係数表!E46</f>
        <v>9.324009324009324E-3</v>
      </c>
      <c r="Y43" s="89">
        <f>ROUND(S43*X43,0)</f>
        <v>0</v>
      </c>
    </row>
    <row r="44" spans="1:25" x14ac:dyDescent="0.2">
      <c r="A44" s="192">
        <v>40</v>
      </c>
      <c r="B44" s="14" t="s">
        <v>150</v>
      </c>
      <c r="C44" s="197">
        <f>SUM(C5:C43)</f>
        <v>100</v>
      </c>
      <c r="D44" s="92">
        <f>投入係数表!AF44</f>
        <v>0.31811151811151811</v>
      </c>
      <c r="E44" s="91">
        <f>SUM(E5:E43)</f>
        <v>31.811151811151817</v>
      </c>
      <c r="F44" s="92">
        <f>分析係数表!C47</f>
        <v>0.3856972016264052</v>
      </c>
      <c r="G44" s="91">
        <f>SUM(G5:G43)</f>
        <v>10.183043762822519</v>
      </c>
      <c r="H44" s="91">
        <f>SUM(H5:H43)</f>
        <v>11.457396988422438</v>
      </c>
      <c r="I44" s="91">
        <f>SUM(I5:I43)</f>
        <v>111.45739698842245</v>
      </c>
      <c r="J44" s="92">
        <f>分析係数表!G47</f>
        <v>0.23532043395593333</v>
      </c>
      <c r="K44" s="93">
        <f>SUM(K5:K43)</f>
        <v>30.684140515931084</v>
      </c>
      <c r="L44" s="94">
        <f>最終需要_まとめ!$L$33</f>
        <v>0.627</v>
      </c>
      <c r="M44" s="91">
        <f>K44*L44</f>
        <v>19.238956103488789</v>
      </c>
      <c r="N44" s="95">
        <f>分析係数表!H47</f>
        <v>1</v>
      </c>
      <c r="O44" s="96">
        <f>SUM(O5:O43)</f>
        <v>19.238956103488789</v>
      </c>
      <c r="P44" s="92">
        <f>分析係数表!C47</f>
        <v>0.3856972016264052</v>
      </c>
      <c r="Q44" s="96">
        <f>SUM(Q5:Q43)</f>
        <v>8.5798996265131322</v>
      </c>
      <c r="R44" s="91">
        <f>SUM(R5:R43)</f>
        <v>9.4493989793323578</v>
      </c>
      <c r="S44" s="97">
        <f>SUM(S5:S43)</f>
        <v>120.9067959677548</v>
      </c>
      <c r="T44" s="98">
        <f>分析係数表!F47</f>
        <v>0.49256721600054465</v>
      </c>
      <c r="U44" s="99">
        <f>SUM(U5:U43)</f>
        <v>79.382789344883534</v>
      </c>
      <c r="V44" s="100">
        <f>分析係数表!D47</f>
        <v>5.5358071998560611E-2</v>
      </c>
      <c r="W44" s="101">
        <f>SUM(W5:W43)</f>
        <v>3</v>
      </c>
      <c r="X44" s="92">
        <f>分析係数表!E47</f>
        <v>4.4839843806985892E-2</v>
      </c>
      <c r="Y44" s="102">
        <f>SUM(Y5:Y43)</f>
        <v>3</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289</v>
      </c>
      <c r="S2" s="3" t="s">
        <v>152</v>
      </c>
      <c r="U2" s="64" t="s">
        <v>209</v>
      </c>
      <c r="W2" s="3" t="s">
        <v>130</v>
      </c>
      <c r="Y2" s="3" t="s">
        <v>153</v>
      </c>
    </row>
    <row r="3" spans="1:25" ht="44" x14ac:dyDescent="0.2">
      <c r="B3" s="65"/>
      <c r="C3" s="66" t="s">
        <v>227</v>
      </c>
      <c r="D3" s="66" t="s">
        <v>231</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投入係数表!AG5</f>
        <v>0</v>
      </c>
      <c r="E5" s="77">
        <f t="shared" ref="E5:E38" si="0">$C$35*D5</f>
        <v>0</v>
      </c>
      <c r="F5" s="76">
        <f>分析係数表!C8</f>
        <v>7.164700742682395E-2</v>
      </c>
      <c r="G5" s="77">
        <f t="shared" ref="G5:G38" si="1">E5*F5</f>
        <v>0</v>
      </c>
      <c r="H5" s="77">
        <f t="array" ref="H5:H43">MMULT(逆行列係数!C5:AO43,'31'!G5:G43)</f>
        <v>1.3245996531667111E-3</v>
      </c>
      <c r="I5" s="77">
        <f t="shared" ref="I5:I38" si="2">C5+H5</f>
        <v>1.3245996531667111E-3</v>
      </c>
      <c r="J5" s="76">
        <f>分析係数表!G8</f>
        <v>0.12209302325581395</v>
      </c>
      <c r="K5" s="78">
        <f t="shared" ref="K5:K38" si="3">I5*J5</f>
        <v>1.6172437625872635E-4</v>
      </c>
      <c r="L5" s="79" t="s">
        <v>187</v>
      </c>
      <c r="M5" s="80" t="s">
        <v>187</v>
      </c>
      <c r="N5" s="81">
        <f>分析係数表!H8</f>
        <v>1.0934237995824634E-2</v>
      </c>
      <c r="O5" s="82">
        <f t="shared" ref="O5:O43" si="4">$M$44*N5</f>
        <v>0.19955180935736125</v>
      </c>
      <c r="P5" s="76">
        <f>分析係数表!C8</f>
        <v>7.164700742682395E-2</v>
      </c>
      <c r="Q5" s="82">
        <f t="shared" ref="Q5:Q38" si="5">O5*P5</f>
        <v>1.4297289967063018E-2</v>
      </c>
      <c r="R5" s="83">
        <f t="array" ref="R5:R43">MMULT(逆行列係数!C5:AO43,'31'!Q5:Q43)</f>
        <v>1.7726221681632466E-2</v>
      </c>
      <c r="S5" s="84">
        <f t="shared" ref="S5:S38" si="6">I5+R5</f>
        <v>1.9050821334799177E-2</v>
      </c>
      <c r="T5" s="85">
        <f>分析係数表!F8</f>
        <v>0.45639534883720928</v>
      </c>
      <c r="U5" s="86">
        <f t="shared" ref="U5:U38" si="7">S5*T5</f>
        <v>8.6947062487310201E-3</v>
      </c>
      <c r="V5" s="87">
        <f>分析係数表!D8</f>
        <v>0.625</v>
      </c>
      <c r="W5" s="88">
        <f t="shared" ref="W5:W38" si="8">ROUND(S5*V5,0)</f>
        <v>0</v>
      </c>
      <c r="X5" s="76">
        <f>分析係数表!E8</f>
        <v>0</v>
      </c>
      <c r="Y5" s="89">
        <f t="shared" ref="Y5:Y38" si="9">ROUND(S5*X5,0)</f>
        <v>0</v>
      </c>
    </row>
    <row r="6" spans="1:25" x14ac:dyDescent="0.2">
      <c r="A6" s="6" t="s">
        <v>219</v>
      </c>
      <c r="B6" s="5" t="s">
        <v>265</v>
      </c>
      <c r="C6" s="90"/>
      <c r="D6" s="76">
        <f>投入係数表!AG6</f>
        <v>0</v>
      </c>
      <c r="E6" s="77">
        <f t="shared" si="0"/>
        <v>0</v>
      </c>
      <c r="F6" s="76">
        <f>分析係数表!C9</f>
        <v>5.7142857142857162E-2</v>
      </c>
      <c r="G6" s="77">
        <f t="shared" si="1"/>
        <v>0</v>
      </c>
      <c r="H6" s="77">
        <v>8.7805810287020891E-4</v>
      </c>
      <c r="I6" s="77">
        <f t="shared" si="2"/>
        <v>8.7805810287020891E-4</v>
      </c>
      <c r="J6" s="76">
        <f>分析係数表!G9</f>
        <v>0.2857142857142857</v>
      </c>
      <c r="K6" s="78">
        <f t="shared" si="3"/>
        <v>2.5087374367720254E-4</v>
      </c>
      <c r="L6" s="79"/>
      <c r="M6" s="80"/>
      <c r="N6" s="81">
        <f>分析係数表!H9</f>
        <v>5.8716075156576197E-4</v>
      </c>
      <c r="O6" s="82">
        <f t="shared" si="4"/>
        <v>1.0715789285299829E-2</v>
      </c>
      <c r="P6" s="76">
        <f>分析係数表!C9</f>
        <v>5.7142857142857162E-2</v>
      </c>
      <c r="Q6" s="82">
        <f t="shared" si="5"/>
        <v>6.123308163028476E-4</v>
      </c>
      <c r="R6" s="83">
        <v>7.1235693516129089E-4</v>
      </c>
      <c r="S6" s="84">
        <f t="shared" si="6"/>
        <v>1.5904150380314998E-3</v>
      </c>
      <c r="T6" s="85">
        <f>分析係数表!F9</f>
        <v>0.7142857142857143</v>
      </c>
      <c r="U6" s="86">
        <f t="shared" si="7"/>
        <v>1.1360107414510713E-3</v>
      </c>
      <c r="V6" s="87">
        <f>分析係数表!D9</f>
        <v>0</v>
      </c>
      <c r="W6" s="88">
        <f t="shared" si="8"/>
        <v>0</v>
      </c>
      <c r="X6" s="76">
        <f>分析係数表!E9</f>
        <v>0</v>
      </c>
      <c r="Y6" s="89">
        <f t="shared" si="9"/>
        <v>0</v>
      </c>
    </row>
    <row r="7" spans="1:25" x14ac:dyDescent="0.2">
      <c r="A7" s="6" t="s">
        <v>220</v>
      </c>
      <c r="B7" s="5" t="s">
        <v>266</v>
      </c>
      <c r="C7" s="90"/>
      <c r="D7" s="76">
        <f>投入係数表!AG7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2.0240935316677457E-2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投入係数表!AG8</f>
        <v>0</v>
      </c>
      <c r="E8" s="77">
        <f t="shared" si="0"/>
        <v>0</v>
      </c>
      <c r="F8" s="76">
        <f>分析係数表!C11</f>
        <v>4.3499275012083283E-3</v>
      </c>
      <c r="G8" s="77">
        <f t="shared" si="1"/>
        <v>0</v>
      </c>
      <c r="H8" s="77">
        <v>4.4904686992795295E-5</v>
      </c>
      <c r="I8" s="77">
        <f t="shared" si="2"/>
        <v>4.4904686992795295E-5</v>
      </c>
      <c r="J8" s="76">
        <f>分析係数表!G11</f>
        <v>0.47058823529411764</v>
      </c>
      <c r="K8" s="78">
        <f t="shared" si="3"/>
        <v>2.1131617408374258E-5</v>
      </c>
      <c r="L8" s="79"/>
      <c r="M8" s="80"/>
      <c r="N8" s="81">
        <f>分析係数表!H11</f>
        <v>-2.6096033402922757E-5</v>
      </c>
      <c r="O8" s="82">
        <f t="shared" si="4"/>
        <v>-4.7625730156888136E-4</v>
      </c>
      <c r="P8" s="76">
        <f>分析係数表!C11</f>
        <v>4.3499275012083283E-3</v>
      </c>
      <c r="Q8" s="82">
        <f t="shared" si="5"/>
        <v>-2.0716847337457452E-6</v>
      </c>
      <c r="R8" s="83">
        <v>3.0974955837835685E-4</v>
      </c>
      <c r="S8" s="84">
        <f t="shared" si="6"/>
        <v>3.5465424537115214E-4</v>
      </c>
      <c r="T8" s="85">
        <f>分析係数表!F11</f>
        <v>0.76470588235294112</v>
      </c>
      <c r="U8" s="86">
        <f t="shared" si="7"/>
        <v>2.712061876367634E-4</v>
      </c>
      <c r="V8" s="87">
        <f>分析係数表!D11</f>
        <v>0</v>
      </c>
      <c r="W8" s="88">
        <f t="shared" si="8"/>
        <v>0</v>
      </c>
      <c r="X8" s="76">
        <f>分析係数表!E11</f>
        <v>0</v>
      </c>
      <c r="Y8" s="89">
        <f t="shared" si="9"/>
        <v>0</v>
      </c>
    </row>
    <row r="9" spans="1:25" x14ac:dyDescent="0.2">
      <c r="A9" s="6" t="s">
        <v>222</v>
      </c>
      <c r="B9" s="5" t="s">
        <v>190</v>
      </c>
      <c r="C9" s="90"/>
      <c r="D9" s="76">
        <f>投入係数表!AG9</f>
        <v>0</v>
      </c>
      <c r="E9" s="77">
        <f t="shared" si="0"/>
        <v>0</v>
      </c>
      <c r="F9" s="76">
        <f>分析係数表!C12</f>
        <v>7.5078417484569449E-2</v>
      </c>
      <c r="G9" s="77">
        <f t="shared" si="1"/>
        <v>0</v>
      </c>
      <c r="H9" s="77">
        <v>7.0404326321357987E-3</v>
      </c>
      <c r="I9" s="77">
        <f t="shared" si="2"/>
        <v>7.0404326321357987E-3</v>
      </c>
      <c r="J9" s="76">
        <f>分析係数表!G12</f>
        <v>0.13750412677451304</v>
      </c>
      <c r="K9" s="78">
        <f t="shared" si="3"/>
        <v>9.680885411966194E-4</v>
      </c>
      <c r="L9" s="79"/>
      <c r="M9" s="80"/>
      <c r="N9" s="81">
        <f>分析係数表!H12</f>
        <v>8.9209290187891435E-2</v>
      </c>
      <c r="O9" s="82">
        <f t="shared" si="4"/>
        <v>1.6280855854132208</v>
      </c>
      <c r="P9" s="76">
        <f>分析係数表!C12</f>
        <v>7.5078417484569449E-2</v>
      </c>
      <c r="Q9" s="82">
        <f t="shared" si="5"/>
        <v>0.12223408928226344</v>
      </c>
      <c r="R9" s="83">
        <v>0.13501339179996807</v>
      </c>
      <c r="S9" s="84">
        <f t="shared" si="6"/>
        <v>0.14205382443210388</v>
      </c>
      <c r="T9" s="85">
        <f>分析係数表!F12</f>
        <v>0.33294816771211622</v>
      </c>
      <c r="U9" s="86">
        <f t="shared" si="7"/>
        <v>4.7296560561167635E-2</v>
      </c>
      <c r="V9" s="87">
        <f>分析係数表!D12</f>
        <v>3.6810828656322216E-2</v>
      </c>
      <c r="W9" s="88">
        <f t="shared" si="8"/>
        <v>0</v>
      </c>
      <c r="X9" s="76">
        <f>分析係数表!E12</f>
        <v>3.4664905909541105E-2</v>
      </c>
      <c r="Y9" s="89">
        <f t="shared" si="9"/>
        <v>0</v>
      </c>
    </row>
    <row r="10" spans="1:25" x14ac:dyDescent="0.2">
      <c r="A10" s="6" t="s">
        <v>223</v>
      </c>
      <c r="B10" s="5" t="s">
        <v>28</v>
      </c>
      <c r="C10" s="90"/>
      <c r="D10" s="76">
        <f>投入係数表!AG10</f>
        <v>0</v>
      </c>
      <c r="E10" s="77">
        <f t="shared" si="0"/>
        <v>0</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0.25741707149798038</v>
      </c>
      <c r="P10" s="76">
        <f>分析係数表!C13</f>
        <v>0</v>
      </c>
      <c r="Q10" s="82">
        <f t="shared" si="5"/>
        <v>0</v>
      </c>
      <c r="R10" s="83">
        <v>0</v>
      </c>
      <c r="S10" s="84">
        <f t="shared" si="6"/>
        <v>0</v>
      </c>
      <c r="T10" s="85">
        <f>分析係数表!F13</f>
        <v>0.39097744360902253</v>
      </c>
      <c r="U10" s="86">
        <f t="shared" si="7"/>
        <v>0</v>
      </c>
      <c r="V10" s="87">
        <f>分析係数表!D13</f>
        <v>0.15037593984962405</v>
      </c>
      <c r="W10" s="88">
        <f t="shared" si="8"/>
        <v>0</v>
      </c>
      <c r="X10" s="76">
        <f>分析係数表!E13</f>
        <v>0.10526315789473684</v>
      </c>
      <c r="Y10" s="89">
        <f t="shared" si="9"/>
        <v>0</v>
      </c>
    </row>
    <row r="11" spans="1:25" x14ac:dyDescent="0.2">
      <c r="A11" s="6" t="s">
        <v>224</v>
      </c>
      <c r="B11" s="5" t="s">
        <v>267</v>
      </c>
      <c r="C11" s="90"/>
      <c r="D11" s="76">
        <f>投入係数表!AG11</f>
        <v>2.0172910662824207E-2</v>
      </c>
      <c r="E11" s="77">
        <f t="shared" si="0"/>
        <v>2.0172910662824206</v>
      </c>
      <c r="F11" s="76">
        <f>分析係数表!C14</f>
        <v>7.4826296098343126E-2</v>
      </c>
      <c r="G11" s="77">
        <f t="shared" si="1"/>
        <v>0.15094641864219074</v>
      </c>
      <c r="H11" s="77">
        <v>0.16193541655116023</v>
      </c>
      <c r="I11" s="77">
        <f t="shared" si="2"/>
        <v>0.16193541655116023</v>
      </c>
      <c r="J11" s="76">
        <f>分析係数表!G14</f>
        <v>0.16814159292035399</v>
      </c>
      <c r="K11" s="78">
        <f t="shared" si="3"/>
        <v>2.7228078889133138E-2</v>
      </c>
      <c r="L11" s="79"/>
      <c r="M11" s="80"/>
      <c r="N11" s="81">
        <f>分析係数表!H14</f>
        <v>1.1873695198329854E-3</v>
      </c>
      <c r="O11" s="82">
        <f t="shared" si="4"/>
        <v>2.1669707221384102E-2</v>
      </c>
      <c r="P11" s="76">
        <f>分析係数表!C14</f>
        <v>7.4826296098343126E-2</v>
      </c>
      <c r="Q11" s="82">
        <f t="shared" si="5"/>
        <v>1.6214639289116911E-3</v>
      </c>
      <c r="R11" s="83">
        <v>5.5204902563587331E-3</v>
      </c>
      <c r="S11" s="84">
        <f t="shared" si="6"/>
        <v>0.16745590680751896</v>
      </c>
      <c r="T11" s="85">
        <f>分析係数表!F14</f>
        <v>0.3584070796460177</v>
      </c>
      <c r="U11" s="86">
        <f t="shared" si="7"/>
        <v>6.0017382528358566E-2</v>
      </c>
      <c r="V11" s="87">
        <f>分析係数表!D14</f>
        <v>0.16150442477876106</v>
      </c>
      <c r="W11" s="88">
        <f t="shared" si="8"/>
        <v>0</v>
      </c>
      <c r="X11" s="76">
        <f>分析係数表!E14</f>
        <v>0.16150442477876106</v>
      </c>
      <c r="Y11" s="89">
        <f t="shared" si="9"/>
        <v>0</v>
      </c>
    </row>
    <row r="12" spans="1:25" x14ac:dyDescent="0.2">
      <c r="A12" s="6" t="s">
        <v>225</v>
      </c>
      <c r="B12" s="5" t="s">
        <v>29</v>
      </c>
      <c r="C12" s="90"/>
      <c r="D12" s="76">
        <f>投入係数表!AG12</f>
        <v>2.881844380403458E-3</v>
      </c>
      <c r="E12" s="77">
        <f t="shared" si="0"/>
        <v>0.28818443804034583</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0.14906853539105985</v>
      </c>
      <c r="P12" s="76">
        <f>分析係数表!C15</f>
        <v>0</v>
      </c>
      <c r="Q12" s="82">
        <f t="shared" si="5"/>
        <v>0</v>
      </c>
      <c r="R12" s="83">
        <v>0</v>
      </c>
      <c r="S12" s="84">
        <f t="shared" si="6"/>
        <v>0</v>
      </c>
      <c r="T12" s="85">
        <f>分析係数表!F15</f>
        <v>0.30549450549450552</v>
      </c>
      <c r="U12" s="86">
        <f t="shared" si="7"/>
        <v>0</v>
      </c>
      <c r="V12" s="87">
        <f>分析係数表!D15</f>
        <v>0</v>
      </c>
      <c r="W12" s="88">
        <f t="shared" si="8"/>
        <v>0</v>
      </c>
      <c r="X12" s="76">
        <f>分析係数表!E15</f>
        <v>0</v>
      </c>
      <c r="Y12" s="89">
        <f t="shared" si="9"/>
        <v>0</v>
      </c>
    </row>
    <row r="13" spans="1:25" x14ac:dyDescent="0.2">
      <c r="A13" s="6" t="s">
        <v>226</v>
      </c>
      <c r="B13" s="5" t="s">
        <v>30</v>
      </c>
      <c r="C13" s="90"/>
      <c r="D13" s="76">
        <f>投入係数表!AG13</f>
        <v>0</v>
      </c>
      <c r="E13" s="77">
        <f t="shared" si="0"/>
        <v>0</v>
      </c>
      <c r="F13" s="76">
        <f>分析係数表!C16</f>
        <v>0.33157038242473558</v>
      </c>
      <c r="G13" s="77">
        <f t="shared" si="1"/>
        <v>0</v>
      </c>
      <c r="H13" s="77">
        <v>1.1468296645584741E-2</v>
      </c>
      <c r="I13" s="77">
        <f t="shared" si="2"/>
        <v>1.1468296645584741E-2</v>
      </c>
      <c r="J13" s="76">
        <f>分析係数表!G16</f>
        <v>3.3388981636060099E-2</v>
      </c>
      <c r="K13" s="78">
        <f t="shared" si="3"/>
        <v>3.8291474609631856E-4</v>
      </c>
      <c r="L13" s="79"/>
      <c r="M13" s="80"/>
      <c r="N13" s="81">
        <f>分析係数表!H16</f>
        <v>1.6727557411273488E-2</v>
      </c>
      <c r="O13" s="82">
        <f t="shared" si="4"/>
        <v>0.30528093030565295</v>
      </c>
      <c r="P13" s="76">
        <f>分析係数表!C16</f>
        <v>0.33157038242473558</v>
      </c>
      <c r="Q13" s="82">
        <f t="shared" si="5"/>
        <v>0.1012221148084244</v>
      </c>
      <c r="R13" s="83">
        <v>0.11092320694009844</v>
      </c>
      <c r="S13" s="84">
        <f t="shared" si="6"/>
        <v>0.12239150358568318</v>
      </c>
      <c r="T13" s="85">
        <f>分析係数表!F16</f>
        <v>0.28881469115191988</v>
      </c>
      <c r="U13" s="86">
        <f t="shared" si="7"/>
        <v>3.534846430771818E-2</v>
      </c>
      <c r="V13" s="87">
        <f>分析係数表!D16</f>
        <v>8.3472454090150246E-3</v>
      </c>
      <c r="W13" s="88">
        <f t="shared" si="8"/>
        <v>0</v>
      </c>
      <c r="X13" s="76">
        <f>分析係数表!E16</f>
        <v>8.3472454090150246E-3</v>
      </c>
      <c r="Y13" s="89">
        <f t="shared" si="9"/>
        <v>0</v>
      </c>
    </row>
    <row r="14" spans="1:25" x14ac:dyDescent="0.2">
      <c r="A14" s="6" t="s">
        <v>2</v>
      </c>
      <c r="B14" s="5" t="s">
        <v>364</v>
      </c>
      <c r="C14" s="90"/>
      <c r="D14" s="76">
        <f>投入係数表!AG14</f>
        <v>2.881844380403458E-3</v>
      </c>
      <c r="E14" s="77">
        <f t="shared" si="0"/>
        <v>0.28818443804034583</v>
      </c>
      <c r="F14" s="76">
        <f>分析係数表!C17</f>
        <v>0.10168393782383423</v>
      </c>
      <c r="G14" s="77">
        <f t="shared" si="1"/>
        <v>2.9303728479491132E-2</v>
      </c>
      <c r="H14" s="77">
        <v>5.108910830866497E-2</v>
      </c>
      <c r="I14" s="77">
        <f t="shared" si="2"/>
        <v>5.108910830866497E-2</v>
      </c>
      <c r="J14" s="76">
        <f>分析係数表!G17</f>
        <v>0.21222040370976542</v>
      </c>
      <c r="K14" s="78">
        <f t="shared" si="3"/>
        <v>1.084215119043681E-2</v>
      </c>
      <c r="L14" s="79"/>
      <c r="M14" s="80"/>
      <c r="N14" s="81">
        <f>分析係数表!H17</f>
        <v>3.040187891440501E-3</v>
      </c>
      <c r="O14" s="82">
        <f t="shared" si="4"/>
        <v>5.5483975632774671E-2</v>
      </c>
      <c r="P14" s="76">
        <f>分析係数表!C17</f>
        <v>0.10168393782383423</v>
      </c>
      <c r="Q14" s="82">
        <f t="shared" si="5"/>
        <v>5.6418291284621933E-3</v>
      </c>
      <c r="R14" s="83">
        <v>9.9531585390311463E-3</v>
      </c>
      <c r="S14" s="84">
        <f t="shared" si="6"/>
        <v>6.1042266847696119E-2</v>
      </c>
      <c r="T14" s="85">
        <f>分析係数表!F17</f>
        <v>0.32296781232951444</v>
      </c>
      <c r="U14" s="86">
        <f t="shared" si="7"/>
        <v>1.9714687383434862E-2</v>
      </c>
      <c r="V14" s="87">
        <f>分析係数表!D17</f>
        <v>1.9094380796508457E-2</v>
      </c>
      <c r="W14" s="88">
        <f t="shared" si="8"/>
        <v>0</v>
      </c>
      <c r="X14" s="76">
        <f>分析係数表!E17</f>
        <v>1.5821058374249863E-2</v>
      </c>
      <c r="Y14" s="89">
        <f t="shared" si="9"/>
        <v>0</v>
      </c>
    </row>
    <row r="15" spans="1:25" x14ac:dyDescent="0.2">
      <c r="A15" s="6" t="s">
        <v>3</v>
      </c>
      <c r="B15" s="5" t="s">
        <v>31</v>
      </c>
      <c r="C15" s="90"/>
      <c r="D15" s="76">
        <f>投入係数表!AG15</f>
        <v>0</v>
      </c>
      <c r="E15" s="77">
        <f t="shared" si="0"/>
        <v>0</v>
      </c>
      <c r="F15" s="76">
        <f>分析係数表!C18</f>
        <v>1.3647642679900707E-2</v>
      </c>
      <c r="G15" s="77">
        <f t="shared" si="1"/>
        <v>0</v>
      </c>
      <c r="H15" s="77">
        <v>3.710955740639311E-4</v>
      </c>
      <c r="I15" s="77">
        <f t="shared" si="2"/>
        <v>3.710955740639311E-4</v>
      </c>
      <c r="J15" s="76">
        <f>分析係数表!G18</f>
        <v>0.21285140562248997</v>
      </c>
      <c r="K15" s="78">
        <f t="shared" si="3"/>
        <v>7.8988214559792564E-5</v>
      </c>
      <c r="L15" s="79"/>
      <c r="M15" s="80"/>
      <c r="N15" s="81">
        <f>分析係数表!H18</f>
        <v>4.4363256784968683E-4</v>
      </c>
      <c r="O15" s="82">
        <f t="shared" si="4"/>
        <v>8.0963741266709827E-3</v>
      </c>
      <c r="P15" s="76">
        <f>分析係数表!C18</f>
        <v>1.3647642679900707E-2</v>
      </c>
      <c r="Q15" s="82">
        <f t="shared" si="5"/>
        <v>1.1049642108359872E-4</v>
      </c>
      <c r="R15" s="83">
        <v>2.4372116711933066E-4</v>
      </c>
      <c r="S15" s="84">
        <f t="shared" si="6"/>
        <v>6.148167411832617E-4</v>
      </c>
      <c r="T15" s="85">
        <f>分析係数表!F18</f>
        <v>0.45783132530120479</v>
      </c>
      <c r="U15" s="86">
        <f t="shared" si="7"/>
        <v>2.8148236343330054E-4</v>
      </c>
      <c r="V15" s="87">
        <f>分析係数表!D18</f>
        <v>2.0080321285140562E-2</v>
      </c>
      <c r="W15" s="88">
        <f t="shared" si="8"/>
        <v>0</v>
      </c>
      <c r="X15" s="76">
        <f>分析係数表!E18</f>
        <v>1.6064257028112448E-2</v>
      </c>
      <c r="Y15" s="89">
        <f t="shared" si="9"/>
        <v>0</v>
      </c>
    </row>
    <row r="16" spans="1:25" x14ac:dyDescent="0.2">
      <c r="A16" s="6" t="s">
        <v>4</v>
      </c>
      <c r="B16" s="5" t="s">
        <v>32</v>
      </c>
      <c r="C16" s="90"/>
      <c r="D16" s="76">
        <f>投入係数表!AG16</f>
        <v>0</v>
      </c>
      <c r="E16" s="77">
        <f t="shared" si="0"/>
        <v>0</v>
      </c>
      <c r="F16" s="76">
        <f>分析係数表!C19</f>
        <v>0.35369371629248714</v>
      </c>
      <c r="G16" s="77">
        <f t="shared" si="1"/>
        <v>0</v>
      </c>
      <c r="H16" s="77">
        <v>6.1786266268576591E-3</v>
      </c>
      <c r="I16" s="77">
        <f t="shared" si="2"/>
        <v>6.1786266268576591E-3</v>
      </c>
      <c r="J16" s="76">
        <f>分析係数表!G19</f>
        <v>5.7706179370040876E-2</v>
      </c>
      <c r="K16" s="78">
        <f t="shared" si="3"/>
        <v>3.5654493638995872E-4</v>
      </c>
      <c r="L16" s="79"/>
      <c r="M16" s="80"/>
      <c r="N16" s="81">
        <f>分析係数表!H19</f>
        <v>-1.174321503131524E-4</v>
      </c>
      <c r="O16" s="82">
        <f t="shared" si="4"/>
        <v>-2.1431578570599657E-3</v>
      </c>
      <c r="P16" s="76">
        <f>分析係数表!C19</f>
        <v>0.35369371629248714</v>
      </c>
      <c r="Q16" s="82">
        <f t="shared" si="5"/>
        <v>-7.5802146706498218E-4</v>
      </c>
      <c r="R16" s="83">
        <v>1.4605845855787958E-3</v>
      </c>
      <c r="S16" s="84">
        <f t="shared" si="6"/>
        <v>7.6392112124364546E-3</v>
      </c>
      <c r="T16" s="85">
        <f>分析係数表!F19</f>
        <v>0.2399615292137533</v>
      </c>
      <c r="U16" s="86">
        <f t="shared" si="7"/>
        <v>1.8331168045231021E-3</v>
      </c>
      <c r="V16" s="87">
        <f>分析係数表!D19</f>
        <v>7.6140097779915043E-3</v>
      </c>
      <c r="W16" s="88">
        <f t="shared" si="8"/>
        <v>0</v>
      </c>
      <c r="X16" s="76">
        <f>分析係数表!E19</f>
        <v>8.0147471347278999E-3</v>
      </c>
      <c r="Y16" s="89">
        <f t="shared" si="9"/>
        <v>0</v>
      </c>
    </row>
    <row r="17" spans="1:25" x14ac:dyDescent="0.2">
      <c r="A17" s="6" t="s">
        <v>5</v>
      </c>
      <c r="B17" s="5" t="s">
        <v>33</v>
      </c>
      <c r="C17" s="90"/>
      <c r="D17" s="76">
        <f>投入係数表!AG17</f>
        <v>0</v>
      </c>
      <c r="E17" s="77">
        <f t="shared" si="0"/>
        <v>0</v>
      </c>
      <c r="F17" s="76">
        <f>分析係数表!C20</f>
        <v>6.1353860086031276E-2</v>
      </c>
      <c r="G17" s="77">
        <f t="shared" si="1"/>
        <v>0</v>
      </c>
      <c r="H17" s="77">
        <v>2.2381184563400065E-3</v>
      </c>
      <c r="I17" s="77">
        <f t="shared" si="2"/>
        <v>2.2381184563400065E-3</v>
      </c>
      <c r="J17" s="76">
        <f>分析係数表!G20</f>
        <v>0.10067618332081142</v>
      </c>
      <c r="K17" s="78">
        <f t="shared" si="3"/>
        <v>2.2532522400417796E-4</v>
      </c>
      <c r="L17" s="79"/>
      <c r="M17" s="80"/>
      <c r="N17" s="81">
        <f>分析係数表!H20</f>
        <v>5.4801670146137783E-4</v>
      </c>
      <c r="O17" s="82">
        <f t="shared" si="4"/>
        <v>1.0001403332946506E-2</v>
      </c>
      <c r="P17" s="76">
        <f>分析係数表!C20</f>
        <v>6.1353860086031276E-2</v>
      </c>
      <c r="Q17" s="82">
        <f t="shared" si="5"/>
        <v>6.1362470075356683E-4</v>
      </c>
      <c r="R17" s="83">
        <v>1.1451429121558795E-3</v>
      </c>
      <c r="S17" s="84">
        <f t="shared" si="6"/>
        <v>3.383261368495886E-3</v>
      </c>
      <c r="T17" s="85">
        <f>分析係数表!F20</f>
        <v>0.22389181066867017</v>
      </c>
      <c r="U17" s="86">
        <f t="shared" si="7"/>
        <v>7.5748451375790688E-4</v>
      </c>
      <c r="V17" s="87">
        <f>分析係数表!D20</f>
        <v>0</v>
      </c>
      <c r="W17" s="88">
        <f t="shared" si="8"/>
        <v>0</v>
      </c>
      <c r="X17" s="76">
        <f>分析係数表!E20</f>
        <v>0</v>
      </c>
      <c r="Y17" s="89">
        <f t="shared" si="9"/>
        <v>0</v>
      </c>
    </row>
    <row r="18" spans="1:25" x14ac:dyDescent="0.2">
      <c r="A18" s="6" t="s">
        <v>6</v>
      </c>
      <c r="B18" s="5" t="s">
        <v>34</v>
      </c>
      <c r="C18" s="90"/>
      <c r="D18" s="76">
        <f>投入係数表!AG18</f>
        <v>0</v>
      </c>
      <c r="E18" s="77">
        <f t="shared" si="0"/>
        <v>0</v>
      </c>
      <c r="F18" s="76">
        <f>分析係数表!C21</f>
        <v>6.7857142857142838E-2</v>
      </c>
      <c r="G18" s="77">
        <f t="shared" si="1"/>
        <v>0</v>
      </c>
      <c r="H18" s="77">
        <v>3.478357998112077E-3</v>
      </c>
      <c r="I18" s="77">
        <f t="shared" si="2"/>
        <v>3.478357998112077E-3</v>
      </c>
      <c r="J18" s="76">
        <f>分析係数表!G21</f>
        <v>0.28506493506493508</v>
      </c>
      <c r="K18" s="78">
        <f t="shared" si="3"/>
        <v>9.9155789686441683E-4</v>
      </c>
      <c r="L18" s="79"/>
      <c r="M18" s="80"/>
      <c r="N18" s="81">
        <f>分析係数表!H21</f>
        <v>9.264091858037578E-4</v>
      </c>
      <c r="O18" s="82">
        <f t="shared" si="4"/>
        <v>1.6907134205695288E-2</v>
      </c>
      <c r="P18" s="76">
        <f>分析係数表!C21</f>
        <v>6.7857142857142838E-2</v>
      </c>
      <c r="Q18" s="82">
        <f t="shared" si="5"/>
        <v>1.1472698211007514E-3</v>
      </c>
      <c r="R18" s="83">
        <v>2.5465734739397081E-3</v>
      </c>
      <c r="S18" s="84">
        <f t="shared" si="6"/>
        <v>6.0249314720517855E-3</v>
      </c>
      <c r="T18" s="85">
        <f>分析係数表!F21</f>
        <v>0.42467532467532465</v>
      </c>
      <c r="U18" s="86">
        <f t="shared" si="7"/>
        <v>2.5586397290401739E-3</v>
      </c>
      <c r="V18" s="87">
        <f>分析係数表!D21</f>
        <v>5.909090909090909E-2</v>
      </c>
      <c r="W18" s="88">
        <f t="shared" si="8"/>
        <v>0</v>
      </c>
      <c r="X18" s="76">
        <f>分析係数表!E21</f>
        <v>4.6753246753246755E-2</v>
      </c>
      <c r="Y18" s="89">
        <f t="shared" si="9"/>
        <v>0</v>
      </c>
    </row>
    <row r="19" spans="1:25" x14ac:dyDescent="0.2">
      <c r="A19" s="6" t="s">
        <v>7</v>
      </c>
      <c r="B19" s="5" t="s">
        <v>268</v>
      </c>
      <c r="C19" s="90"/>
      <c r="D19" s="76">
        <f>投入係数表!AG19</f>
        <v>0</v>
      </c>
      <c r="E19" s="77">
        <f t="shared" si="0"/>
        <v>0</v>
      </c>
      <c r="F19" s="76">
        <f>分析係数表!C22</f>
        <v>2.5594149908592323E-2</v>
      </c>
      <c r="G19" s="77">
        <f t="shared" si="1"/>
        <v>0</v>
      </c>
      <c r="H19" s="77">
        <v>2.2643259449631596E-3</v>
      </c>
      <c r="I19" s="77">
        <f t="shared" si="2"/>
        <v>2.2643259449631596E-3</v>
      </c>
      <c r="J19" s="76">
        <f>分析係数表!G22</f>
        <v>0.19492656875834447</v>
      </c>
      <c r="K19" s="78">
        <f t="shared" si="3"/>
        <v>4.4137728700216461E-4</v>
      </c>
      <c r="L19" s="79"/>
      <c r="M19" s="80"/>
      <c r="N19" s="81">
        <f>分析係数表!H22</f>
        <v>3.9144050104384132E-5</v>
      </c>
      <c r="O19" s="82">
        <f t="shared" si="4"/>
        <v>7.1438595235332196E-4</v>
      </c>
      <c r="P19" s="76">
        <f>分析係数表!C22</f>
        <v>2.5594149908592323E-2</v>
      </c>
      <c r="Q19" s="82">
        <f t="shared" si="5"/>
        <v>1.8284101157123415E-5</v>
      </c>
      <c r="R19" s="83">
        <v>1.8831358771429841E-4</v>
      </c>
      <c r="S19" s="84">
        <f t="shared" si="6"/>
        <v>2.4526395326774581E-3</v>
      </c>
      <c r="T19" s="85">
        <f>分析係数表!F22</f>
        <v>0.41388518024032045</v>
      </c>
      <c r="U19" s="86">
        <f t="shared" si="7"/>
        <v>1.0151111550467452E-3</v>
      </c>
      <c r="V19" s="87">
        <f>分析係数表!D22</f>
        <v>6.1415220293724967E-2</v>
      </c>
      <c r="W19" s="88">
        <f t="shared" si="8"/>
        <v>0</v>
      </c>
      <c r="X19" s="76">
        <f>分析係数表!E22</f>
        <v>6.008010680907877E-2</v>
      </c>
      <c r="Y19" s="89">
        <f t="shared" si="9"/>
        <v>0</v>
      </c>
    </row>
    <row r="20" spans="1:25" x14ac:dyDescent="0.2">
      <c r="A20" s="6" t="s">
        <v>8</v>
      </c>
      <c r="B20" s="5" t="s">
        <v>269</v>
      </c>
      <c r="C20" s="90"/>
      <c r="D20" s="76">
        <f>投入係数表!AG20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4.7625730156888136E-4</v>
      </c>
      <c r="P20" s="76">
        <f>分析係数表!C23</f>
        <v>0</v>
      </c>
      <c r="Q20" s="82">
        <f t="shared" si="5"/>
        <v>0</v>
      </c>
      <c r="R20" s="83">
        <v>0</v>
      </c>
      <c r="S20" s="84">
        <f t="shared" si="6"/>
        <v>0</v>
      </c>
      <c r="T20" s="85">
        <f>分析係数表!F23</f>
        <v>0.44189383070301291</v>
      </c>
      <c r="U20" s="86">
        <f t="shared" si="7"/>
        <v>0</v>
      </c>
      <c r="V20" s="87">
        <f>分析係数表!D23</f>
        <v>2.5824964131994262E-2</v>
      </c>
      <c r="W20" s="88">
        <f t="shared" si="8"/>
        <v>0</v>
      </c>
      <c r="X20" s="76">
        <f>分析係数表!E23</f>
        <v>2.1520803443328552E-2</v>
      </c>
      <c r="Y20" s="89">
        <f t="shared" si="9"/>
        <v>0</v>
      </c>
    </row>
    <row r="21" spans="1:25" x14ac:dyDescent="0.2">
      <c r="A21" s="6" t="s">
        <v>9</v>
      </c>
      <c r="B21" s="5" t="s">
        <v>270</v>
      </c>
      <c r="C21" s="90"/>
      <c r="D21" s="76">
        <f>投入係数表!AG21</f>
        <v>0</v>
      </c>
      <c r="E21" s="77">
        <f t="shared" si="0"/>
        <v>0</v>
      </c>
      <c r="F21" s="76">
        <f>分析係数表!C24</f>
        <v>0.15741583257506819</v>
      </c>
      <c r="G21" s="77">
        <f t="shared" si="1"/>
        <v>0</v>
      </c>
      <c r="H21" s="77">
        <v>7.8608187577849271E-3</v>
      </c>
      <c r="I21" s="77">
        <f t="shared" si="2"/>
        <v>7.8608187577849271E-3</v>
      </c>
      <c r="J21" s="76">
        <f>分析係数表!G24</f>
        <v>0.20833333333333334</v>
      </c>
      <c r="K21" s="78">
        <f t="shared" si="3"/>
        <v>1.6376705745385265E-3</v>
      </c>
      <c r="L21" s="79"/>
      <c r="M21" s="80"/>
      <c r="N21" s="81">
        <f>分析係数表!H24</f>
        <v>3.2620041753653444E-4</v>
      </c>
      <c r="O21" s="82">
        <f t="shared" si="4"/>
        <v>5.9532162696110166E-3</v>
      </c>
      <c r="P21" s="76">
        <f>分析係数表!C24</f>
        <v>0.15741583257506819</v>
      </c>
      <c r="Q21" s="82">
        <f t="shared" si="5"/>
        <v>9.3713049558025977E-4</v>
      </c>
      <c r="R21" s="83">
        <v>3.2316521498746962E-3</v>
      </c>
      <c r="S21" s="84">
        <f t="shared" si="6"/>
        <v>1.1092470907659623E-2</v>
      </c>
      <c r="T21" s="85">
        <f>分析係数表!F24</f>
        <v>0.39583333333333331</v>
      </c>
      <c r="U21" s="86">
        <f t="shared" si="7"/>
        <v>4.390769734281934E-3</v>
      </c>
      <c r="V21" s="87">
        <f>分析係数表!D24</f>
        <v>0</v>
      </c>
      <c r="W21" s="88">
        <f t="shared" si="8"/>
        <v>0</v>
      </c>
      <c r="X21" s="76">
        <f>分析係数表!E24</f>
        <v>0</v>
      </c>
      <c r="Y21" s="89">
        <f t="shared" si="9"/>
        <v>0</v>
      </c>
    </row>
    <row r="22" spans="1:25" x14ac:dyDescent="0.2">
      <c r="A22" s="6" t="s">
        <v>10</v>
      </c>
      <c r="B22" s="5" t="s">
        <v>271</v>
      </c>
      <c r="C22" s="90"/>
      <c r="D22" s="76">
        <f>投入係数表!AG22</f>
        <v>2.881844380403458E-3</v>
      </c>
      <c r="E22" s="77">
        <f t="shared" si="0"/>
        <v>0.28818443804034583</v>
      </c>
      <c r="F22" s="76">
        <f>分析係数表!C25</f>
        <v>0.30845442536327605</v>
      </c>
      <c r="G22" s="77">
        <f t="shared" si="1"/>
        <v>8.8891765234373504E-2</v>
      </c>
      <c r="H22" s="77">
        <v>0.15806798713084677</v>
      </c>
      <c r="I22" s="77">
        <f t="shared" si="2"/>
        <v>0.15806798713084677</v>
      </c>
      <c r="J22" s="76">
        <f>分析係数表!G25</f>
        <v>0.19694817948330565</v>
      </c>
      <c r="K22" s="78">
        <f t="shared" si="3"/>
        <v>3.1131202300010857E-2</v>
      </c>
      <c r="L22" s="79"/>
      <c r="M22" s="80"/>
      <c r="N22" s="81">
        <f>分析係数表!H25</f>
        <v>5.0887265135699379E-4</v>
      </c>
      <c r="O22" s="82">
        <f t="shared" si="4"/>
        <v>9.287017380593187E-3</v>
      </c>
      <c r="P22" s="76">
        <f>分析係数表!C25</f>
        <v>0.30845442536327605</v>
      </c>
      <c r="Q22" s="82">
        <f t="shared" si="5"/>
        <v>2.8646216094696288E-3</v>
      </c>
      <c r="R22" s="83">
        <v>1.7103657395832146E-2</v>
      </c>
      <c r="S22" s="84">
        <f t="shared" si="6"/>
        <v>0.17517164452667891</v>
      </c>
      <c r="T22" s="85">
        <f>分析係数表!F25</f>
        <v>0.34916150475902702</v>
      </c>
      <c r="U22" s="86">
        <f t="shared" si="7"/>
        <v>6.1163194994048591E-2</v>
      </c>
      <c r="V22" s="87">
        <f>分析係数表!D25</f>
        <v>2.3674271037921135E-2</v>
      </c>
      <c r="W22" s="88">
        <f t="shared" si="8"/>
        <v>0</v>
      </c>
      <c r="X22" s="76">
        <f>分析係数表!E25</f>
        <v>2.3583622903761897E-2</v>
      </c>
      <c r="Y22" s="89">
        <f t="shared" si="9"/>
        <v>0</v>
      </c>
    </row>
    <row r="23" spans="1:25" x14ac:dyDescent="0.2">
      <c r="A23" s="6" t="s">
        <v>11</v>
      </c>
      <c r="B23" s="5" t="s">
        <v>35</v>
      </c>
      <c r="C23" s="90"/>
      <c r="D23" s="76">
        <f>投入係数表!AG23</f>
        <v>0</v>
      </c>
      <c r="E23" s="77">
        <f t="shared" si="0"/>
        <v>0</v>
      </c>
      <c r="F23" s="76">
        <f>分析係数表!C26</f>
        <v>0.16160220994475138</v>
      </c>
      <c r="G23" s="77">
        <f t="shared" si="1"/>
        <v>0</v>
      </c>
      <c r="H23" s="77">
        <v>1.3436926224123125E-2</v>
      </c>
      <c r="I23" s="77">
        <f t="shared" si="2"/>
        <v>1.3436926224123125E-2</v>
      </c>
      <c r="J23" s="76">
        <f>分析係数表!G26</f>
        <v>0.19685515573026913</v>
      </c>
      <c r="K23" s="78">
        <f t="shared" si="3"/>
        <v>2.645128204385895E-3</v>
      </c>
      <c r="L23" s="79"/>
      <c r="M23" s="80"/>
      <c r="N23" s="81">
        <f>分析係数表!H26</f>
        <v>1.0360125260960334E-2</v>
      </c>
      <c r="O23" s="82">
        <f t="shared" si="4"/>
        <v>0.18907414872284589</v>
      </c>
      <c r="P23" s="76">
        <f>分析係数表!C26</f>
        <v>0.16160220994475138</v>
      </c>
      <c r="Q23" s="82">
        <f t="shared" si="5"/>
        <v>3.0554800277034489E-2</v>
      </c>
      <c r="R23" s="83">
        <v>3.233805624176813E-2</v>
      </c>
      <c r="S23" s="84">
        <f t="shared" si="6"/>
        <v>4.5774982465891255E-2</v>
      </c>
      <c r="T23" s="85">
        <f>分析係数表!F26</f>
        <v>0.33413970365890533</v>
      </c>
      <c r="U23" s="86">
        <f t="shared" si="7"/>
        <v>1.5295239076144492E-2</v>
      </c>
      <c r="V23" s="87">
        <f>分析係数表!D26</f>
        <v>4.2334442092530997E-2</v>
      </c>
      <c r="W23" s="88">
        <f t="shared" si="8"/>
        <v>0</v>
      </c>
      <c r="X23" s="76">
        <f>分析係数表!E26</f>
        <v>4.4148775325068036E-2</v>
      </c>
      <c r="Y23" s="89">
        <f t="shared" si="9"/>
        <v>0</v>
      </c>
    </row>
    <row r="24" spans="1:25" x14ac:dyDescent="0.2">
      <c r="A24" s="6" t="s">
        <v>12</v>
      </c>
      <c r="B24" s="5" t="s">
        <v>365</v>
      </c>
      <c r="C24" s="90"/>
      <c r="D24" s="76">
        <f>投入係数表!AG24</f>
        <v>0</v>
      </c>
      <c r="E24" s="77">
        <f t="shared" si="0"/>
        <v>0</v>
      </c>
      <c r="F24" s="76">
        <f>分析係数表!C27</f>
        <v>8.2295614510016213E-2</v>
      </c>
      <c r="G24" s="77">
        <f t="shared" si="1"/>
        <v>0</v>
      </c>
      <c r="H24" s="77">
        <v>1.0250600891271186E-3</v>
      </c>
      <c r="I24" s="77">
        <f t="shared" si="2"/>
        <v>1.0250600891271186E-3</v>
      </c>
      <c r="J24" s="76">
        <f>分析係数表!G27</f>
        <v>0.16879795396419436</v>
      </c>
      <c r="K24" s="78">
        <f t="shared" si="3"/>
        <v>1.7302804573501233E-4</v>
      </c>
      <c r="L24" s="79"/>
      <c r="M24" s="80"/>
      <c r="N24" s="81">
        <f>分析係数表!H27</f>
        <v>1.0829853862212944E-2</v>
      </c>
      <c r="O24" s="82">
        <f t="shared" si="4"/>
        <v>0.19764678015108575</v>
      </c>
      <c r="P24" s="76">
        <f>分析係数表!C27</f>
        <v>8.2295614510016213E-2</v>
      </c>
      <c r="Q24" s="82">
        <f t="shared" si="5"/>
        <v>1.6265463228459676E-2</v>
      </c>
      <c r="R24" s="83">
        <v>1.6437234253752465E-2</v>
      </c>
      <c r="S24" s="84">
        <f t="shared" si="6"/>
        <v>1.7462294342879586E-2</v>
      </c>
      <c r="T24" s="85">
        <f>分析係数表!F27</f>
        <v>0.31969309462915602</v>
      </c>
      <c r="U24" s="86">
        <f t="shared" si="7"/>
        <v>5.582574917800379E-3</v>
      </c>
      <c r="V24" s="87">
        <f>分析係数表!D27</f>
        <v>0</v>
      </c>
      <c r="W24" s="88">
        <f t="shared" si="8"/>
        <v>0</v>
      </c>
      <c r="X24" s="76">
        <f>分析係数表!E27</f>
        <v>0</v>
      </c>
      <c r="Y24" s="89">
        <f t="shared" si="9"/>
        <v>0</v>
      </c>
    </row>
    <row r="25" spans="1:25" x14ac:dyDescent="0.2">
      <c r="A25" s="6" t="s">
        <v>13</v>
      </c>
      <c r="B25" s="5" t="s">
        <v>191</v>
      </c>
      <c r="C25" s="90"/>
      <c r="D25" s="76">
        <f>投入係数表!AG25</f>
        <v>0</v>
      </c>
      <c r="E25" s="77">
        <f t="shared" si="0"/>
        <v>0</v>
      </c>
      <c r="F25" s="76">
        <f>分析係数表!C28</f>
        <v>3.4090909090909061E-2</v>
      </c>
      <c r="G25" s="77">
        <f t="shared" si="1"/>
        <v>0</v>
      </c>
      <c r="H25" s="77">
        <v>1.231628103911496E-2</v>
      </c>
      <c r="I25" s="77">
        <f t="shared" si="2"/>
        <v>1.231628103911496E-2</v>
      </c>
      <c r="J25" s="76">
        <f>分析係数表!G28</f>
        <v>0.12609457092819615</v>
      </c>
      <c r="K25" s="78">
        <f t="shared" si="3"/>
        <v>1.5530161730582786E-3</v>
      </c>
      <c r="L25" s="79"/>
      <c r="M25" s="80"/>
      <c r="N25" s="81">
        <f>分析係数表!H28</f>
        <v>2.1424843423799581E-2</v>
      </c>
      <c r="O25" s="82">
        <f t="shared" si="4"/>
        <v>0.39100724458805153</v>
      </c>
      <c r="P25" s="76">
        <f>分析係数表!C28</f>
        <v>3.4090909090909061E-2</v>
      </c>
      <c r="Q25" s="82">
        <f t="shared" si="5"/>
        <v>1.3329792429138109E-2</v>
      </c>
      <c r="R25" s="83">
        <v>1.4791198548615806E-2</v>
      </c>
      <c r="S25" s="84">
        <f t="shared" si="6"/>
        <v>2.7107479587730764E-2</v>
      </c>
      <c r="T25" s="85">
        <f>分析係数表!F28</f>
        <v>0.21453590192644484</v>
      </c>
      <c r="U25" s="86">
        <f t="shared" si="7"/>
        <v>5.8155275823065121E-3</v>
      </c>
      <c r="V25" s="87">
        <f>分析係数表!D28</f>
        <v>1.6637478108581436E-2</v>
      </c>
      <c r="W25" s="88">
        <f t="shared" si="8"/>
        <v>0</v>
      </c>
      <c r="X25" s="76">
        <f>分析係数表!E28</f>
        <v>1.5761821366024518E-2</v>
      </c>
      <c r="Y25" s="89">
        <f t="shared" si="9"/>
        <v>0</v>
      </c>
    </row>
    <row r="26" spans="1:25" x14ac:dyDescent="0.2">
      <c r="A26" s="6" t="s">
        <v>14</v>
      </c>
      <c r="B26" s="5" t="s">
        <v>50</v>
      </c>
      <c r="C26" s="90"/>
      <c r="D26" s="76">
        <f>投入係数表!AG26</f>
        <v>3.4582132564841501E-2</v>
      </c>
      <c r="E26" s="77">
        <f t="shared" si="0"/>
        <v>3.4582132564841501</v>
      </c>
      <c r="F26" s="76">
        <f>分析係数表!C29</f>
        <v>0.29231433506044902</v>
      </c>
      <c r="G26" s="77">
        <f t="shared" si="1"/>
        <v>1.0108853085663945</v>
      </c>
      <c r="H26" s="77">
        <v>1.0589080263220105</v>
      </c>
      <c r="I26" s="77">
        <f t="shared" si="2"/>
        <v>1.0589080263220105</v>
      </c>
      <c r="J26" s="76">
        <f>分析係数表!G29</f>
        <v>0.25456977262594738</v>
      </c>
      <c r="K26" s="78">
        <f t="shared" si="3"/>
        <v>0.26956597549258493</v>
      </c>
      <c r="L26" s="79"/>
      <c r="M26" s="80"/>
      <c r="N26" s="81">
        <f>分析係数表!H29</f>
        <v>1.0151356993736952E-2</v>
      </c>
      <c r="O26" s="82">
        <f t="shared" si="4"/>
        <v>0.18526409031029484</v>
      </c>
      <c r="P26" s="76">
        <f>分析係数表!C29</f>
        <v>0.29231433506044902</v>
      </c>
      <c r="Q26" s="82">
        <f t="shared" si="5"/>
        <v>5.4155349369632809E-2</v>
      </c>
      <c r="R26" s="83">
        <v>6.8783867691237385E-2</v>
      </c>
      <c r="S26" s="84">
        <f t="shared" si="6"/>
        <v>1.1276918940132479</v>
      </c>
      <c r="T26" s="85">
        <f>分析係数表!F29</f>
        <v>0.38252340615247438</v>
      </c>
      <c r="U26" s="86">
        <f t="shared" si="7"/>
        <v>0.43136854438848271</v>
      </c>
      <c r="V26" s="87">
        <f>分析係数表!D29</f>
        <v>6.8212215782434235E-2</v>
      </c>
      <c r="W26" s="88">
        <f t="shared" si="8"/>
        <v>0</v>
      </c>
      <c r="X26" s="76">
        <f>分析係数表!E29</f>
        <v>4.7258136424431565E-2</v>
      </c>
      <c r="Y26" s="89">
        <f t="shared" si="9"/>
        <v>0</v>
      </c>
    </row>
    <row r="27" spans="1:25" x14ac:dyDescent="0.2">
      <c r="A27" s="6" t="s">
        <v>15</v>
      </c>
      <c r="B27" s="5" t="s">
        <v>36</v>
      </c>
      <c r="C27" s="90"/>
      <c r="D27" s="76">
        <f>投入係数表!AG27</f>
        <v>0</v>
      </c>
      <c r="E27" s="77">
        <f t="shared" si="0"/>
        <v>0</v>
      </c>
      <c r="F27" s="76">
        <f>分析係数表!C30</f>
        <v>1</v>
      </c>
      <c r="G27" s="77">
        <f t="shared" si="1"/>
        <v>0</v>
      </c>
      <c r="H27" s="77">
        <v>5.2130465054923941E-2</v>
      </c>
      <c r="I27" s="77">
        <f t="shared" si="2"/>
        <v>5.2130465054923941E-2</v>
      </c>
      <c r="J27" s="76">
        <f>分析係数表!G30</f>
        <v>0.34476756092566047</v>
      </c>
      <c r="K27" s="78">
        <f t="shared" si="3"/>
        <v>1.7972893286906502E-2</v>
      </c>
      <c r="L27" s="79"/>
      <c r="M27" s="80"/>
      <c r="N27" s="81">
        <f>分析係数表!H30</f>
        <v>0</v>
      </c>
      <c r="O27" s="82">
        <f t="shared" si="4"/>
        <v>0</v>
      </c>
      <c r="P27" s="76">
        <f>分析係数表!C30</f>
        <v>1</v>
      </c>
      <c r="Q27" s="82">
        <f t="shared" si="5"/>
        <v>0</v>
      </c>
      <c r="R27" s="83">
        <v>5.5451898350450557E-2</v>
      </c>
      <c r="S27" s="84">
        <f t="shared" si="6"/>
        <v>0.1075823634053745</v>
      </c>
      <c r="T27" s="85">
        <f>分析係数表!F30</f>
        <v>0.43968871595330739</v>
      </c>
      <c r="U27" s="86">
        <f t="shared" si="7"/>
        <v>4.7302751224931196E-2</v>
      </c>
      <c r="V27" s="87">
        <f>分析係数表!D30</f>
        <v>0.11560516076182674</v>
      </c>
      <c r="W27" s="88">
        <f t="shared" si="8"/>
        <v>0</v>
      </c>
      <c r="X27" s="76">
        <f>分析係数表!E30</f>
        <v>7.6694654925250877E-2</v>
      </c>
      <c r="Y27" s="89">
        <f t="shared" si="9"/>
        <v>0</v>
      </c>
    </row>
    <row r="28" spans="1:25" x14ac:dyDescent="0.2">
      <c r="A28" s="6" t="s">
        <v>16</v>
      </c>
      <c r="B28" s="5" t="s">
        <v>192</v>
      </c>
      <c r="C28" s="90"/>
      <c r="D28" s="76">
        <f>投入係数表!AG28</f>
        <v>0</v>
      </c>
      <c r="E28" s="77">
        <f t="shared" si="0"/>
        <v>0</v>
      </c>
      <c r="F28" s="76">
        <f>分析係数表!C31</f>
        <v>3.6682843277190957E-2</v>
      </c>
      <c r="G28" s="77">
        <f t="shared" si="1"/>
        <v>0</v>
      </c>
      <c r="H28" s="77">
        <v>5.6920438910218734E-3</v>
      </c>
      <c r="I28" s="77">
        <f t="shared" si="2"/>
        <v>5.6920438910218734E-3</v>
      </c>
      <c r="J28" s="76">
        <f>分析係数表!G31</f>
        <v>6.9767441860465115E-2</v>
      </c>
      <c r="K28" s="78">
        <f t="shared" si="3"/>
        <v>3.9711934123408421E-4</v>
      </c>
      <c r="L28" s="79"/>
      <c r="M28" s="80"/>
      <c r="N28" s="81">
        <f>分析係数表!H31</f>
        <v>2.1751043841336117E-2</v>
      </c>
      <c r="O28" s="82">
        <f t="shared" si="4"/>
        <v>0.39696046085766257</v>
      </c>
      <c r="P28" s="76">
        <f>分析係数表!C31</f>
        <v>3.6682843277190957E-2</v>
      </c>
      <c r="Q28" s="82">
        <f t="shared" si="5"/>
        <v>1.4561638372883131E-2</v>
      </c>
      <c r="R28" s="83">
        <v>1.9362604325716366E-2</v>
      </c>
      <c r="S28" s="84">
        <f t="shared" si="6"/>
        <v>2.5054648216738237E-2</v>
      </c>
      <c r="T28" s="85">
        <f>分析係数表!F31</f>
        <v>0.34496124031007752</v>
      </c>
      <c r="U28" s="86">
        <f t="shared" si="7"/>
        <v>8.6428825243786943E-3</v>
      </c>
      <c r="V28" s="87">
        <f>分析係数表!D31</f>
        <v>0</v>
      </c>
      <c r="W28" s="88">
        <f t="shared" si="8"/>
        <v>0</v>
      </c>
      <c r="X28" s="76">
        <f>分析係数表!E31</f>
        <v>0</v>
      </c>
      <c r="Y28" s="89">
        <f t="shared" si="9"/>
        <v>0</v>
      </c>
    </row>
    <row r="29" spans="1:25" x14ac:dyDescent="0.2">
      <c r="A29" s="6" t="s">
        <v>17</v>
      </c>
      <c r="B29" s="5" t="s">
        <v>272</v>
      </c>
      <c r="C29" s="90"/>
      <c r="D29" s="76">
        <f>投入係数表!AG29</f>
        <v>0</v>
      </c>
      <c r="E29" s="77">
        <f t="shared" si="0"/>
        <v>0</v>
      </c>
      <c r="F29" s="76">
        <f>分析係数表!C32</f>
        <v>0.40520446096654272</v>
      </c>
      <c r="G29" s="77">
        <f t="shared" si="1"/>
        <v>0</v>
      </c>
      <c r="H29" s="77">
        <v>8.1107250581120022E-3</v>
      </c>
      <c r="I29" s="77">
        <f t="shared" si="2"/>
        <v>8.1107250581120022E-3</v>
      </c>
      <c r="J29" s="76">
        <f>分析係数表!G32</f>
        <v>0.14123006833712984</v>
      </c>
      <c r="K29" s="78">
        <f t="shared" si="3"/>
        <v>1.1454782542208294E-3</v>
      </c>
      <c r="L29" s="79"/>
      <c r="M29" s="80"/>
      <c r="N29" s="81">
        <f>分析係数表!H32</f>
        <v>6.3543841336116914E-3</v>
      </c>
      <c r="O29" s="82">
        <f t="shared" si="4"/>
        <v>0.1159686529320226</v>
      </c>
      <c r="P29" s="76">
        <f>分析係数表!C32</f>
        <v>0.40520446096654272</v>
      </c>
      <c r="Q29" s="82">
        <f t="shared" si="5"/>
        <v>4.699101550033629E-2</v>
      </c>
      <c r="R29" s="83">
        <v>5.851204101315071E-2</v>
      </c>
      <c r="S29" s="84">
        <f t="shared" si="6"/>
        <v>6.6622766071262718E-2</v>
      </c>
      <c r="T29" s="85">
        <f>分析係数表!F32</f>
        <v>0.48519362186788156</v>
      </c>
      <c r="U29" s="86">
        <f t="shared" si="7"/>
        <v>3.2324941168972575E-2</v>
      </c>
      <c r="V29" s="87">
        <f>分析係数表!D32</f>
        <v>9.1116173120728925E-3</v>
      </c>
      <c r="W29" s="88">
        <f t="shared" si="8"/>
        <v>0</v>
      </c>
      <c r="X29" s="76">
        <f>分析係数表!E32</f>
        <v>1.366742596810934E-2</v>
      </c>
      <c r="Y29" s="89">
        <f t="shared" si="9"/>
        <v>0</v>
      </c>
    </row>
    <row r="30" spans="1:25" x14ac:dyDescent="0.2">
      <c r="A30" s="6" t="s">
        <v>18</v>
      </c>
      <c r="B30" s="5" t="s">
        <v>273</v>
      </c>
      <c r="C30" s="90"/>
      <c r="D30" s="76">
        <f>投入係数表!AG30</f>
        <v>0</v>
      </c>
      <c r="E30" s="77">
        <f t="shared" si="0"/>
        <v>0</v>
      </c>
      <c r="F30" s="76">
        <f>分析係数表!C33</f>
        <v>1</v>
      </c>
      <c r="G30" s="77">
        <f t="shared" si="1"/>
        <v>0</v>
      </c>
      <c r="H30" s="77">
        <v>3.091365742822496E-2</v>
      </c>
      <c r="I30" s="77">
        <f t="shared" si="2"/>
        <v>3.091365742822496E-2</v>
      </c>
      <c r="J30" s="76">
        <f>分析係数表!G33</f>
        <v>0.50773765659543113</v>
      </c>
      <c r="K30" s="78">
        <f t="shared" si="3"/>
        <v>1.5696027979400885E-2</v>
      </c>
      <c r="L30" s="79"/>
      <c r="M30" s="80"/>
      <c r="N30" s="81">
        <f>分析係数表!H33</f>
        <v>9.3945720250521918E-4</v>
      </c>
      <c r="O30" s="82">
        <f t="shared" si="4"/>
        <v>1.7145262856479725E-2</v>
      </c>
      <c r="P30" s="76">
        <f>分析係数表!C33</f>
        <v>1</v>
      </c>
      <c r="Q30" s="82">
        <f t="shared" si="5"/>
        <v>1.7145262856479725E-2</v>
      </c>
      <c r="R30" s="83">
        <v>5.1754058513617841E-2</v>
      </c>
      <c r="S30" s="84">
        <f t="shared" si="6"/>
        <v>8.2667715941842801E-2</v>
      </c>
      <c r="T30" s="85">
        <f>分析係数表!F33</f>
        <v>0.64112011790714807</v>
      </c>
      <c r="U30" s="86">
        <f t="shared" si="7"/>
        <v>5.299993579174888E-2</v>
      </c>
      <c r="V30" s="87">
        <f>分析係数表!D33</f>
        <v>2.5055268975681652E-2</v>
      </c>
      <c r="W30" s="88">
        <f t="shared" si="8"/>
        <v>0</v>
      </c>
      <c r="X30" s="76">
        <f>分析係数表!E33</f>
        <v>2.3581429624170966E-2</v>
      </c>
      <c r="Y30" s="89">
        <f t="shared" si="9"/>
        <v>0</v>
      </c>
    </row>
    <row r="31" spans="1:25" x14ac:dyDescent="0.2">
      <c r="A31" s="6" t="s">
        <v>19</v>
      </c>
      <c r="B31" s="5" t="s">
        <v>274</v>
      </c>
      <c r="C31" s="90"/>
      <c r="D31" s="76">
        <f>投入係数表!AG31</f>
        <v>1.7291066282420751E-2</v>
      </c>
      <c r="E31" s="77">
        <f t="shared" si="0"/>
        <v>1.7291066282420751</v>
      </c>
      <c r="F31" s="76">
        <f>分析係数表!C34</f>
        <v>0.47684200348095152</v>
      </c>
      <c r="G31" s="77">
        <f t="shared" si="1"/>
        <v>0.82451066884314395</v>
      </c>
      <c r="H31" s="77">
        <v>1.0027762408433054</v>
      </c>
      <c r="I31" s="77">
        <f t="shared" si="2"/>
        <v>1.0027762408433054</v>
      </c>
      <c r="J31" s="76">
        <f>分析係数表!G34</f>
        <v>0.42481481481481481</v>
      </c>
      <c r="K31" s="78">
        <f t="shared" si="3"/>
        <v>0.42599420305454494</v>
      </c>
      <c r="L31" s="79"/>
      <c r="M31" s="80"/>
      <c r="N31" s="81">
        <f>分析係数表!H34</f>
        <v>0.15750260960334028</v>
      </c>
      <c r="O31" s="82">
        <f t="shared" si="4"/>
        <v>2.8744509436189829</v>
      </c>
      <c r="P31" s="76">
        <f>分析係数表!C34</f>
        <v>0.47684200348095152</v>
      </c>
      <c r="Q31" s="82">
        <f t="shared" si="5"/>
        <v>1.3706589468629875</v>
      </c>
      <c r="R31" s="83">
        <v>1.4645836685310543</v>
      </c>
      <c r="S31" s="84">
        <f t="shared" si="6"/>
        <v>2.4673599093743599</v>
      </c>
      <c r="T31" s="85">
        <f>分析係数表!F34</f>
        <v>0.69679012345679014</v>
      </c>
      <c r="U31" s="86">
        <f t="shared" si="7"/>
        <v>1.7192320158652947</v>
      </c>
      <c r="V31" s="87">
        <f>分析係数表!D34</f>
        <v>0.16024691358024692</v>
      </c>
      <c r="W31" s="88">
        <f t="shared" si="8"/>
        <v>0</v>
      </c>
      <c r="X31" s="76">
        <f>分析係数表!E34</f>
        <v>0.12271604938271605</v>
      </c>
      <c r="Y31" s="89">
        <f t="shared" si="9"/>
        <v>0</v>
      </c>
    </row>
    <row r="32" spans="1:25" x14ac:dyDescent="0.2">
      <c r="A32" s="6" t="s">
        <v>20</v>
      </c>
      <c r="B32" s="5" t="s">
        <v>37</v>
      </c>
      <c r="C32" s="90"/>
      <c r="D32" s="76">
        <f>投入係数表!AG32</f>
        <v>0</v>
      </c>
      <c r="E32" s="77">
        <f t="shared" si="0"/>
        <v>0</v>
      </c>
      <c r="F32" s="76">
        <f>分析係数表!C35</f>
        <v>0.24337550728097401</v>
      </c>
      <c r="G32" s="77">
        <f t="shared" si="1"/>
        <v>0</v>
      </c>
      <c r="H32" s="77">
        <v>8.6678663933947603E-2</v>
      </c>
      <c r="I32" s="77">
        <f t="shared" si="2"/>
        <v>8.6678663933947603E-2</v>
      </c>
      <c r="J32" s="76">
        <f>分析係数表!G35</f>
        <v>0.31448275862068964</v>
      </c>
      <c r="K32" s="78">
        <f t="shared" si="3"/>
        <v>2.7258945347503522E-2</v>
      </c>
      <c r="L32" s="79"/>
      <c r="M32" s="80"/>
      <c r="N32" s="81">
        <f>分析係数表!H35</f>
        <v>5.9929540709812108E-2</v>
      </c>
      <c r="O32" s="82">
        <f t="shared" si="4"/>
        <v>1.093724893052936</v>
      </c>
      <c r="P32" s="76">
        <f>分析係数表!C35</f>
        <v>0.24337550728097401</v>
      </c>
      <c r="Q32" s="82">
        <f t="shared" si="5"/>
        <v>0.26618585067258732</v>
      </c>
      <c r="R32" s="83">
        <v>0.35342125740923752</v>
      </c>
      <c r="S32" s="84">
        <f t="shared" si="6"/>
        <v>0.4400999213431851</v>
      </c>
      <c r="T32" s="85">
        <f>分析係数表!F35</f>
        <v>0.64091954022988507</v>
      </c>
      <c r="U32" s="86">
        <f t="shared" si="7"/>
        <v>0.28206863924248277</v>
      </c>
      <c r="V32" s="87">
        <f>分析係数表!D35</f>
        <v>7.0344827586206901E-2</v>
      </c>
      <c r="W32" s="88">
        <f t="shared" si="8"/>
        <v>0</v>
      </c>
      <c r="X32" s="76">
        <f>分析係数表!E35</f>
        <v>6.2068965517241378E-2</v>
      </c>
      <c r="Y32" s="89">
        <f t="shared" si="9"/>
        <v>0</v>
      </c>
    </row>
    <row r="33" spans="1:25" x14ac:dyDescent="0.2">
      <c r="A33" s="6" t="s">
        <v>21</v>
      </c>
      <c r="B33" s="5" t="s">
        <v>38</v>
      </c>
      <c r="C33" s="90"/>
      <c r="D33" s="76">
        <f>投入係数表!AG33</f>
        <v>2.5936599423631124E-2</v>
      </c>
      <c r="E33" s="77">
        <f t="shared" si="0"/>
        <v>2.5936599423631126</v>
      </c>
      <c r="F33" s="76">
        <f>分析係数表!C36</f>
        <v>0.96818154529627187</v>
      </c>
      <c r="G33" s="77">
        <f t="shared" si="1"/>
        <v>2.5111336909701576</v>
      </c>
      <c r="H33" s="77">
        <v>2.6775258898577281</v>
      </c>
      <c r="I33" s="77">
        <f t="shared" si="2"/>
        <v>2.6775258898577281</v>
      </c>
      <c r="J33" s="76">
        <f>分析係数表!G36</f>
        <v>4.9777985510633324E-2</v>
      </c>
      <c r="K33" s="78">
        <f t="shared" si="3"/>
        <v>0.13328184494968359</v>
      </c>
      <c r="L33" s="79"/>
      <c r="M33" s="80"/>
      <c r="N33" s="81">
        <f>分析係数表!H36</f>
        <v>0.19376304801670147</v>
      </c>
      <c r="O33" s="82">
        <f t="shared" si="4"/>
        <v>3.5362104641489438</v>
      </c>
      <c r="P33" s="76">
        <f>分析係数表!C36</f>
        <v>0.96818154529627187</v>
      </c>
      <c r="Q33" s="82">
        <f t="shared" si="5"/>
        <v>3.4236937116725712</v>
      </c>
      <c r="R33" s="83">
        <v>3.607968103750538</v>
      </c>
      <c r="S33" s="84">
        <f t="shared" si="6"/>
        <v>6.2854939936082665</v>
      </c>
      <c r="T33" s="85">
        <f>分析係数表!F36</f>
        <v>0.84955597102126668</v>
      </c>
      <c r="U33" s="86">
        <f t="shared" si="7"/>
        <v>5.3398789530882098</v>
      </c>
      <c r="V33" s="87">
        <f>分析係数表!D36</f>
        <v>8.3547557840616959E-3</v>
      </c>
      <c r="W33" s="88">
        <f t="shared" si="8"/>
        <v>0</v>
      </c>
      <c r="X33" s="76">
        <f>分析係数表!E36</f>
        <v>3.0380930123860717E-3</v>
      </c>
      <c r="Y33" s="89">
        <f t="shared" si="9"/>
        <v>0</v>
      </c>
    </row>
    <row r="34" spans="1:25" x14ac:dyDescent="0.2">
      <c r="A34" s="6" t="s">
        <v>22</v>
      </c>
      <c r="B34" s="5" t="s">
        <v>377</v>
      </c>
      <c r="C34" s="90"/>
      <c r="D34" s="76">
        <f>投入係数表!AG34</f>
        <v>1.7291066282420751E-2</v>
      </c>
      <c r="E34" s="77">
        <f t="shared" si="0"/>
        <v>1.7291066282420751</v>
      </c>
      <c r="F34" s="76">
        <f>分析係数表!C37</f>
        <v>0.40040699066315533</v>
      </c>
      <c r="G34" s="77">
        <f t="shared" si="1"/>
        <v>0.69234638155012451</v>
      </c>
      <c r="H34" s="77">
        <v>0.80038168616147731</v>
      </c>
      <c r="I34" s="77">
        <f t="shared" si="2"/>
        <v>0.80038168616147731</v>
      </c>
      <c r="J34" s="76">
        <f>分析係数表!G37</f>
        <v>0.27134717134717135</v>
      </c>
      <c r="K34" s="78">
        <f t="shared" si="3"/>
        <v>0.2171813065379963</v>
      </c>
      <c r="L34" s="79"/>
      <c r="M34" s="80"/>
      <c r="N34" s="81">
        <f>分析係数表!H37</f>
        <v>4.6907620041753653E-2</v>
      </c>
      <c r="O34" s="82">
        <f t="shared" si="4"/>
        <v>0.85607249957006415</v>
      </c>
      <c r="P34" s="76">
        <f>分析係数表!C37</f>
        <v>0.40040699066315533</v>
      </c>
      <c r="Q34" s="82">
        <f t="shared" si="5"/>
        <v>0.34277741334233469</v>
      </c>
      <c r="R34" s="83">
        <v>0.39522495696192478</v>
      </c>
      <c r="S34" s="84">
        <f t="shared" si="6"/>
        <v>1.195606643123402</v>
      </c>
      <c r="T34" s="85">
        <f>分析係数表!F37</f>
        <v>0.66491656491656492</v>
      </c>
      <c r="U34" s="86">
        <f t="shared" si="7"/>
        <v>0.79497866213703783</v>
      </c>
      <c r="V34" s="87">
        <f>分析係数表!D37</f>
        <v>3.0728530728530729E-2</v>
      </c>
      <c r="W34" s="88">
        <f t="shared" si="8"/>
        <v>0</v>
      </c>
      <c r="X34" s="76">
        <f>分析係数表!E37</f>
        <v>2.9100529100529099E-2</v>
      </c>
      <c r="Y34" s="89">
        <f t="shared" si="9"/>
        <v>0</v>
      </c>
    </row>
    <row r="35" spans="1:25" x14ac:dyDescent="0.2">
      <c r="A35" s="6" t="s">
        <v>23</v>
      </c>
      <c r="B35" s="5" t="s">
        <v>193</v>
      </c>
      <c r="C35" s="75">
        <f>最終需要_まとめ!C36</f>
        <v>100</v>
      </c>
      <c r="D35" s="76">
        <f>投入係数表!AG35</f>
        <v>0.13832853025936601</v>
      </c>
      <c r="E35" s="77">
        <f t="shared" si="0"/>
        <v>13.8328530259366</v>
      </c>
      <c r="F35" s="76">
        <f>分析係数表!C38</f>
        <v>3.4362826933778567E-2</v>
      </c>
      <c r="G35" s="77">
        <f t="shared" si="1"/>
        <v>0.47533593453065459</v>
      </c>
      <c r="H35" s="77">
        <v>0.48831320822568958</v>
      </c>
      <c r="I35" s="77">
        <f t="shared" si="2"/>
        <v>100.48831320822569</v>
      </c>
      <c r="J35" s="76">
        <f>分析係数表!G38</f>
        <v>0.25648414985590778</v>
      </c>
      <c r="K35" s="78">
        <f t="shared" si="3"/>
        <v>25.773659583665957</v>
      </c>
      <c r="L35" s="79"/>
      <c r="M35" s="80"/>
      <c r="N35" s="81">
        <f>分析係数表!H38</f>
        <v>4.2901878914405008E-2</v>
      </c>
      <c r="O35" s="82">
        <f t="shared" si="4"/>
        <v>0.78296700377924089</v>
      </c>
      <c r="P35" s="76">
        <f>分析係数表!C38</f>
        <v>3.4362826933778567E-2</v>
      </c>
      <c r="Q35" s="82">
        <f t="shared" si="5"/>
        <v>2.6904959645725205E-2</v>
      </c>
      <c r="R35" s="83">
        <v>3.2310726285597419E-2</v>
      </c>
      <c r="S35" s="84">
        <f t="shared" si="6"/>
        <v>100.52062393451129</v>
      </c>
      <c r="T35" s="85">
        <f>分析係数表!F38</f>
        <v>0.52449567723342938</v>
      </c>
      <c r="U35" s="86">
        <f t="shared" si="7"/>
        <v>52.722632726458372</v>
      </c>
      <c r="V35" s="87">
        <f>分析係数表!D38</f>
        <v>0.12968299711815562</v>
      </c>
      <c r="W35" s="88">
        <f t="shared" si="8"/>
        <v>13</v>
      </c>
      <c r="X35" s="76">
        <f>分析係数表!E38</f>
        <v>0.13832853025936601</v>
      </c>
      <c r="Y35" s="89">
        <f t="shared" si="9"/>
        <v>14</v>
      </c>
    </row>
    <row r="36" spans="1:25" x14ac:dyDescent="0.2">
      <c r="A36" s="6" t="s">
        <v>24</v>
      </c>
      <c r="B36" s="5" t="s">
        <v>39</v>
      </c>
      <c r="C36" s="90"/>
      <c r="D36" s="76">
        <f>投入係数表!AG36</f>
        <v>0</v>
      </c>
      <c r="E36" s="77">
        <f t="shared" si="0"/>
        <v>0</v>
      </c>
      <c r="F36" s="76">
        <f>分析係数表!C39</f>
        <v>1</v>
      </c>
      <c r="G36" s="77">
        <f t="shared" si="1"/>
        <v>0</v>
      </c>
      <c r="H36" s="77">
        <v>1.5159189114147717E-2</v>
      </c>
      <c r="I36" s="77">
        <f t="shared" si="2"/>
        <v>1.5159189114147717E-2</v>
      </c>
      <c r="J36" s="76">
        <f>分析係数表!G39</f>
        <v>0.34864130434782609</v>
      </c>
      <c r="K36" s="78">
        <f t="shared" si="3"/>
        <v>5.2851194656118265E-3</v>
      </c>
      <c r="L36" s="79"/>
      <c r="M36" s="80"/>
      <c r="N36" s="81">
        <f>分析係数表!H39</f>
        <v>3.7578288100208767E-3</v>
      </c>
      <c r="O36" s="82">
        <f t="shared" si="4"/>
        <v>6.8581051425918901E-2</v>
      </c>
      <c r="P36" s="76">
        <f>分析係数表!C39</f>
        <v>1</v>
      </c>
      <c r="Q36" s="82">
        <f t="shared" si="5"/>
        <v>6.8581051425918901E-2</v>
      </c>
      <c r="R36" s="83">
        <v>8.7888826880581444E-2</v>
      </c>
      <c r="S36" s="84">
        <f t="shared" si="6"/>
        <v>0.10304801599472917</v>
      </c>
      <c r="T36" s="85">
        <f>分析係数表!F39</f>
        <v>0.69918478260869565</v>
      </c>
      <c r="U36" s="86">
        <f t="shared" si="7"/>
        <v>7.204960466153211E-2</v>
      </c>
      <c r="V36" s="87">
        <f>分析係数表!D39</f>
        <v>5.6793478260869563E-2</v>
      </c>
      <c r="W36" s="88">
        <f t="shared" si="8"/>
        <v>0</v>
      </c>
      <c r="X36" s="76">
        <f>分析係数表!E39</f>
        <v>7.2010869565217392E-2</v>
      </c>
      <c r="Y36" s="89">
        <f t="shared" si="9"/>
        <v>0</v>
      </c>
    </row>
    <row r="37" spans="1:25" x14ac:dyDescent="0.2">
      <c r="A37" s="6" t="s">
        <v>25</v>
      </c>
      <c r="B37" s="5" t="s">
        <v>40</v>
      </c>
      <c r="C37" s="90"/>
      <c r="D37" s="76">
        <f>投入係数表!AG37</f>
        <v>0</v>
      </c>
      <c r="E37" s="77">
        <f t="shared" si="0"/>
        <v>0</v>
      </c>
      <c r="F37" s="76">
        <f>分析係数表!C40</f>
        <v>0.60127684271619275</v>
      </c>
      <c r="G37" s="77">
        <f t="shared" si="1"/>
        <v>0</v>
      </c>
      <c r="H37" s="77">
        <v>3.9183828116030701E-3</v>
      </c>
      <c r="I37" s="77">
        <f t="shared" si="2"/>
        <v>3.9183828116030701E-3</v>
      </c>
      <c r="J37" s="76">
        <f>分析係数表!G40</f>
        <v>0.54798481836255197</v>
      </c>
      <c r="K37" s="78">
        <f t="shared" si="3"/>
        <v>2.1472142932912543E-3</v>
      </c>
      <c r="L37" s="79"/>
      <c r="M37" s="80"/>
      <c r="N37" s="81">
        <f>分析係数表!H40</f>
        <v>3.4120563674321501E-2</v>
      </c>
      <c r="O37" s="82">
        <f t="shared" si="4"/>
        <v>0.6227064218013123</v>
      </c>
      <c r="P37" s="76">
        <f>分析係数表!C40</f>
        <v>0.60127684271619275</v>
      </c>
      <c r="Q37" s="82">
        <f t="shared" si="5"/>
        <v>0.37441895123979085</v>
      </c>
      <c r="R37" s="83">
        <v>0.37610303750361385</v>
      </c>
      <c r="S37" s="84">
        <f t="shared" si="6"/>
        <v>0.38002142031521691</v>
      </c>
      <c r="T37" s="85">
        <f>分析係数表!F40</f>
        <v>0.74046629315018975</v>
      </c>
      <c r="U37" s="86">
        <f t="shared" si="7"/>
        <v>0.2813930524184789</v>
      </c>
      <c r="V37" s="87">
        <f>分析係数表!D40</f>
        <v>0.1006687149828303</v>
      </c>
      <c r="W37" s="88">
        <f t="shared" si="8"/>
        <v>0</v>
      </c>
      <c r="X37" s="76">
        <f>分析係数表!E40</f>
        <v>5.8015543105006326E-2</v>
      </c>
      <c r="Y37" s="89">
        <f t="shared" si="9"/>
        <v>0</v>
      </c>
    </row>
    <row r="38" spans="1:25" x14ac:dyDescent="0.2">
      <c r="A38" s="6" t="s">
        <v>26</v>
      </c>
      <c r="B38" s="5" t="s">
        <v>276</v>
      </c>
      <c r="C38" s="90"/>
      <c r="D38" s="76">
        <f>投入係数表!AG38</f>
        <v>0</v>
      </c>
      <c r="E38" s="77">
        <f t="shared" si="0"/>
        <v>0</v>
      </c>
      <c r="F38" s="76">
        <f>分析係数表!C41</f>
        <v>0.59395665886661919</v>
      </c>
      <c r="G38" s="77">
        <f t="shared" si="1"/>
        <v>0</v>
      </c>
      <c r="H38" s="77">
        <v>1.5496165712811357E-4</v>
      </c>
      <c r="I38" s="77">
        <f t="shared" si="2"/>
        <v>1.5496165712811357E-4</v>
      </c>
      <c r="J38" s="76">
        <f>分析係数表!G41</f>
        <v>0.45048742945100051</v>
      </c>
      <c r="K38" s="78">
        <f t="shared" si="3"/>
        <v>6.980827858311119E-5</v>
      </c>
      <c r="L38" s="79"/>
      <c r="M38" s="80"/>
      <c r="N38" s="81">
        <f>分析係数表!H41</f>
        <v>5.5519311064718163E-2</v>
      </c>
      <c r="O38" s="82">
        <f t="shared" si="4"/>
        <v>1.0132374090877949</v>
      </c>
      <c r="P38" s="76">
        <f>分析係数表!C41</f>
        <v>0.59395665886661919</v>
      </c>
      <c r="Q38" s="82">
        <f t="shared" si="5"/>
        <v>0.60181910614045653</v>
      </c>
      <c r="R38" s="83">
        <v>0.60944471929582755</v>
      </c>
      <c r="S38" s="84">
        <f t="shared" si="6"/>
        <v>0.60959968095295569</v>
      </c>
      <c r="T38" s="85">
        <f>分析係数表!F41</f>
        <v>0.55190696083461599</v>
      </c>
      <c r="U38" s="86">
        <f t="shared" si="7"/>
        <v>0.33644230724049734</v>
      </c>
      <c r="V38" s="87">
        <f>分析係数表!D41</f>
        <v>0.18539421925773902</v>
      </c>
      <c r="W38" s="88">
        <f t="shared" si="8"/>
        <v>0</v>
      </c>
      <c r="X38" s="76">
        <f>分析係数表!E41</f>
        <v>0.17017273815631948</v>
      </c>
      <c r="Y38" s="89">
        <f t="shared" si="9"/>
        <v>0</v>
      </c>
    </row>
    <row r="39" spans="1:25" x14ac:dyDescent="0.2">
      <c r="A39" s="6" t="s">
        <v>51</v>
      </c>
      <c r="B39" s="5" t="s">
        <v>367</v>
      </c>
      <c r="C39" s="90"/>
      <c r="D39" s="76">
        <f>投入係数表!AG39</f>
        <v>0</v>
      </c>
      <c r="E39" s="77">
        <f>$C$35*D39</f>
        <v>0</v>
      </c>
      <c r="F39" s="76">
        <f>分析係数表!C42</f>
        <v>0.30827067669172936</v>
      </c>
      <c r="G39" s="77">
        <f>E39*F39</f>
        <v>0</v>
      </c>
      <c r="H39" s="77">
        <v>4.6893646921212827E-3</v>
      </c>
      <c r="I39" s="77">
        <f>C39+H39</f>
        <v>4.6893646921212827E-3</v>
      </c>
      <c r="J39" s="76">
        <f>分析係数表!G42</f>
        <v>0.47878787878787876</v>
      </c>
      <c r="K39" s="78">
        <f>I39*J39</f>
        <v>2.2452109738035231E-3</v>
      </c>
      <c r="L39" s="79"/>
      <c r="M39" s="80"/>
      <c r="N39" s="81">
        <f>分析係数表!H42</f>
        <v>1.163883089770355E-2</v>
      </c>
      <c r="O39" s="82">
        <f t="shared" si="4"/>
        <v>0.21241075649972108</v>
      </c>
      <c r="P39" s="76">
        <f>分析係数表!C42</f>
        <v>0.30827067669172936</v>
      </c>
      <c r="Q39" s="82">
        <f>O39*P39</f>
        <v>6.5480007642771162E-2</v>
      </c>
      <c r="R39" s="83">
        <v>6.8138864785494205E-2</v>
      </c>
      <c r="S39" s="84">
        <f>I39+R39</f>
        <v>7.2828229477615483E-2</v>
      </c>
      <c r="T39" s="85">
        <f>分析係数表!F42</f>
        <v>0.54545454545454541</v>
      </c>
      <c r="U39" s="86">
        <f>S39*T39</f>
        <v>3.9724488805972076E-2</v>
      </c>
      <c r="V39" s="87">
        <f>分析係数表!D42</f>
        <v>0.24545454545454545</v>
      </c>
      <c r="W39" s="88">
        <f>ROUND(S39*V39,0)</f>
        <v>0</v>
      </c>
      <c r="X39" s="76">
        <f>分析係数表!E42</f>
        <v>0.17575757575757575</v>
      </c>
      <c r="Y39" s="89">
        <f>ROUND(S39*X39,0)</f>
        <v>0</v>
      </c>
    </row>
    <row r="40" spans="1:25" x14ac:dyDescent="0.2">
      <c r="A40" s="6" t="s">
        <v>194</v>
      </c>
      <c r="B40" s="5" t="s">
        <v>41</v>
      </c>
      <c r="C40" s="90"/>
      <c r="D40" s="76">
        <f>投入係数表!AG40</f>
        <v>0.17867435158501441</v>
      </c>
      <c r="E40" s="77">
        <f>$C$35*D40</f>
        <v>17.86743515850144</v>
      </c>
      <c r="F40" s="76">
        <f>分析係数表!C43</f>
        <v>0.33317448971487573</v>
      </c>
      <c r="G40" s="77">
        <f>E40*F40</f>
        <v>5.9529735914473472</v>
      </c>
      <c r="H40" s="77">
        <v>6.3466316521123751</v>
      </c>
      <c r="I40" s="77">
        <f>C40+H40</f>
        <v>6.3466316521123751</v>
      </c>
      <c r="J40" s="76">
        <f>分析係数表!G43</f>
        <v>0.31447963800904977</v>
      </c>
      <c r="K40" s="78">
        <f>I40*J40</f>
        <v>1.9958864245330772</v>
      </c>
      <c r="L40" s="79"/>
      <c r="M40" s="80"/>
      <c r="N40" s="81">
        <f>分析係数表!H43</f>
        <v>3.2711377870563677E-2</v>
      </c>
      <c r="O40" s="82">
        <f t="shared" si="4"/>
        <v>0.59698852751659282</v>
      </c>
      <c r="P40" s="76">
        <f>分析係数表!C43</f>
        <v>0.33317448971487573</v>
      </c>
      <c r="Q40" s="82">
        <f>O40*P40</f>
        <v>0.19890134802097587</v>
      </c>
      <c r="R40" s="83">
        <v>0.34318768045018277</v>
      </c>
      <c r="S40" s="84">
        <f>I40+R40</f>
        <v>6.6898193325625579</v>
      </c>
      <c r="T40" s="85">
        <f>分析係数表!F43</f>
        <v>0.5802139037433155</v>
      </c>
      <c r="U40" s="86">
        <f>S40*T40</f>
        <v>3.8815261902836231</v>
      </c>
      <c r="V40" s="87">
        <f>分析係数表!D43</f>
        <v>0.11641299876593994</v>
      </c>
      <c r="W40" s="88">
        <f>ROUND(S40*V40,0)</f>
        <v>1</v>
      </c>
      <c r="X40" s="76">
        <f>分析係数表!E43</f>
        <v>9.2348827642945289E-2</v>
      </c>
      <c r="Y40" s="89">
        <f>ROUND(S40*X40,0)</f>
        <v>1</v>
      </c>
    </row>
    <row r="41" spans="1:25" x14ac:dyDescent="0.2">
      <c r="A41" s="6" t="s">
        <v>340</v>
      </c>
      <c r="B41" s="5" t="s">
        <v>42</v>
      </c>
      <c r="C41" s="90"/>
      <c r="D41" s="76">
        <f>投入係数表!AG41</f>
        <v>1.1527377521613832E-2</v>
      </c>
      <c r="E41" s="77">
        <f>$C$35*D41</f>
        <v>1.1527377521613833</v>
      </c>
      <c r="F41" s="76">
        <f>分析係数表!C44</f>
        <v>0.44668045890539776</v>
      </c>
      <c r="G41" s="77">
        <f>E41*F41</f>
        <v>0.51490542813302331</v>
      </c>
      <c r="H41" s="77">
        <v>0.5250019658808549</v>
      </c>
      <c r="I41" s="77">
        <f>C41+H41</f>
        <v>0.5250019658808549</v>
      </c>
      <c r="J41" s="76">
        <f>分析係数表!G44</f>
        <v>0.26717776712985147</v>
      </c>
      <c r="K41" s="78">
        <f>I41*J41</f>
        <v>0.14026885298282929</v>
      </c>
      <c r="L41" s="79"/>
      <c r="M41" s="80"/>
      <c r="N41" s="81">
        <f>分析係数表!H44</f>
        <v>0.10956419624217119</v>
      </c>
      <c r="O41" s="82">
        <f t="shared" si="4"/>
        <v>1.9995662806369483</v>
      </c>
      <c r="P41" s="76">
        <f>分析係数表!C44</f>
        <v>0.44668045890539776</v>
      </c>
      <c r="Q41" s="82">
        <f>O41*P41</f>
        <v>0.89316718384667138</v>
      </c>
      <c r="R41" s="83">
        <v>0.90558924616498282</v>
      </c>
      <c r="S41" s="84">
        <f>I41+R41</f>
        <v>1.4305912120458377</v>
      </c>
      <c r="T41" s="85">
        <f>分析係数表!F44</f>
        <v>0.50742692860565408</v>
      </c>
      <c r="U41" s="86">
        <f>S41*T41</f>
        <v>0.72592050481865944</v>
      </c>
      <c r="V41" s="87">
        <f>分析係数表!D44</f>
        <v>0.12563488260661237</v>
      </c>
      <c r="W41" s="88">
        <f>ROUND(S41*V41,0)</f>
        <v>0</v>
      </c>
      <c r="X41" s="76">
        <f>分析係数表!E44</f>
        <v>9.5448011499760427E-2</v>
      </c>
      <c r="Y41" s="89">
        <f>ROUND(S41*X41,0)</f>
        <v>0</v>
      </c>
    </row>
    <row r="42" spans="1:25" x14ac:dyDescent="0.2">
      <c r="A42" s="6" t="s">
        <v>341</v>
      </c>
      <c r="B42" s="5" t="s">
        <v>278</v>
      </c>
      <c r="C42" s="90"/>
      <c r="D42" s="76">
        <f>投入係数表!AG42</f>
        <v>0</v>
      </c>
      <c r="E42" s="77">
        <f>$C$35*D42</f>
        <v>0</v>
      </c>
      <c r="F42" s="76">
        <f>分析係数表!C45</f>
        <v>1</v>
      </c>
      <c r="G42" s="77">
        <f>E42*F42</f>
        <v>0</v>
      </c>
      <c r="H42" s="77">
        <v>3.7020518344467075E-2</v>
      </c>
      <c r="I42" s="77">
        <f>C42+H42</f>
        <v>3.7020518344467075E-2</v>
      </c>
      <c r="J42" s="76">
        <f>分析係数表!G45</f>
        <v>0</v>
      </c>
      <c r="K42" s="78">
        <f>I42*J42</f>
        <v>0</v>
      </c>
      <c r="L42" s="79"/>
      <c r="M42" s="80"/>
      <c r="N42" s="81">
        <f>分析係数表!H45</f>
        <v>0</v>
      </c>
      <c r="O42" s="82">
        <f t="shared" si="4"/>
        <v>0</v>
      </c>
      <c r="P42" s="76">
        <f>分析係数表!C45</f>
        <v>1</v>
      </c>
      <c r="Q42" s="82">
        <f>O42*P42</f>
        <v>0</v>
      </c>
      <c r="R42" s="83">
        <v>2.6776342866130655E-2</v>
      </c>
      <c r="S42" s="84">
        <f>I42+R42</f>
        <v>6.379686121059773E-2</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投入係数表!AG43</f>
        <v>2.881844380403458E-3</v>
      </c>
      <c r="E43" s="77">
        <f>$C$35*D43</f>
        <v>0.28818443804034583</v>
      </c>
      <c r="F43" s="76">
        <f>分析係数表!C46</f>
        <v>0.15546676353069377</v>
      </c>
      <c r="G43" s="77">
        <f>E43*F43</f>
        <v>4.4803101882044317E-2</v>
      </c>
      <c r="H43" s="77">
        <v>5.4649513697221604E-2</v>
      </c>
      <c r="I43" s="77">
        <f>C43+H43</f>
        <v>5.4649513697221604E-2</v>
      </c>
      <c r="J43" s="76">
        <f>分析係数表!G46</f>
        <v>0</v>
      </c>
      <c r="K43" s="78">
        <f>I43*J43</f>
        <v>0</v>
      </c>
      <c r="L43" s="79"/>
      <c r="M43" s="80"/>
      <c r="N43" s="81">
        <f>分析係数表!H46</f>
        <v>2.2129436325678497E-2</v>
      </c>
      <c r="O43" s="82">
        <f t="shared" si="4"/>
        <v>0.40386619173041138</v>
      </c>
      <c r="P43" s="76">
        <f>分析係数表!C46</f>
        <v>0.15546676353069377</v>
      </c>
      <c r="Q43" s="82">
        <f>O43*P43</f>
        <v>6.2787769727793694E-2</v>
      </c>
      <c r="R43" s="83">
        <v>6.9605341765128045E-2</v>
      </c>
      <c r="S43" s="84">
        <f>I43+R43</f>
        <v>0.12425485546234966</v>
      </c>
      <c r="T43" s="85">
        <f>分析係数表!F46</f>
        <v>0</v>
      </c>
      <c r="U43" s="86">
        <f>S43*T43</f>
        <v>0</v>
      </c>
      <c r="V43" s="87">
        <f>分析係数表!D46</f>
        <v>4.662004662004662E-3</v>
      </c>
      <c r="W43" s="88">
        <f>ROUND(S43*V43,0)</f>
        <v>0</v>
      </c>
      <c r="X43" s="76">
        <f>分析係数表!E46</f>
        <v>9.324009324009324E-3</v>
      </c>
      <c r="Y43" s="89">
        <f>ROUND(S43*X43,0)</f>
        <v>0</v>
      </c>
    </row>
    <row r="44" spans="1:25" x14ac:dyDescent="0.2">
      <c r="A44" s="192">
        <v>40</v>
      </c>
      <c r="B44" s="14" t="s">
        <v>150</v>
      </c>
      <c r="C44" s="197">
        <f>SUM(C5:C43)</f>
        <v>100</v>
      </c>
      <c r="D44" s="92">
        <f>投入係数表!AG44</f>
        <v>0.45533141210374639</v>
      </c>
      <c r="E44" s="91">
        <f>SUM(E5:E43)</f>
        <v>45.533141210374644</v>
      </c>
      <c r="F44" s="92">
        <f>分析係数表!C47</f>
        <v>0.3856972016264052</v>
      </c>
      <c r="G44" s="91">
        <f>SUM(G5:G43)</f>
        <v>12.296036018278945</v>
      </c>
      <c r="H44" s="91">
        <f>SUM(H5:H43)</f>
        <v>13.639674569508271</v>
      </c>
      <c r="I44" s="91">
        <f>SUM(I5:I43)</f>
        <v>113.63967456950829</v>
      </c>
      <c r="J44" s="92">
        <f>分析係数表!G47</f>
        <v>0.23532043395593333</v>
      </c>
      <c r="K44" s="93">
        <f>SUM(K5:K43)</f>
        <v>29.10714481039798</v>
      </c>
      <c r="L44" s="94">
        <f>最終需要_まとめ!$L$33</f>
        <v>0.627</v>
      </c>
      <c r="M44" s="91">
        <f>K44*L44</f>
        <v>18.250179796119532</v>
      </c>
      <c r="N44" s="95">
        <f>分析係数表!H47</f>
        <v>1</v>
      </c>
      <c r="O44" s="96">
        <f>SUM(O5:O43)</f>
        <v>18.250179796119536</v>
      </c>
      <c r="P44" s="92">
        <f>分析係数表!C47</f>
        <v>0.3856972016264052</v>
      </c>
      <c r="Q44" s="96">
        <f>SUM(Q5:Q43)</f>
        <v>8.1389400742033224</v>
      </c>
      <c r="R44" s="91">
        <f>SUM(R5:R43)</f>
        <v>8.9637519525714442</v>
      </c>
      <c r="S44" s="97">
        <f>SUM(S5:S43)</f>
        <v>122.60342652207973</v>
      </c>
      <c r="T44" s="98">
        <f>分析係数表!F47</f>
        <v>0.49256721600054465</v>
      </c>
      <c r="U44" s="99">
        <f>SUM(U5:U43)</f>
        <v>67.039658358947563</v>
      </c>
      <c r="V44" s="100">
        <f>分析係数表!D47</f>
        <v>5.5358071998560611E-2</v>
      </c>
      <c r="W44" s="101">
        <f>SUM(W5:W43)</f>
        <v>14</v>
      </c>
      <c r="X44" s="92">
        <f>分析係数表!E47</f>
        <v>4.4839843806985892E-2</v>
      </c>
      <c r="Y44" s="102">
        <f>SUM(Y5:Y43)</f>
        <v>15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288</v>
      </c>
      <c r="S2" s="3" t="s">
        <v>152</v>
      </c>
      <c r="U2" s="64" t="s">
        <v>209</v>
      </c>
      <c r="W2" s="3" t="s">
        <v>130</v>
      </c>
      <c r="Y2" s="3" t="s">
        <v>153</v>
      </c>
    </row>
    <row r="3" spans="1:25" ht="44" x14ac:dyDescent="0.2">
      <c r="B3" s="65"/>
      <c r="C3" s="66" t="s">
        <v>227</v>
      </c>
      <c r="D3" s="66" t="s">
        <v>230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投入係数表!AH5</f>
        <v>0</v>
      </c>
      <c r="E5" s="77">
        <f t="shared" ref="E5:E38" si="0">$C$36*D5</f>
        <v>0</v>
      </c>
      <c r="F5" s="76">
        <f>分析係数表!C8</f>
        <v>7.164700742682395E-2</v>
      </c>
      <c r="G5" s="77">
        <f t="shared" ref="G5:G38" si="1">E5*F5</f>
        <v>0</v>
      </c>
      <c r="H5" s="77">
        <f t="array" ref="H5:H43">MMULT(逆行列係数!C5:AO43,'32'!G5:G43)</f>
        <v>2.8415403408521534E-4</v>
      </c>
      <c r="I5" s="77">
        <f t="shared" ref="I5:I38" si="2">C5+H5</f>
        <v>2.8415403408521534E-4</v>
      </c>
      <c r="J5" s="76">
        <f>分析係数表!G8</f>
        <v>0.12209302325581395</v>
      </c>
      <c r="K5" s="78">
        <f t="shared" ref="K5:K38" si="3">I5*J5</f>
        <v>3.4693225091799544E-5</v>
      </c>
      <c r="L5" s="79" t="s">
        <v>187</v>
      </c>
      <c r="M5" s="80" t="s">
        <v>187</v>
      </c>
      <c r="N5" s="81">
        <f>分析係数表!H8</f>
        <v>1.0934237995824634E-2</v>
      </c>
      <c r="O5" s="82">
        <f t="shared" ref="O5:O43" si="4">$M$44*N5</f>
        <v>0.26522233487110819</v>
      </c>
      <c r="P5" s="76">
        <f>分析係数表!C8</f>
        <v>7.164700742682395E-2</v>
      </c>
      <c r="Q5" s="82">
        <f t="shared" ref="Q5:Q38" si="5">O5*P5</f>
        <v>1.9002386596269877E-2</v>
      </c>
      <c r="R5" s="83">
        <f t="array" ref="R5:R43">MMULT(逆行列係数!C5:AO43,'32'!Q5:Q43)</f>
        <v>2.3559745802284777E-2</v>
      </c>
      <c r="S5" s="84">
        <f t="shared" ref="S5:S38" si="6">I5+R5</f>
        <v>2.3843899836369992E-2</v>
      </c>
      <c r="T5" s="85">
        <f>分析係数表!F8</f>
        <v>0.45639534883720928</v>
      </c>
      <c r="U5" s="86">
        <f t="shared" ref="U5:U38" si="7">S5*T5</f>
        <v>1.088224498345956E-2</v>
      </c>
      <c r="V5" s="87">
        <f>分析係数表!D8</f>
        <v>0.625</v>
      </c>
      <c r="W5" s="88">
        <f t="shared" ref="W5:W38" si="8">ROUND(S5*V5,0)</f>
        <v>0</v>
      </c>
      <c r="X5" s="76">
        <f>分析係数表!E8</f>
        <v>0</v>
      </c>
      <c r="Y5" s="89">
        <f t="shared" ref="Y5:Y38" si="9">ROUND(S5*X5,0)</f>
        <v>0</v>
      </c>
    </row>
    <row r="6" spans="1:25" x14ac:dyDescent="0.2">
      <c r="A6" s="6" t="s">
        <v>219</v>
      </c>
      <c r="B6" s="5" t="s">
        <v>265</v>
      </c>
      <c r="C6" s="90"/>
      <c r="D6" s="76">
        <f>投入係数表!AH6</f>
        <v>0</v>
      </c>
      <c r="E6" s="77">
        <f t="shared" si="0"/>
        <v>0</v>
      </c>
      <c r="F6" s="76">
        <f>分析係数表!C9</f>
        <v>5.7142857142857162E-2</v>
      </c>
      <c r="G6" s="77">
        <f t="shared" si="1"/>
        <v>0</v>
      </c>
      <c r="H6" s="77">
        <v>1.1367721260663255E-4</v>
      </c>
      <c r="I6" s="77">
        <f t="shared" si="2"/>
        <v>1.1367721260663255E-4</v>
      </c>
      <c r="J6" s="76">
        <f>分析係数表!G9</f>
        <v>0.2857142857142857</v>
      </c>
      <c r="K6" s="78">
        <f t="shared" si="3"/>
        <v>3.2479203601895013E-5</v>
      </c>
      <c r="L6" s="79"/>
      <c r="M6" s="80"/>
      <c r="N6" s="81">
        <f>分析係数表!H9</f>
        <v>5.8716075156576197E-4</v>
      </c>
      <c r="O6" s="82">
        <f t="shared" si="4"/>
        <v>1.4242249485918698E-2</v>
      </c>
      <c r="P6" s="76">
        <f>分析係数表!C9</f>
        <v>5.7142857142857162E-2</v>
      </c>
      <c r="Q6" s="82">
        <f t="shared" si="5"/>
        <v>8.1384282776678302E-4</v>
      </c>
      <c r="R6" s="83">
        <v>9.4678655239231301E-4</v>
      </c>
      <c r="S6" s="84">
        <f t="shared" si="6"/>
        <v>1.0604637649989455E-3</v>
      </c>
      <c r="T6" s="85">
        <f>分析係数表!F9</f>
        <v>0.7142857142857143</v>
      </c>
      <c r="U6" s="86">
        <f t="shared" si="7"/>
        <v>7.5747411785638964E-4</v>
      </c>
      <c r="V6" s="87">
        <f>分析係数表!D9</f>
        <v>0</v>
      </c>
      <c r="W6" s="88">
        <f t="shared" si="8"/>
        <v>0</v>
      </c>
      <c r="X6" s="76">
        <f>分析係数表!E9</f>
        <v>0</v>
      </c>
      <c r="Y6" s="89">
        <f t="shared" si="9"/>
        <v>0</v>
      </c>
    </row>
    <row r="7" spans="1:25" x14ac:dyDescent="0.2">
      <c r="A7" s="6" t="s">
        <v>220</v>
      </c>
      <c r="B7" s="5" t="s">
        <v>266</v>
      </c>
      <c r="C7" s="90"/>
      <c r="D7" s="76">
        <f>投入係数表!AH7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2.690202680673532E-2</v>
      </c>
      <c r="P7" s="76">
        <f>分析係数表!C10</f>
        <v>0</v>
      </c>
      <c r="Q7" s="82">
        <f t="shared" si="5"/>
        <v>0</v>
      </c>
      <c r="R7" s="83">
        <v>0</v>
      </c>
      <c r="S7" s="84">
        <f t="shared" si="6"/>
        <v>0</v>
      </c>
      <c r="T7" s="85">
        <f>分析係数表!F10</f>
        <v>0</v>
      </c>
      <c r="U7" s="86">
        <f t="shared" si="7"/>
        <v>0</v>
      </c>
      <c r="V7" s="87">
        <f>分析係数表!D10</f>
        <v>0</v>
      </c>
      <c r="W7" s="88">
        <f t="shared" si="8"/>
        <v>0</v>
      </c>
      <c r="X7" s="76">
        <f>分析係数表!E10</f>
        <v>0</v>
      </c>
      <c r="Y7" s="89">
        <f t="shared" si="9"/>
        <v>0</v>
      </c>
    </row>
    <row r="8" spans="1:25" x14ac:dyDescent="0.2">
      <c r="A8" s="6" t="s">
        <v>221</v>
      </c>
      <c r="B8" s="5" t="s">
        <v>27</v>
      </c>
      <c r="C8" s="90"/>
      <c r="D8" s="76">
        <f>投入係数表!AH8</f>
        <v>0</v>
      </c>
      <c r="E8" s="77">
        <f t="shared" si="0"/>
        <v>0</v>
      </c>
      <c r="F8" s="76">
        <f>分析係数表!C11</f>
        <v>4.3499275012083283E-3</v>
      </c>
      <c r="G8" s="77">
        <f t="shared" si="1"/>
        <v>0</v>
      </c>
      <c r="H8" s="77">
        <v>1.0880696398102194E-3</v>
      </c>
      <c r="I8" s="77">
        <f t="shared" si="2"/>
        <v>1.0880696398102194E-3</v>
      </c>
      <c r="J8" s="76">
        <f>分析係数表!G11</f>
        <v>0.47058823529411764</v>
      </c>
      <c r="K8" s="78">
        <f t="shared" si="3"/>
        <v>5.1203277167539735E-4</v>
      </c>
      <c r="L8" s="79"/>
      <c r="M8" s="80"/>
      <c r="N8" s="81">
        <f>分析係数表!H11</f>
        <v>-2.6096033402922757E-5</v>
      </c>
      <c r="O8" s="82">
        <f t="shared" si="4"/>
        <v>-6.3298886604083108E-4</v>
      </c>
      <c r="P8" s="76">
        <f>分析係数表!C11</f>
        <v>4.3499275012083283E-3</v>
      </c>
      <c r="Q8" s="82">
        <f t="shared" si="5"/>
        <v>-2.7534556763496854E-6</v>
      </c>
      <c r="R8" s="83">
        <v>4.1168507247800538E-4</v>
      </c>
      <c r="S8" s="84">
        <f t="shared" si="6"/>
        <v>1.4997547122882248E-3</v>
      </c>
      <c r="T8" s="85">
        <f>分析係数表!F11</f>
        <v>0.76470588235294112</v>
      </c>
      <c r="U8" s="86">
        <f t="shared" si="7"/>
        <v>1.1468712505733484E-3</v>
      </c>
      <c r="V8" s="87">
        <f>分析係数表!D11</f>
        <v>0</v>
      </c>
      <c r="W8" s="88">
        <f t="shared" si="8"/>
        <v>0</v>
      </c>
      <c r="X8" s="76">
        <f>分析係数表!E11</f>
        <v>0</v>
      </c>
      <c r="Y8" s="89">
        <f t="shared" si="9"/>
        <v>0</v>
      </c>
    </row>
    <row r="9" spans="1:25" x14ac:dyDescent="0.2">
      <c r="A9" s="6" t="s">
        <v>222</v>
      </c>
      <c r="B9" s="5" t="s">
        <v>190</v>
      </c>
      <c r="C9" s="90"/>
      <c r="D9" s="76">
        <f>投入係数表!AH9</f>
        <v>2.7173913043478261E-4</v>
      </c>
      <c r="E9" s="77">
        <f t="shared" si="0"/>
        <v>2.717391304347826E-2</v>
      </c>
      <c r="F9" s="76">
        <f>分析係数表!C12</f>
        <v>7.5078417484569449E-2</v>
      </c>
      <c r="G9" s="77">
        <f t="shared" si="1"/>
        <v>2.0401743881676478E-3</v>
      </c>
      <c r="H9" s="77">
        <v>2.7297871511604713E-3</v>
      </c>
      <c r="I9" s="77">
        <f t="shared" si="2"/>
        <v>2.7297871511604713E-3</v>
      </c>
      <c r="J9" s="76">
        <f>分析係数表!G12</f>
        <v>0.13750412677451304</v>
      </c>
      <c r="K9" s="78">
        <f t="shared" si="3"/>
        <v>3.7535699850060623E-4</v>
      </c>
      <c r="L9" s="79"/>
      <c r="M9" s="80"/>
      <c r="N9" s="81">
        <f>分析係数表!H12</f>
        <v>8.9209290187891435E-2</v>
      </c>
      <c r="O9" s="82">
        <f t="shared" si="4"/>
        <v>2.1638724385605808</v>
      </c>
      <c r="P9" s="76">
        <f>分析係数表!C12</f>
        <v>7.5078417484569449E-2</v>
      </c>
      <c r="Q9" s="82">
        <f t="shared" si="5"/>
        <v>0.16246011832560464</v>
      </c>
      <c r="R9" s="83">
        <v>0.17944496282631339</v>
      </c>
      <c r="S9" s="84">
        <f t="shared" si="6"/>
        <v>0.18217474997747388</v>
      </c>
      <c r="T9" s="85">
        <f>分析係数表!F12</f>
        <v>0.33294816771211622</v>
      </c>
      <c r="U9" s="86">
        <f t="shared" si="7"/>
        <v>6.0654749208412809E-2</v>
      </c>
      <c r="V9" s="87">
        <f>分析係数表!D12</f>
        <v>3.6810828656322216E-2</v>
      </c>
      <c r="W9" s="88">
        <f t="shared" si="8"/>
        <v>0</v>
      </c>
      <c r="X9" s="76">
        <f>分析係数表!E12</f>
        <v>3.4664905909541105E-2</v>
      </c>
      <c r="Y9" s="89">
        <f t="shared" si="9"/>
        <v>0</v>
      </c>
    </row>
    <row r="10" spans="1:25" x14ac:dyDescent="0.2">
      <c r="A10" s="6" t="s">
        <v>223</v>
      </c>
      <c r="B10" s="5" t="s">
        <v>28</v>
      </c>
      <c r="C10" s="90"/>
      <c r="D10" s="76">
        <f>投入係数表!AH10</f>
        <v>3.2608695652173911E-3</v>
      </c>
      <c r="E10" s="77">
        <f t="shared" si="0"/>
        <v>0.32608695652173914</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0.34213048209506919</v>
      </c>
      <c r="P10" s="76">
        <f>分析係数表!C13</f>
        <v>0</v>
      </c>
      <c r="Q10" s="82">
        <f t="shared" si="5"/>
        <v>0</v>
      </c>
      <c r="R10" s="83">
        <v>0</v>
      </c>
      <c r="S10" s="84">
        <f t="shared" si="6"/>
        <v>0</v>
      </c>
      <c r="T10" s="85">
        <f>分析係数表!F13</f>
        <v>0.39097744360902253</v>
      </c>
      <c r="U10" s="86">
        <f t="shared" si="7"/>
        <v>0</v>
      </c>
      <c r="V10" s="87">
        <f>分析係数表!D13</f>
        <v>0.15037593984962405</v>
      </c>
      <c r="W10" s="88">
        <f t="shared" si="8"/>
        <v>0</v>
      </c>
      <c r="X10" s="76">
        <f>分析係数表!E13</f>
        <v>0.10526315789473684</v>
      </c>
      <c r="Y10" s="89">
        <f t="shared" si="9"/>
        <v>0</v>
      </c>
    </row>
    <row r="11" spans="1:25" x14ac:dyDescent="0.2">
      <c r="A11" s="6" t="s">
        <v>224</v>
      </c>
      <c r="B11" s="5" t="s">
        <v>267</v>
      </c>
      <c r="C11" s="90"/>
      <c r="D11" s="76">
        <f>投入係数表!AH11</f>
        <v>1.358695652173913E-3</v>
      </c>
      <c r="E11" s="77">
        <f t="shared" si="0"/>
        <v>0.1358695652173913</v>
      </c>
      <c r="F11" s="76">
        <f>分析係数表!C14</f>
        <v>7.4826296098343126E-2</v>
      </c>
      <c r="G11" s="77">
        <f t="shared" si="1"/>
        <v>1.0166616317709664E-2</v>
      </c>
      <c r="H11" s="77">
        <v>1.9789481729013309E-2</v>
      </c>
      <c r="I11" s="77">
        <f t="shared" si="2"/>
        <v>1.9789481729013309E-2</v>
      </c>
      <c r="J11" s="76">
        <f>分析係数表!G14</f>
        <v>0.16814159292035399</v>
      </c>
      <c r="K11" s="78">
        <f t="shared" si="3"/>
        <v>3.327434980984539E-3</v>
      </c>
      <c r="L11" s="79"/>
      <c r="M11" s="80"/>
      <c r="N11" s="81">
        <f>分析係数表!H14</f>
        <v>1.1873695198329854E-3</v>
      </c>
      <c r="O11" s="82">
        <f t="shared" si="4"/>
        <v>2.8800993404857814E-2</v>
      </c>
      <c r="P11" s="76">
        <f>分析係数表!C14</f>
        <v>7.4826296098343126E-2</v>
      </c>
      <c r="Q11" s="82">
        <f t="shared" si="5"/>
        <v>2.1550716604383183E-3</v>
      </c>
      <c r="R11" s="83">
        <v>7.3372289639460266E-3</v>
      </c>
      <c r="S11" s="84">
        <f t="shared" si="6"/>
        <v>2.7126710692959334E-2</v>
      </c>
      <c r="T11" s="85">
        <f>分析係数表!F14</f>
        <v>0.3584070796460177</v>
      </c>
      <c r="U11" s="86">
        <f t="shared" si="7"/>
        <v>9.7224051598659555E-3</v>
      </c>
      <c r="V11" s="87">
        <f>分析係数表!D14</f>
        <v>0.16150442477876106</v>
      </c>
      <c r="W11" s="88">
        <f t="shared" si="8"/>
        <v>0</v>
      </c>
      <c r="X11" s="76">
        <f>分析係数表!E14</f>
        <v>0.16150442477876106</v>
      </c>
      <c r="Y11" s="89">
        <f t="shared" si="9"/>
        <v>0</v>
      </c>
    </row>
    <row r="12" spans="1:25" x14ac:dyDescent="0.2">
      <c r="A12" s="6" t="s">
        <v>225</v>
      </c>
      <c r="B12" s="5" t="s">
        <v>29</v>
      </c>
      <c r="C12" s="90"/>
      <c r="D12" s="76">
        <f>投入係数表!AH12</f>
        <v>1.0869565217391304E-3</v>
      </c>
      <c r="E12" s="77">
        <f t="shared" si="0"/>
        <v>0.10869565217391304</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0.19812551507078013</v>
      </c>
      <c r="P12" s="76">
        <f>分析係数表!C15</f>
        <v>0</v>
      </c>
      <c r="Q12" s="82">
        <f t="shared" si="5"/>
        <v>0</v>
      </c>
      <c r="R12" s="83">
        <v>0</v>
      </c>
      <c r="S12" s="84">
        <f t="shared" si="6"/>
        <v>0</v>
      </c>
      <c r="T12" s="85">
        <f>分析係数表!F15</f>
        <v>0.30549450549450552</v>
      </c>
      <c r="U12" s="86">
        <f t="shared" si="7"/>
        <v>0</v>
      </c>
      <c r="V12" s="87">
        <f>分析係数表!D15</f>
        <v>0</v>
      </c>
      <c r="W12" s="88">
        <f t="shared" si="8"/>
        <v>0</v>
      </c>
      <c r="X12" s="76">
        <f>分析係数表!E15</f>
        <v>0</v>
      </c>
      <c r="Y12" s="89">
        <f t="shared" si="9"/>
        <v>0</v>
      </c>
    </row>
    <row r="13" spans="1:25" x14ac:dyDescent="0.2">
      <c r="A13" s="6" t="s">
        <v>226</v>
      </c>
      <c r="B13" s="5" t="s">
        <v>30</v>
      </c>
      <c r="C13" s="90"/>
      <c r="D13" s="76">
        <f>投入係数表!AH13</f>
        <v>1.0597826086956521E-2</v>
      </c>
      <c r="E13" s="77">
        <f t="shared" si="0"/>
        <v>1.0597826086956521</v>
      </c>
      <c r="F13" s="76">
        <f>分析係数表!C16</f>
        <v>0.33157038242473558</v>
      </c>
      <c r="G13" s="77">
        <f t="shared" si="1"/>
        <v>0.35139252485230127</v>
      </c>
      <c r="H13" s="77">
        <v>0.38359512141642288</v>
      </c>
      <c r="I13" s="77">
        <f t="shared" si="2"/>
        <v>0.38359512141642288</v>
      </c>
      <c r="J13" s="76">
        <f>分析係数表!G16</f>
        <v>3.3388981636060099E-2</v>
      </c>
      <c r="K13" s="78">
        <f t="shared" si="3"/>
        <v>1.2807850464655187E-2</v>
      </c>
      <c r="L13" s="79"/>
      <c r="M13" s="80"/>
      <c r="N13" s="81">
        <f>分析係数表!H16</f>
        <v>1.6727557411273488E-2</v>
      </c>
      <c r="O13" s="82">
        <f t="shared" si="4"/>
        <v>0.40574586313217276</v>
      </c>
      <c r="P13" s="76">
        <f>分析係数表!C16</f>
        <v>0.33157038242473558</v>
      </c>
      <c r="Q13" s="82">
        <f t="shared" si="5"/>
        <v>0.13453331100598895</v>
      </c>
      <c r="R13" s="83">
        <v>0.14742693654738734</v>
      </c>
      <c r="S13" s="84">
        <f t="shared" si="6"/>
        <v>0.53102205796381019</v>
      </c>
      <c r="T13" s="85">
        <f>分析係数表!F16</f>
        <v>0.28881469115191988</v>
      </c>
      <c r="U13" s="86">
        <f t="shared" si="7"/>
        <v>0.15336697166567473</v>
      </c>
      <c r="V13" s="87">
        <f>分析係数表!D16</f>
        <v>8.3472454090150246E-3</v>
      </c>
      <c r="W13" s="88">
        <f t="shared" si="8"/>
        <v>0</v>
      </c>
      <c r="X13" s="76">
        <f>分析係数表!E16</f>
        <v>8.3472454090150246E-3</v>
      </c>
      <c r="Y13" s="89">
        <f t="shared" si="9"/>
        <v>0</v>
      </c>
    </row>
    <row r="14" spans="1:25" x14ac:dyDescent="0.2">
      <c r="A14" s="6" t="s">
        <v>2</v>
      </c>
      <c r="B14" s="5" t="s">
        <v>364</v>
      </c>
      <c r="C14" s="90"/>
      <c r="D14" s="76">
        <f>投入係数表!AH14</f>
        <v>2.1739130434782609E-3</v>
      </c>
      <c r="E14" s="77">
        <f t="shared" si="0"/>
        <v>0.21739130434782608</v>
      </c>
      <c r="F14" s="76">
        <f>分析係数表!C17</f>
        <v>0.10168393782383423</v>
      </c>
      <c r="G14" s="77">
        <f t="shared" si="1"/>
        <v>2.2105203874746571E-2</v>
      </c>
      <c r="H14" s="77">
        <v>4.0164462191963617E-2</v>
      </c>
      <c r="I14" s="77">
        <f t="shared" si="2"/>
        <v>4.0164462191963617E-2</v>
      </c>
      <c r="J14" s="76">
        <f>分析係数表!G17</f>
        <v>0.21222040370976542</v>
      </c>
      <c r="K14" s="78">
        <f t="shared" si="3"/>
        <v>8.5237183811641276E-3</v>
      </c>
      <c r="L14" s="79"/>
      <c r="M14" s="80"/>
      <c r="N14" s="81">
        <f>分析係数表!H17</f>
        <v>3.040187891440501E-3</v>
      </c>
      <c r="O14" s="82">
        <f t="shared" si="4"/>
        <v>7.3743202893756812E-2</v>
      </c>
      <c r="P14" s="76">
        <f>分析係数表!C17</f>
        <v>0.10168393782383423</v>
      </c>
      <c r="Q14" s="82">
        <f t="shared" si="5"/>
        <v>7.4984992579791602E-3</v>
      </c>
      <c r="R14" s="83">
        <v>1.3228644508738799E-2</v>
      </c>
      <c r="S14" s="84">
        <f t="shared" si="6"/>
        <v>5.3393106700702415E-2</v>
      </c>
      <c r="T14" s="85">
        <f>分析係数表!F17</f>
        <v>0.32296781232951444</v>
      </c>
      <c r="U14" s="86">
        <f t="shared" si="7"/>
        <v>1.7244254864602196E-2</v>
      </c>
      <c r="V14" s="87">
        <f>分析係数表!D17</f>
        <v>1.9094380796508457E-2</v>
      </c>
      <c r="W14" s="88">
        <f t="shared" si="8"/>
        <v>0</v>
      </c>
      <c r="X14" s="76">
        <f>分析係数表!E17</f>
        <v>1.5821058374249863E-2</v>
      </c>
      <c r="Y14" s="89">
        <f t="shared" si="9"/>
        <v>0</v>
      </c>
    </row>
    <row r="15" spans="1:25" x14ac:dyDescent="0.2">
      <c r="A15" s="6" t="s">
        <v>3</v>
      </c>
      <c r="B15" s="5" t="s">
        <v>31</v>
      </c>
      <c r="C15" s="90"/>
      <c r="D15" s="76">
        <f>投入係数表!AH15</f>
        <v>2.7173913043478261E-4</v>
      </c>
      <c r="E15" s="77">
        <f t="shared" si="0"/>
        <v>2.717391304347826E-2</v>
      </c>
      <c r="F15" s="76">
        <f>分析係数表!C18</f>
        <v>1.3647642679900707E-2</v>
      </c>
      <c r="G15" s="77">
        <f t="shared" si="1"/>
        <v>3.708598554320844E-4</v>
      </c>
      <c r="H15" s="77">
        <v>1.35810089676389E-3</v>
      </c>
      <c r="I15" s="77">
        <f t="shared" si="2"/>
        <v>1.35810089676389E-3</v>
      </c>
      <c r="J15" s="76">
        <f>分析係数表!G18</f>
        <v>0.21285140562248997</v>
      </c>
      <c r="K15" s="78">
        <f t="shared" si="3"/>
        <v>2.8907368485335815E-4</v>
      </c>
      <c r="L15" s="79"/>
      <c r="M15" s="80"/>
      <c r="N15" s="81">
        <f>分析係数表!H18</f>
        <v>4.4363256784968683E-4</v>
      </c>
      <c r="O15" s="82">
        <f t="shared" si="4"/>
        <v>1.0760810722694128E-2</v>
      </c>
      <c r="P15" s="76">
        <f>分析係数表!C18</f>
        <v>1.3647642679900707E-2</v>
      </c>
      <c r="Q15" s="82">
        <f t="shared" si="5"/>
        <v>1.4685969968937355E-4</v>
      </c>
      <c r="R15" s="83">
        <v>3.2392739113250199E-4</v>
      </c>
      <c r="S15" s="84">
        <f t="shared" si="6"/>
        <v>1.682028287896392E-3</v>
      </c>
      <c r="T15" s="85">
        <f>分析係数表!F18</f>
        <v>0.45783132530120479</v>
      </c>
      <c r="U15" s="86">
        <f t="shared" si="7"/>
        <v>7.7008524024172159E-4</v>
      </c>
      <c r="V15" s="87">
        <f>分析係数表!D18</f>
        <v>2.0080321285140562E-2</v>
      </c>
      <c r="W15" s="88">
        <f t="shared" si="8"/>
        <v>0</v>
      </c>
      <c r="X15" s="76">
        <f>分析係数表!E18</f>
        <v>1.6064257028112448E-2</v>
      </c>
      <c r="Y15" s="89">
        <f t="shared" si="9"/>
        <v>0</v>
      </c>
    </row>
    <row r="16" spans="1:25" x14ac:dyDescent="0.2">
      <c r="A16" s="6" t="s">
        <v>4</v>
      </c>
      <c r="B16" s="5" t="s">
        <v>32</v>
      </c>
      <c r="C16" s="90"/>
      <c r="D16" s="76">
        <f>投入係数表!AH16</f>
        <v>0</v>
      </c>
      <c r="E16" s="77">
        <f t="shared" si="0"/>
        <v>0</v>
      </c>
      <c r="F16" s="76">
        <f>分析係数表!C19</f>
        <v>0.35369371629248714</v>
      </c>
      <c r="G16" s="77">
        <f t="shared" si="1"/>
        <v>0</v>
      </c>
      <c r="H16" s="77">
        <v>1.7784634900447953E-2</v>
      </c>
      <c r="I16" s="77">
        <f t="shared" si="2"/>
        <v>1.7784634900447953E-2</v>
      </c>
      <c r="J16" s="76">
        <f>分析係数表!G19</f>
        <v>5.7706179370040876E-2</v>
      </c>
      <c r="K16" s="78">
        <f t="shared" si="3"/>
        <v>1.0262833315959387E-3</v>
      </c>
      <c r="L16" s="79"/>
      <c r="M16" s="80"/>
      <c r="N16" s="81">
        <f>分析係数表!H19</f>
        <v>-1.174321503131524E-4</v>
      </c>
      <c r="O16" s="82">
        <f t="shared" si="4"/>
        <v>-2.8484498971837395E-3</v>
      </c>
      <c r="P16" s="76">
        <f>分析係数表!C19</f>
        <v>0.35369371629248714</v>
      </c>
      <c r="Q16" s="82">
        <f t="shared" si="5"/>
        <v>-1.0074788298078698E-3</v>
      </c>
      <c r="R16" s="83">
        <v>1.9412485174225161E-3</v>
      </c>
      <c r="S16" s="84">
        <f t="shared" si="6"/>
        <v>1.972588341787047E-2</v>
      </c>
      <c r="T16" s="85">
        <f>分析係数表!F19</f>
        <v>0.2399615292137533</v>
      </c>
      <c r="U16" s="86">
        <f t="shared" si="7"/>
        <v>4.7334531500444164E-3</v>
      </c>
      <c r="V16" s="87">
        <f>分析係数表!D19</f>
        <v>7.6140097779915043E-3</v>
      </c>
      <c r="W16" s="88">
        <f t="shared" si="8"/>
        <v>0</v>
      </c>
      <c r="X16" s="76">
        <f>分析係数表!E19</f>
        <v>8.0147471347278999E-3</v>
      </c>
      <c r="Y16" s="89">
        <f t="shared" si="9"/>
        <v>0</v>
      </c>
    </row>
    <row r="17" spans="1:25" x14ac:dyDescent="0.2">
      <c r="A17" s="6" t="s">
        <v>5</v>
      </c>
      <c r="B17" s="5" t="s">
        <v>33</v>
      </c>
      <c r="C17" s="90"/>
      <c r="D17" s="76">
        <f>投入係数表!AH17</f>
        <v>2.7173913043478261E-4</v>
      </c>
      <c r="E17" s="77">
        <f t="shared" si="0"/>
        <v>2.717391304347826E-2</v>
      </c>
      <c r="F17" s="76">
        <f>分析係数表!C20</f>
        <v>6.1353860086031276E-2</v>
      </c>
      <c r="G17" s="77">
        <f t="shared" si="1"/>
        <v>1.6672244588595455E-3</v>
      </c>
      <c r="H17" s="77">
        <v>4.2133237230811728E-3</v>
      </c>
      <c r="I17" s="77">
        <f t="shared" si="2"/>
        <v>4.2133237230811728E-3</v>
      </c>
      <c r="J17" s="76">
        <f>分析係数表!G20</f>
        <v>0.10067618332081142</v>
      </c>
      <c r="K17" s="78">
        <f t="shared" si="3"/>
        <v>4.2418135153484386E-4</v>
      </c>
      <c r="L17" s="79"/>
      <c r="M17" s="80"/>
      <c r="N17" s="81">
        <f>分析係数表!H20</f>
        <v>5.4801670146137783E-4</v>
      </c>
      <c r="O17" s="82">
        <f t="shared" si="4"/>
        <v>1.3292766186857451E-2</v>
      </c>
      <c r="P17" s="76">
        <f>分析係数表!C20</f>
        <v>6.1353860086031276E-2</v>
      </c>
      <c r="Q17" s="82">
        <f t="shared" si="5"/>
        <v>8.155625167847795E-4</v>
      </c>
      <c r="R17" s="83">
        <v>1.5219981111731209E-3</v>
      </c>
      <c r="S17" s="84">
        <f t="shared" si="6"/>
        <v>5.7353218342542939E-3</v>
      </c>
      <c r="T17" s="85">
        <f>分析係数表!F20</f>
        <v>0.22389181066867017</v>
      </c>
      <c r="U17" s="86">
        <f t="shared" si="7"/>
        <v>1.2840915902387524E-3</v>
      </c>
      <c r="V17" s="87">
        <f>分析係数表!D20</f>
        <v>0</v>
      </c>
      <c r="W17" s="88">
        <f t="shared" si="8"/>
        <v>0</v>
      </c>
      <c r="X17" s="76">
        <f>分析係数表!E20</f>
        <v>0</v>
      </c>
      <c r="Y17" s="89">
        <f t="shared" si="9"/>
        <v>0</v>
      </c>
    </row>
    <row r="18" spans="1:25" x14ac:dyDescent="0.2">
      <c r="A18" s="6" t="s">
        <v>6</v>
      </c>
      <c r="B18" s="5" t="s">
        <v>34</v>
      </c>
      <c r="C18" s="90"/>
      <c r="D18" s="76">
        <f>投入係数表!AH18</f>
        <v>4.6195652173913046E-3</v>
      </c>
      <c r="E18" s="77">
        <f t="shared" si="0"/>
        <v>0.46195652173913043</v>
      </c>
      <c r="F18" s="76">
        <f>分析係数表!C21</f>
        <v>6.7857142857142838E-2</v>
      </c>
      <c r="G18" s="77">
        <f t="shared" si="1"/>
        <v>3.1347049689440985E-2</v>
      </c>
      <c r="H18" s="77">
        <v>3.9296646458721357E-2</v>
      </c>
      <c r="I18" s="77">
        <f t="shared" si="2"/>
        <v>3.9296646458721357E-2</v>
      </c>
      <c r="J18" s="76">
        <f>分析係数表!G21</f>
        <v>0.28506493506493508</v>
      </c>
      <c r="K18" s="78">
        <f t="shared" si="3"/>
        <v>1.1202095971025115E-2</v>
      </c>
      <c r="L18" s="79"/>
      <c r="M18" s="80"/>
      <c r="N18" s="81">
        <f>分析係数表!H21</f>
        <v>9.264091858037578E-4</v>
      </c>
      <c r="O18" s="82">
        <f t="shared" si="4"/>
        <v>2.2471104744449501E-2</v>
      </c>
      <c r="P18" s="76">
        <f>分析係数表!C21</f>
        <v>6.7857142857142838E-2</v>
      </c>
      <c r="Q18" s="82">
        <f t="shared" si="5"/>
        <v>1.5248249648019299E-3</v>
      </c>
      <c r="R18" s="83">
        <v>3.3846256010116368E-3</v>
      </c>
      <c r="S18" s="84">
        <f t="shared" si="6"/>
        <v>4.2681272059732996E-2</v>
      </c>
      <c r="T18" s="85">
        <f>分析係数表!F21</f>
        <v>0.42467532467532465</v>
      </c>
      <c r="U18" s="86">
        <f t="shared" si="7"/>
        <v>1.8125683069522971E-2</v>
      </c>
      <c r="V18" s="87">
        <f>分析係数表!D21</f>
        <v>5.909090909090909E-2</v>
      </c>
      <c r="W18" s="88">
        <f t="shared" si="8"/>
        <v>0</v>
      </c>
      <c r="X18" s="76">
        <f>分析係数表!E21</f>
        <v>4.6753246753246755E-2</v>
      </c>
      <c r="Y18" s="89">
        <f t="shared" si="9"/>
        <v>0</v>
      </c>
    </row>
    <row r="19" spans="1:25" x14ac:dyDescent="0.2">
      <c r="A19" s="6" t="s">
        <v>7</v>
      </c>
      <c r="B19" s="5" t="s">
        <v>268</v>
      </c>
      <c r="C19" s="90"/>
      <c r="D19" s="76">
        <f>投入係数表!AH19</f>
        <v>2.7173913043478261E-4</v>
      </c>
      <c r="E19" s="77">
        <f t="shared" si="0"/>
        <v>2.717391304347826E-2</v>
      </c>
      <c r="F19" s="76">
        <f>分析係数表!C22</f>
        <v>2.5594149908592323E-2</v>
      </c>
      <c r="G19" s="77">
        <f t="shared" si="1"/>
        <v>6.9549320403783485E-4</v>
      </c>
      <c r="H19" s="77">
        <v>2.1656835789698663E-3</v>
      </c>
      <c r="I19" s="77">
        <f t="shared" si="2"/>
        <v>2.1656835789698663E-3</v>
      </c>
      <c r="J19" s="76">
        <f>分析係数表!G22</f>
        <v>0.19492656875834447</v>
      </c>
      <c r="K19" s="78">
        <f t="shared" si="3"/>
        <v>4.2214926906488715E-4</v>
      </c>
      <c r="L19" s="79"/>
      <c r="M19" s="80"/>
      <c r="N19" s="81">
        <f>分析係数表!H22</f>
        <v>3.9144050104384132E-5</v>
      </c>
      <c r="O19" s="82">
        <f t="shared" si="4"/>
        <v>9.4948329906124657E-4</v>
      </c>
      <c r="P19" s="76">
        <f>分析係数表!C22</f>
        <v>2.5594149908592323E-2</v>
      </c>
      <c r="Q19" s="82">
        <f t="shared" si="5"/>
        <v>2.4301217891878341E-5</v>
      </c>
      <c r="R19" s="83">
        <v>2.502857257089512E-4</v>
      </c>
      <c r="S19" s="84">
        <f t="shared" si="6"/>
        <v>2.4159693046788173E-3</v>
      </c>
      <c r="T19" s="85">
        <f>分析係数表!F22</f>
        <v>0.41388518024032045</v>
      </c>
      <c r="U19" s="86">
        <f t="shared" si="7"/>
        <v>9.9993389112207408E-4</v>
      </c>
      <c r="V19" s="87">
        <f>分析係数表!D22</f>
        <v>6.1415220293724967E-2</v>
      </c>
      <c r="W19" s="88">
        <f t="shared" si="8"/>
        <v>0</v>
      </c>
      <c r="X19" s="76">
        <f>分析係数表!E22</f>
        <v>6.008010680907877E-2</v>
      </c>
      <c r="Y19" s="89">
        <f t="shared" si="9"/>
        <v>0</v>
      </c>
    </row>
    <row r="20" spans="1:25" x14ac:dyDescent="0.2">
      <c r="A20" s="6" t="s">
        <v>8</v>
      </c>
      <c r="B20" s="5" t="s">
        <v>269</v>
      </c>
      <c r="C20" s="90"/>
      <c r="D20" s="76">
        <f>投入係数表!AH20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6.3298886604083108E-4</v>
      </c>
      <c r="P20" s="76">
        <f>分析係数表!C23</f>
        <v>0</v>
      </c>
      <c r="Q20" s="82">
        <f t="shared" si="5"/>
        <v>0</v>
      </c>
      <c r="R20" s="83">
        <v>0</v>
      </c>
      <c r="S20" s="84">
        <f t="shared" si="6"/>
        <v>0</v>
      </c>
      <c r="T20" s="85">
        <f>分析係数表!F23</f>
        <v>0.44189383070301291</v>
      </c>
      <c r="U20" s="86">
        <f t="shared" si="7"/>
        <v>0</v>
      </c>
      <c r="V20" s="87">
        <f>分析係数表!D23</f>
        <v>2.5824964131994262E-2</v>
      </c>
      <c r="W20" s="88">
        <f t="shared" si="8"/>
        <v>0</v>
      </c>
      <c r="X20" s="76">
        <f>分析係数表!E23</f>
        <v>2.1520803443328552E-2</v>
      </c>
      <c r="Y20" s="89">
        <f t="shared" si="9"/>
        <v>0</v>
      </c>
    </row>
    <row r="21" spans="1:25" x14ac:dyDescent="0.2">
      <c r="A21" s="6" t="s">
        <v>9</v>
      </c>
      <c r="B21" s="5" t="s">
        <v>270</v>
      </c>
      <c r="C21" s="90"/>
      <c r="D21" s="76">
        <f>投入係数表!AH21</f>
        <v>3.2608695652173911E-3</v>
      </c>
      <c r="E21" s="77">
        <f t="shared" si="0"/>
        <v>0.32608695652173914</v>
      </c>
      <c r="F21" s="76">
        <f>分析係数表!C24</f>
        <v>0.15741583257506819</v>
      </c>
      <c r="G21" s="77">
        <f t="shared" si="1"/>
        <v>5.133124975273963E-2</v>
      </c>
      <c r="H21" s="77">
        <v>5.6742953840419282E-2</v>
      </c>
      <c r="I21" s="77">
        <f t="shared" si="2"/>
        <v>5.6742953840419282E-2</v>
      </c>
      <c r="J21" s="76">
        <f>分析係数表!G24</f>
        <v>0.20833333333333334</v>
      </c>
      <c r="K21" s="78">
        <f t="shared" si="3"/>
        <v>1.1821448716754017E-2</v>
      </c>
      <c r="L21" s="79"/>
      <c r="M21" s="80"/>
      <c r="N21" s="81">
        <f>分析係数表!H24</f>
        <v>3.2620041753653444E-4</v>
      </c>
      <c r="O21" s="82">
        <f t="shared" si="4"/>
        <v>7.9123608255103877E-3</v>
      </c>
      <c r="P21" s="76">
        <f>分析係数表!C24</f>
        <v>0.15741583257506819</v>
      </c>
      <c r="Q21" s="82">
        <f t="shared" si="5"/>
        <v>1.2455308669820715E-3</v>
      </c>
      <c r="R21" s="83">
        <v>4.2951568890366755E-3</v>
      </c>
      <c r="S21" s="84">
        <f t="shared" si="6"/>
        <v>6.1038110729455961E-2</v>
      </c>
      <c r="T21" s="85">
        <f>分析係数表!F24</f>
        <v>0.39583333333333331</v>
      </c>
      <c r="U21" s="86">
        <f t="shared" si="7"/>
        <v>2.4160918830409651E-2</v>
      </c>
      <c r="V21" s="87">
        <f>分析係数表!D24</f>
        <v>0</v>
      </c>
      <c r="W21" s="88">
        <f t="shared" si="8"/>
        <v>0</v>
      </c>
      <c r="X21" s="76">
        <f>分析係数表!E24</f>
        <v>0</v>
      </c>
      <c r="Y21" s="89">
        <f t="shared" si="9"/>
        <v>0</v>
      </c>
    </row>
    <row r="22" spans="1:25" x14ac:dyDescent="0.2">
      <c r="A22" s="6" t="s">
        <v>10</v>
      </c>
      <c r="B22" s="5" t="s">
        <v>271</v>
      </c>
      <c r="C22" s="90"/>
      <c r="D22" s="76">
        <f>投入係数表!AH22</f>
        <v>2.1739130434782609E-3</v>
      </c>
      <c r="E22" s="77">
        <f t="shared" si="0"/>
        <v>0.21739130434782608</v>
      </c>
      <c r="F22" s="76">
        <f>分析係数表!C25</f>
        <v>0.30845442536327605</v>
      </c>
      <c r="G22" s="77">
        <f t="shared" si="1"/>
        <v>6.7055309861581744E-2</v>
      </c>
      <c r="H22" s="77">
        <v>0.29896182179716169</v>
      </c>
      <c r="I22" s="77">
        <f t="shared" si="2"/>
        <v>0.29896182179716169</v>
      </c>
      <c r="J22" s="76">
        <f>分析係数表!G25</f>
        <v>0.19694817948330565</v>
      </c>
      <c r="K22" s="78">
        <f t="shared" si="3"/>
        <v>5.887998653796344E-2</v>
      </c>
      <c r="L22" s="79"/>
      <c r="M22" s="80"/>
      <c r="N22" s="81">
        <f>分析係数表!H25</f>
        <v>5.0887265135699379E-4</v>
      </c>
      <c r="O22" s="82">
        <f t="shared" si="4"/>
        <v>1.2343282887796207E-2</v>
      </c>
      <c r="P22" s="76">
        <f>分析係数表!C25</f>
        <v>0.30845442536327605</v>
      </c>
      <c r="Q22" s="82">
        <f t="shared" si="5"/>
        <v>3.8073402302515377E-3</v>
      </c>
      <c r="R22" s="83">
        <v>2.2732301771488606E-2</v>
      </c>
      <c r="S22" s="84">
        <f t="shared" si="6"/>
        <v>0.32169412356865029</v>
      </c>
      <c r="T22" s="85">
        <f>分析係数表!F25</f>
        <v>0.34916150475902702</v>
      </c>
      <c r="U22" s="86">
        <f t="shared" si="7"/>
        <v>0.11232320425736632</v>
      </c>
      <c r="V22" s="87">
        <f>分析係数表!D25</f>
        <v>2.3674271037921135E-2</v>
      </c>
      <c r="W22" s="88">
        <f t="shared" si="8"/>
        <v>0</v>
      </c>
      <c r="X22" s="76">
        <f>分析係数表!E25</f>
        <v>2.3583622903761897E-2</v>
      </c>
      <c r="Y22" s="89">
        <f t="shared" si="9"/>
        <v>0</v>
      </c>
    </row>
    <row r="23" spans="1:25" x14ac:dyDescent="0.2">
      <c r="A23" s="6" t="s">
        <v>11</v>
      </c>
      <c r="B23" s="5" t="s">
        <v>35</v>
      </c>
      <c r="C23" s="90"/>
      <c r="D23" s="76">
        <f>投入係数表!AH23</f>
        <v>1.6304347826086956E-3</v>
      </c>
      <c r="E23" s="77">
        <f t="shared" si="0"/>
        <v>0.16304347826086957</v>
      </c>
      <c r="F23" s="76">
        <f>分析係数表!C26</f>
        <v>0.16160220994475138</v>
      </c>
      <c r="G23" s="77">
        <f t="shared" si="1"/>
        <v>2.6348186404035551E-2</v>
      </c>
      <c r="H23" s="77">
        <v>3.6276017753273583E-2</v>
      </c>
      <c r="I23" s="77">
        <f t="shared" si="2"/>
        <v>3.6276017753273583E-2</v>
      </c>
      <c r="J23" s="76">
        <f>分析係数表!G26</f>
        <v>0.19685515573026913</v>
      </c>
      <c r="K23" s="78">
        <f t="shared" si="3"/>
        <v>7.1411211240946784E-3</v>
      </c>
      <c r="L23" s="79"/>
      <c r="M23" s="80"/>
      <c r="N23" s="81">
        <f>分析係数表!H26</f>
        <v>1.0360125260960334E-2</v>
      </c>
      <c r="O23" s="82">
        <f t="shared" si="4"/>
        <v>0.25129657981820991</v>
      </c>
      <c r="P23" s="76">
        <f>分析係数表!C26</f>
        <v>0.16160220994475138</v>
      </c>
      <c r="Q23" s="82">
        <f t="shared" si="5"/>
        <v>4.0610082650180332E-2</v>
      </c>
      <c r="R23" s="83">
        <v>4.2980190504188838E-2</v>
      </c>
      <c r="S23" s="84">
        <f t="shared" si="6"/>
        <v>7.9256208257462421E-2</v>
      </c>
      <c r="T23" s="85">
        <f>分析係数表!F26</f>
        <v>0.33413970365890533</v>
      </c>
      <c r="U23" s="86">
        <f t="shared" si="7"/>
        <v>2.648264594027698E-2</v>
      </c>
      <c r="V23" s="87">
        <f>分析係数表!D26</f>
        <v>4.2334442092530997E-2</v>
      </c>
      <c r="W23" s="88">
        <f t="shared" si="8"/>
        <v>0</v>
      </c>
      <c r="X23" s="76">
        <f>分析係数表!E26</f>
        <v>4.4148775325068036E-2</v>
      </c>
      <c r="Y23" s="89">
        <f t="shared" si="9"/>
        <v>0</v>
      </c>
    </row>
    <row r="24" spans="1:25" x14ac:dyDescent="0.2">
      <c r="A24" s="6" t="s">
        <v>12</v>
      </c>
      <c r="B24" s="5" t="s">
        <v>365</v>
      </c>
      <c r="C24" s="90"/>
      <c r="D24" s="76">
        <f>投入係数表!AH24</f>
        <v>1.6304347826086956E-3</v>
      </c>
      <c r="E24" s="77">
        <f t="shared" si="0"/>
        <v>0.16304347826086957</v>
      </c>
      <c r="F24" s="76">
        <f>分析係数表!C27</f>
        <v>8.2295614510016213E-2</v>
      </c>
      <c r="G24" s="77">
        <f t="shared" si="1"/>
        <v>1.3417763235328731E-2</v>
      </c>
      <c r="H24" s="77">
        <v>1.4133002907704771E-2</v>
      </c>
      <c r="I24" s="77">
        <f t="shared" si="2"/>
        <v>1.4133002907704771E-2</v>
      </c>
      <c r="J24" s="76">
        <f>分析係数表!G27</f>
        <v>0.16879795396419436</v>
      </c>
      <c r="K24" s="78">
        <f t="shared" si="3"/>
        <v>2.3856219741905751E-3</v>
      </c>
      <c r="L24" s="79"/>
      <c r="M24" s="80"/>
      <c r="N24" s="81">
        <f>分析係数表!H27</f>
        <v>1.0829853862212944E-2</v>
      </c>
      <c r="O24" s="82">
        <f t="shared" si="4"/>
        <v>0.2626903794069449</v>
      </c>
      <c r="P24" s="76">
        <f>分析係数表!C27</f>
        <v>8.2295614510016213E-2</v>
      </c>
      <c r="Q24" s="82">
        <f t="shared" si="5"/>
        <v>2.1618266199163839E-2</v>
      </c>
      <c r="R24" s="83">
        <v>2.1846565368878575E-2</v>
      </c>
      <c r="S24" s="84">
        <f t="shared" si="6"/>
        <v>3.5979568276583343E-2</v>
      </c>
      <c r="T24" s="85">
        <f>分析係数表!F27</f>
        <v>0.31969309462915602</v>
      </c>
      <c r="U24" s="86">
        <f t="shared" si="7"/>
        <v>1.1502419525761939E-2</v>
      </c>
      <c r="V24" s="87">
        <f>分析係数表!D27</f>
        <v>0</v>
      </c>
      <c r="W24" s="88">
        <f t="shared" si="8"/>
        <v>0</v>
      </c>
      <c r="X24" s="76">
        <f>分析係数表!E27</f>
        <v>0</v>
      </c>
      <c r="Y24" s="89">
        <f t="shared" si="9"/>
        <v>0</v>
      </c>
    </row>
    <row r="25" spans="1:25" x14ac:dyDescent="0.2">
      <c r="A25" s="6" t="s">
        <v>13</v>
      </c>
      <c r="B25" s="5" t="s">
        <v>191</v>
      </c>
      <c r="C25" s="90"/>
      <c r="D25" s="76">
        <f>投入係数表!AH25</f>
        <v>5.434782608695652E-3</v>
      </c>
      <c r="E25" s="77">
        <f t="shared" si="0"/>
        <v>0.54347826086956519</v>
      </c>
      <c r="F25" s="76">
        <f>分析係数表!C28</f>
        <v>3.4090909090909061E-2</v>
      </c>
      <c r="G25" s="77">
        <f t="shared" si="1"/>
        <v>1.8527667984189707E-2</v>
      </c>
      <c r="H25" s="77">
        <v>2.6471078010017524E-2</v>
      </c>
      <c r="I25" s="77">
        <f t="shared" si="2"/>
        <v>2.6471078010017524E-2</v>
      </c>
      <c r="J25" s="76">
        <f>分析係数表!G28</f>
        <v>0.12609457092819615</v>
      </c>
      <c r="K25" s="78">
        <f t="shared" si="3"/>
        <v>3.3378592236799681E-3</v>
      </c>
      <c r="L25" s="79"/>
      <c r="M25" s="80"/>
      <c r="N25" s="81">
        <f>分析係数表!H28</f>
        <v>2.1424843423799581E-2</v>
      </c>
      <c r="O25" s="82">
        <f t="shared" si="4"/>
        <v>0.5196838590195223</v>
      </c>
      <c r="P25" s="76">
        <f>分析係数表!C28</f>
        <v>3.4090909090909061E-2</v>
      </c>
      <c r="Q25" s="82">
        <f t="shared" si="5"/>
        <v>1.7716495193847336E-2</v>
      </c>
      <c r="R25" s="83">
        <v>1.9658835603844241E-2</v>
      </c>
      <c r="S25" s="84">
        <f t="shared" si="6"/>
        <v>4.6129913613861762E-2</v>
      </c>
      <c r="T25" s="85">
        <f>分析係数表!F28</f>
        <v>0.21453590192644484</v>
      </c>
      <c r="U25" s="86">
        <f t="shared" si="7"/>
        <v>9.8965226229388199E-3</v>
      </c>
      <c r="V25" s="87">
        <f>分析係数表!D28</f>
        <v>1.6637478108581436E-2</v>
      </c>
      <c r="W25" s="88">
        <f t="shared" si="8"/>
        <v>0</v>
      </c>
      <c r="X25" s="76">
        <f>分析係数表!E28</f>
        <v>1.5761821366024518E-2</v>
      </c>
      <c r="Y25" s="89">
        <f t="shared" si="9"/>
        <v>0</v>
      </c>
    </row>
    <row r="26" spans="1:25" x14ac:dyDescent="0.2">
      <c r="A26" s="6" t="s">
        <v>14</v>
      </c>
      <c r="B26" s="5" t="s">
        <v>50</v>
      </c>
      <c r="C26" s="90"/>
      <c r="D26" s="76">
        <f>投入係数表!AH26</f>
        <v>8.9673913043478264E-3</v>
      </c>
      <c r="E26" s="77">
        <f t="shared" si="0"/>
        <v>0.89673913043478259</v>
      </c>
      <c r="F26" s="76">
        <f>分析係数表!C29</f>
        <v>0.29231433506044902</v>
      </c>
      <c r="G26" s="77">
        <f t="shared" si="1"/>
        <v>0.26212970263572871</v>
      </c>
      <c r="H26" s="77">
        <v>0.2941734334856464</v>
      </c>
      <c r="I26" s="77">
        <f t="shared" si="2"/>
        <v>0.2941734334856464</v>
      </c>
      <c r="J26" s="76">
        <f>分析係数表!G29</f>
        <v>0.25456977262594738</v>
      </c>
      <c r="K26" s="78">
        <f t="shared" si="3"/>
        <v>7.4887664075035262E-2</v>
      </c>
      <c r="L26" s="79"/>
      <c r="M26" s="80"/>
      <c r="N26" s="81">
        <f>分析係数表!H29</f>
        <v>1.0151356993736952E-2</v>
      </c>
      <c r="O26" s="82">
        <f t="shared" si="4"/>
        <v>0.24623266888988329</v>
      </c>
      <c r="P26" s="76">
        <f>分析係数表!C29</f>
        <v>0.29231433506044902</v>
      </c>
      <c r="Q26" s="82">
        <f t="shared" si="5"/>
        <v>7.1977338876705946E-2</v>
      </c>
      <c r="R26" s="83">
        <v>9.1419957800860693E-2</v>
      </c>
      <c r="S26" s="84">
        <f t="shared" si="6"/>
        <v>0.3855933912865071</v>
      </c>
      <c r="T26" s="85">
        <f>分析係数表!F29</f>
        <v>0.38252340615247438</v>
      </c>
      <c r="U26" s="86">
        <f t="shared" si="7"/>
        <v>0.14749849742479854</v>
      </c>
      <c r="V26" s="87">
        <f>分析係数表!D29</f>
        <v>6.8212215782434235E-2</v>
      </c>
      <c r="W26" s="88">
        <f t="shared" si="8"/>
        <v>0</v>
      </c>
      <c r="X26" s="76">
        <f>分析係数表!E29</f>
        <v>4.7258136424431565E-2</v>
      </c>
      <c r="Y26" s="89">
        <f t="shared" si="9"/>
        <v>0</v>
      </c>
    </row>
    <row r="27" spans="1:25" x14ac:dyDescent="0.2">
      <c r="A27" s="6" t="s">
        <v>15</v>
      </c>
      <c r="B27" s="5" t="s">
        <v>36</v>
      </c>
      <c r="C27" s="90"/>
      <c r="D27" s="76">
        <f>投入係数表!AH27</f>
        <v>8.152173913043478E-3</v>
      </c>
      <c r="E27" s="77">
        <f t="shared" si="0"/>
        <v>0.81521739130434778</v>
      </c>
      <c r="F27" s="76">
        <f>分析係数表!C30</f>
        <v>1</v>
      </c>
      <c r="G27" s="77">
        <f t="shared" si="1"/>
        <v>0.81521739130434778</v>
      </c>
      <c r="H27" s="77">
        <v>0.85694698128390989</v>
      </c>
      <c r="I27" s="77">
        <f t="shared" si="2"/>
        <v>0.85694698128390989</v>
      </c>
      <c r="J27" s="76">
        <f>分析係数表!G30</f>
        <v>0.34476756092566047</v>
      </c>
      <c r="K27" s="78">
        <f t="shared" si="3"/>
        <v>0.29544752057986123</v>
      </c>
      <c r="L27" s="79"/>
      <c r="M27" s="80"/>
      <c r="N27" s="81">
        <f>分析係数表!H30</f>
        <v>0</v>
      </c>
      <c r="O27" s="82">
        <f t="shared" si="4"/>
        <v>0</v>
      </c>
      <c r="P27" s="76">
        <f>分析係数表!C30</f>
        <v>1</v>
      </c>
      <c r="Q27" s="82">
        <f t="shared" si="5"/>
        <v>0</v>
      </c>
      <c r="R27" s="83">
        <v>7.3700569295285748E-2</v>
      </c>
      <c r="S27" s="84">
        <f t="shared" si="6"/>
        <v>0.93064755057919568</v>
      </c>
      <c r="T27" s="85">
        <f>分析係数表!F30</f>
        <v>0.43968871595330739</v>
      </c>
      <c r="U27" s="86">
        <f t="shared" si="7"/>
        <v>0.40919522651925722</v>
      </c>
      <c r="V27" s="87">
        <f>分析係数表!D30</f>
        <v>0.11560516076182674</v>
      </c>
      <c r="W27" s="88">
        <f t="shared" si="8"/>
        <v>0</v>
      </c>
      <c r="X27" s="76">
        <f>分析係数表!E30</f>
        <v>7.6694654925250877E-2</v>
      </c>
      <c r="Y27" s="89">
        <f t="shared" si="9"/>
        <v>0</v>
      </c>
    </row>
    <row r="28" spans="1:25" x14ac:dyDescent="0.2">
      <c r="A28" s="6" t="s">
        <v>16</v>
      </c>
      <c r="B28" s="5" t="s">
        <v>192</v>
      </c>
      <c r="C28" s="90"/>
      <c r="D28" s="76">
        <f>投入係数表!AH28</f>
        <v>1.2228260869565218E-2</v>
      </c>
      <c r="E28" s="77">
        <f t="shared" si="0"/>
        <v>1.2228260869565217</v>
      </c>
      <c r="F28" s="76">
        <f>分析係数表!C31</f>
        <v>3.6682843277190957E-2</v>
      </c>
      <c r="G28" s="77">
        <f t="shared" si="1"/>
        <v>4.485673770308677E-2</v>
      </c>
      <c r="H28" s="77">
        <v>5.7454493646180931E-2</v>
      </c>
      <c r="I28" s="77">
        <f t="shared" si="2"/>
        <v>5.7454493646180931E-2</v>
      </c>
      <c r="J28" s="76">
        <f>分析係数表!G31</f>
        <v>6.9767441860465115E-2</v>
      </c>
      <c r="K28" s="78">
        <f t="shared" si="3"/>
        <v>4.0084530450823904E-3</v>
      </c>
      <c r="L28" s="79"/>
      <c r="M28" s="80"/>
      <c r="N28" s="81">
        <f>分析係数表!H31</f>
        <v>2.1751043841336117E-2</v>
      </c>
      <c r="O28" s="82">
        <f t="shared" si="4"/>
        <v>0.52759621984503269</v>
      </c>
      <c r="P28" s="76">
        <f>分析係数表!C31</f>
        <v>3.6682843277190957E-2</v>
      </c>
      <c r="Q28" s="82">
        <f t="shared" si="5"/>
        <v>1.9353729446213719E-2</v>
      </c>
      <c r="R28" s="83">
        <v>2.5734645779409343E-2</v>
      </c>
      <c r="S28" s="84">
        <f t="shared" si="6"/>
        <v>8.3189139425590281E-2</v>
      </c>
      <c r="T28" s="85">
        <f>分析係数表!F31</f>
        <v>0.34496124031007752</v>
      </c>
      <c r="U28" s="86">
        <f t="shared" si="7"/>
        <v>2.8697028716579594E-2</v>
      </c>
      <c r="V28" s="87">
        <f>分析係数表!D31</f>
        <v>0</v>
      </c>
      <c r="W28" s="88">
        <f t="shared" si="8"/>
        <v>0</v>
      </c>
      <c r="X28" s="76">
        <f>分析係数表!E31</f>
        <v>0</v>
      </c>
      <c r="Y28" s="89">
        <f t="shared" si="9"/>
        <v>0</v>
      </c>
    </row>
    <row r="29" spans="1:25" x14ac:dyDescent="0.2">
      <c r="A29" s="6" t="s">
        <v>17</v>
      </c>
      <c r="B29" s="5" t="s">
        <v>272</v>
      </c>
      <c r="C29" s="90"/>
      <c r="D29" s="76">
        <f>投入係数表!AH29</f>
        <v>4.076086956521739E-3</v>
      </c>
      <c r="E29" s="77">
        <f t="shared" si="0"/>
        <v>0.40760869565217389</v>
      </c>
      <c r="F29" s="76">
        <f>分析係数表!C32</f>
        <v>0.40520446096654272</v>
      </c>
      <c r="G29" s="77">
        <f t="shared" si="1"/>
        <v>0.1651648618070147</v>
      </c>
      <c r="H29" s="77">
        <v>0.18881936337561167</v>
      </c>
      <c r="I29" s="77">
        <f t="shared" si="2"/>
        <v>0.18881936337561167</v>
      </c>
      <c r="J29" s="76">
        <f>分析係数表!G32</f>
        <v>0.14123006833712984</v>
      </c>
      <c r="K29" s="78">
        <f t="shared" si="3"/>
        <v>2.6666971592910989E-2</v>
      </c>
      <c r="L29" s="79"/>
      <c r="M29" s="80"/>
      <c r="N29" s="81">
        <f>分析係数表!H32</f>
        <v>6.3543841336116914E-3</v>
      </c>
      <c r="O29" s="82">
        <f t="shared" si="4"/>
        <v>0.15413278888094237</v>
      </c>
      <c r="P29" s="76">
        <f>分析係数表!C32</f>
        <v>0.40520446096654272</v>
      </c>
      <c r="Q29" s="82">
        <f t="shared" si="5"/>
        <v>6.245529363577218E-2</v>
      </c>
      <c r="R29" s="83">
        <v>7.7767774622332239E-2</v>
      </c>
      <c r="S29" s="84">
        <f t="shared" si="6"/>
        <v>0.26658713799794392</v>
      </c>
      <c r="T29" s="85">
        <f>分析係数表!F32</f>
        <v>0.48519362186788156</v>
      </c>
      <c r="U29" s="86">
        <f t="shared" si="7"/>
        <v>0.12934637902861518</v>
      </c>
      <c r="V29" s="87">
        <f>分析係数表!D32</f>
        <v>9.1116173120728925E-3</v>
      </c>
      <c r="W29" s="88">
        <f t="shared" si="8"/>
        <v>0</v>
      </c>
      <c r="X29" s="76">
        <f>分析係数表!E32</f>
        <v>1.366742596810934E-2</v>
      </c>
      <c r="Y29" s="89">
        <f t="shared" si="9"/>
        <v>0</v>
      </c>
    </row>
    <row r="30" spans="1:25" x14ac:dyDescent="0.2">
      <c r="A30" s="6" t="s">
        <v>18</v>
      </c>
      <c r="B30" s="5" t="s">
        <v>273</v>
      </c>
      <c r="C30" s="90"/>
      <c r="D30" s="76">
        <f>投入係数表!AH30</f>
        <v>2.7445652173913045E-2</v>
      </c>
      <c r="E30" s="77">
        <f t="shared" si="0"/>
        <v>2.7445652173913047</v>
      </c>
      <c r="F30" s="76">
        <f>分析係数表!C33</f>
        <v>1</v>
      </c>
      <c r="G30" s="77">
        <f t="shared" si="1"/>
        <v>2.7445652173913047</v>
      </c>
      <c r="H30" s="77">
        <v>2.7766149108707761</v>
      </c>
      <c r="I30" s="77">
        <f t="shared" si="2"/>
        <v>2.7766149108707761</v>
      </c>
      <c r="J30" s="76">
        <f>分析係数表!G33</f>
        <v>0.50773765659543113</v>
      </c>
      <c r="K30" s="78">
        <f t="shared" si="3"/>
        <v>1.4097919481134598</v>
      </c>
      <c r="L30" s="79"/>
      <c r="M30" s="80"/>
      <c r="N30" s="81">
        <f>分析係数表!H33</f>
        <v>9.3945720250521918E-4</v>
      </c>
      <c r="O30" s="82">
        <f t="shared" si="4"/>
        <v>2.2787599177469916E-2</v>
      </c>
      <c r="P30" s="76">
        <f>分析係数表!C33</f>
        <v>1</v>
      </c>
      <c r="Q30" s="82">
        <f t="shared" si="5"/>
        <v>2.2787599177469916E-2</v>
      </c>
      <c r="R30" s="83">
        <v>6.878580696532946E-2</v>
      </c>
      <c r="S30" s="84">
        <f t="shared" si="6"/>
        <v>2.8454007178361054</v>
      </c>
      <c r="T30" s="85">
        <f>分析係数表!F33</f>
        <v>0.64112011790714807</v>
      </c>
      <c r="U30" s="86">
        <f t="shared" si="7"/>
        <v>1.8242436437121676</v>
      </c>
      <c r="V30" s="87">
        <f>分析係数表!D33</f>
        <v>2.5055268975681652E-2</v>
      </c>
      <c r="W30" s="88">
        <f t="shared" si="8"/>
        <v>0</v>
      </c>
      <c r="X30" s="76">
        <f>分析係数表!E33</f>
        <v>2.3581429624170966E-2</v>
      </c>
      <c r="Y30" s="89">
        <f t="shared" si="9"/>
        <v>0</v>
      </c>
    </row>
    <row r="31" spans="1:25" x14ac:dyDescent="0.2">
      <c r="A31" s="6" t="s">
        <v>19</v>
      </c>
      <c r="B31" s="5" t="s">
        <v>274</v>
      </c>
      <c r="C31" s="90"/>
      <c r="D31" s="76">
        <f>投入係数表!AH31</f>
        <v>1.0054347826086956E-2</v>
      </c>
      <c r="E31" s="77">
        <f t="shared" si="0"/>
        <v>1.0054347826086956</v>
      </c>
      <c r="F31" s="76">
        <f>分析係数表!C34</f>
        <v>0.47684200348095152</v>
      </c>
      <c r="G31" s="77">
        <f t="shared" si="1"/>
        <v>0.47943353610856532</v>
      </c>
      <c r="H31" s="77">
        <v>0.64954400119697653</v>
      </c>
      <c r="I31" s="77">
        <f t="shared" si="2"/>
        <v>0.64954400119697653</v>
      </c>
      <c r="J31" s="76">
        <f>分析係数表!G34</f>
        <v>0.42481481481481481</v>
      </c>
      <c r="K31" s="78">
        <f t="shared" si="3"/>
        <v>0.27593591458256744</v>
      </c>
      <c r="L31" s="79"/>
      <c r="M31" s="80"/>
      <c r="N31" s="81">
        <f>分析係数表!H34</f>
        <v>0.15750260960334028</v>
      </c>
      <c r="O31" s="82">
        <f t="shared" si="4"/>
        <v>3.8204043009894355</v>
      </c>
      <c r="P31" s="76">
        <f>分析係数表!C34</f>
        <v>0.47684200348095152</v>
      </c>
      <c r="Q31" s="82">
        <f t="shared" si="5"/>
        <v>1.8217292409910466</v>
      </c>
      <c r="R31" s="83">
        <v>1.9465636589958091</v>
      </c>
      <c r="S31" s="84">
        <f t="shared" si="6"/>
        <v>2.5961076601927857</v>
      </c>
      <c r="T31" s="85">
        <f>分析係数表!F34</f>
        <v>0.69679012345679014</v>
      </c>
      <c r="U31" s="86">
        <f t="shared" si="7"/>
        <v>1.8089421770528498</v>
      </c>
      <c r="V31" s="87">
        <f>分析係数表!D34</f>
        <v>0.16024691358024692</v>
      </c>
      <c r="W31" s="88">
        <f t="shared" si="8"/>
        <v>0</v>
      </c>
      <c r="X31" s="76">
        <f>分析係数表!E34</f>
        <v>0.12271604938271605</v>
      </c>
      <c r="Y31" s="89">
        <f t="shared" si="9"/>
        <v>0</v>
      </c>
    </row>
    <row r="32" spans="1:25" x14ac:dyDescent="0.2">
      <c r="A32" s="6" t="s">
        <v>20</v>
      </c>
      <c r="B32" s="5" t="s">
        <v>37</v>
      </c>
      <c r="C32" s="90"/>
      <c r="D32" s="76">
        <f>投入係数表!AH32</f>
        <v>2.1195652173913043E-2</v>
      </c>
      <c r="E32" s="77">
        <f t="shared" si="0"/>
        <v>2.1195652173913042</v>
      </c>
      <c r="F32" s="76">
        <f>分析係数表!C35</f>
        <v>0.24337550728097401</v>
      </c>
      <c r="G32" s="77">
        <f t="shared" si="1"/>
        <v>0.51585025999771661</v>
      </c>
      <c r="H32" s="77">
        <v>0.57425701830399922</v>
      </c>
      <c r="I32" s="77">
        <f t="shared" si="2"/>
        <v>0.57425701830399922</v>
      </c>
      <c r="J32" s="76">
        <f>分析係数表!G35</f>
        <v>0.31448275862068964</v>
      </c>
      <c r="K32" s="78">
        <f t="shared" si="3"/>
        <v>0.18059393127353354</v>
      </c>
      <c r="L32" s="79"/>
      <c r="M32" s="80"/>
      <c r="N32" s="81">
        <f>分析係数表!H35</f>
        <v>5.9929540709812108E-2</v>
      </c>
      <c r="O32" s="82">
        <f t="shared" si="4"/>
        <v>1.4536589308627685</v>
      </c>
      <c r="P32" s="76">
        <f>分析係数表!C35</f>
        <v>0.24337550728097401</v>
      </c>
      <c r="Q32" s="82">
        <f t="shared" si="5"/>
        <v>0.3537849797122446</v>
      </c>
      <c r="R32" s="83">
        <v>0.46972869544519197</v>
      </c>
      <c r="S32" s="84">
        <f t="shared" si="6"/>
        <v>1.0439857137491912</v>
      </c>
      <c r="T32" s="85">
        <f>分析係数表!F35</f>
        <v>0.64091954022988507</v>
      </c>
      <c r="U32" s="86">
        <f t="shared" si="7"/>
        <v>0.66911084366270002</v>
      </c>
      <c r="V32" s="87">
        <f>分析係数表!D35</f>
        <v>7.0344827586206901E-2</v>
      </c>
      <c r="W32" s="88">
        <f t="shared" si="8"/>
        <v>0</v>
      </c>
      <c r="X32" s="76">
        <f>分析係数表!E35</f>
        <v>6.2068965517241378E-2</v>
      </c>
      <c r="Y32" s="89">
        <f t="shared" si="9"/>
        <v>0</v>
      </c>
    </row>
    <row r="33" spans="1:25" x14ac:dyDescent="0.2">
      <c r="A33" s="6" t="s">
        <v>21</v>
      </c>
      <c r="B33" s="5" t="s">
        <v>38</v>
      </c>
      <c r="C33" s="90"/>
      <c r="D33" s="76">
        <f>投入係数表!AH33</f>
        <v>1.6304347826086956E-3</v>
      </c>
      <c r="E33" s="77">
        <f t="shared" si="0"/>
        <v>0.16304347826086957</v>
      </c>
      <c r="F33" s="76">
        <f>分析係数表!C36</f>
        <v>0.96818154529627187</v>
      </c>
      <c r="G33" s="77">
        <f t="shared" si="1"/>
        <v>0.15785568673308781</v>
      </c>
      <c r="H33" s="77">
        <v>0.22261674314733207</v>
      </c>
      <c r="I33" s="77">
        <f t="shared" si="2"/>
        <v>0.22261674314733207</v>
      </c>
      <c r="J33" s="76">
        <f>分析係数表!G36</f>
        <v>4.9777985510633324E-2</v>
      </c>
      <c r="K33" s="78">
        <f t="shared" si="3"/>
        <v>1.1081413014812276E-2</v>
      </c>
      <c r="L33" s="79"/>
      <c r="M33" s="80"/>
      <c r="N33" s="81">
        <f>分析係数表!H36</f>
        <v>0.19376304801670147</v>
      </c>
      <c r="O33" s="82">
        <f t="shared" si="4"/>
        <v>4.6999423303531707</v>
      </c>
      <c r="P33" s="76">
        <f>分析係数表!C36</f>
        <v>0.96818154529627187</v>
      </c>
      <c r="Q33" s="82">
        <f t="shared" si="5"/>
        <v>4.5503974282046942</v>
      </c>
      <c r="R33" s="83">
        <v>4.7953146989689426</v>
      </c>
      <c r="S33" s="84">
        <f t="shared" si="6"/>
        <v>5.0179314421162751</v>
      </c>
      <c r="T33" s="85">
        <f>分析係数表!F36</f>
        <v>0.84955597102126668</v>
      </c>
      <c r="U33" s="86">
        <f t="shared" si="7"/>
        <v>4.2630136188252372</v>
      </c>
      <c r="V33" s="87">
        <f>分析係数表!D36</f>
        <v>8.3547557840616959E-3</v>
      </c>
      <c r="W33" s="88">
        <f t="shared" si="8"/>
        <v>0</v>
      </c>
      <c r="X33" s="76">
        <f>分析係数表!E36</f>
        <v>3.0380930123860717E-3</v>
      </c>
      <c r="Y33" s="89">
        <f t="shared" si="9"/>
        <v>0</v>
      </c>
    </row>
    <row r="34" spans="1:25" x14ac:dyDescent="0.2">
      <c r="A34" s="6" t="s">
        <v>22</v>
      </c>
      <c r="B34" s="5" t="s">
        <v>377</v>
      </c>
      <c r="C34" s="90"/>
      <c r="D34" s="76">
        <f>投入係数表!AH34</f>
        <v>2.3641304347826086E-2</v>
      </c>
      <c r="E34" s="77">
        <f t="shared" si="0"/>
        <v>2.3641304347826084</v>
      </c>
      <c r="F34" s="76">
        <f>分析係数表!C37</f>
        <v>0.40040699066315533</v>
      </c>
      <c r="G34" s="77">
        <f t="shared" si="1"/>
        <v>0.94661435292648122</v>
      </c>
      <c r="H34" s="77">
        <v>1.0836390397793978</v>
      </c>
      <c r="I34" s="77">
        <f t="shared" si="2"/>
        <v>1.0836390397793978</v>
      </c>
      <c r="J34" s="76">
        <f>分析係数表!G37</f>
        <v>0.27134717134717135</v>
      </c>
      <c r="K34" s="78">
        <f t="shared" si="3"/>
        <v>0.29404238820550449</v>
      </c>
      <c r="L34" s="79"/>
      <c r="M34" s="80"/>
      <c r="N34" s="81">
        <f>分析係数表!H37</f>
        <v>4.6907620041753653E-2</v>
      </c>
      <c r="O34" s="82">
        <f t="shared" si="4"/>
        <v>1.1377974867083938</v>
      </c>
      <c r="P34" s="76">
        <f>分析係数表!C37</f>
        <v>0.40040699066315533</v>
      </c>
      <c r="Q34" s="82">
        <f t="shared" si="5"/>
        <v>0.45558206763700942</v>
      </c>
      <c r="R34" s="83">
        <v>0.52528957879332883</v>
      </c>
      <c r="S34" s="84">
        <f t="shared" si="6"/>
        <v>1.6089286185727265</v>
      </c>
      <c r="T34" s="85">
        <f>分析係数表!F37</f>
        <v>0.66491656491656492</v>
      </c>
      <c r="U34" s="86">
        <f t="shared" si="7"/>
        <v>1.0698032902573313</v>
      </c>
      <c r="V34" s="87">
        <f>分析係数表!D37</f>
        <v>3.0728530728530729E-2</v>
      </c>
      <c r="W34" s="88">
        <f t="shared" si="8"/>
        <v>0</v>
      </c>
      <c r="X34" s="76">
        <f>分析係数表!E37</f>
        <v>2.9100529100529099E-2</v>
      </c>
      <c r="Y34" s="89">
        <f t="shared" si="9"/>
        <v>0</v>
      </c>
    </row>
    <row r="35" spans="1:25" x14ac:dyDescent="0.2">
      <c r="A35" s="6" t="s">
        <v>23</v>
      </c>
      <c r="B35" s="5" t="s">
        <v>193</v>
      </c>
      <c r="C35" s="90"/>
      <c r="D35" s="76">
        <f>投入係数表!AH35</f>
        <v>3.0706521739130434E-2</v>
      </c>
      <c r="E35" s="77">
        <f t="shared" si="0"/>
        <v>3.0706521739130435</v>
      </c>
      <c r="F35" s="76">
        <f>分析係数表!C38</f>
        <v>3.4362826933778567E-2</v>
      </c>
      <c r="G35" s="77">
        <f t="shared" si="1"/>
        <v>0.10551628922600484</v>
      </c>
      <c r="H35" s="77">
        <v>0.11451825839285745</v>
      </c>
      <c r="I35" s="77">
        <f t="shared" si="2"/>
        <v>0.11451825839285745</v>
      </c>
      <c r="J35" s="76">
        <f>分析係数表!G38</f>
        <v>0.25648414985590778</v>
      </c>
      <c r="K35" s="78">
        <f t="shared" si="3"/>
        <v>2.9372118146871219E-2</v>
      </c>
      <c r="L35" s="79"/>
      <c r="M35" s="80"/>
      <c r="N35" s="81">
        <f>分析係数表!H38</f>
        <v>4.2901878914405008E-2</v>
      </c>
      <c r="O35" s="82">
        <f t="shared" si="4"/>
        <v>1.0406336957711262</v>
      </c>
      <c r="P35" s="76">
        <f>分析係数表!C38</f>
        <v>3.4362826933778567E-2</v>
      </c>
      <c r="Q35" s="82">
        <f t="shared" si="5"/>
        <v>3.5759115589241587E-2</v>
      </c>
      <c r="R35" s="83">
        <v>4.2943866529924379E-2</v>
      </c>
      <c r="S35" s="84">
        <f t="shared" si="6"/>
        <v>0.15746212492278183</v>
      </c>
      <c r="T35" s="85">
        <f>分析係数表!F38</f>
        <v>0.52449567723342938</v>
      </c>
      <c r="U35" s="86">
        <f t="shared" si="7"/>
        <v>8.2588203849989314E-2</v>
      </c>
      <c r="V35" s="87">
        <f>分析係数表!D38</f>
        <v>0.12968299711815562</v>
      </c>
      <c r="W35" s="88">
        <f t="shared" si="8"/>
        <v>0</v>
      </c>
      <c r="X35" s="76">
        <f>分析係数表!E38</f>
        <v>0.13832853025936601</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2.1985140716539939E-2</v>
      </c>
      <c r="I36" s="77">
        <f t="shared" si="2"/>
        <v>100.02198514071654</v>
      </c>
      <c r="J36" s="76">
        <f>分析係数表!G39</f>
        <v>0.34864130434782609</v>
      </c>
      <c r="K36" s="78">
        <f t="shared" si="3"/>
        <v>34.871795362918292</v>
      </c>
      <c r="L36" s="79"/>
      <c r="M36" s="80"/>
      <c r="N36" s="81">
        <f>分析係数表!H39</f>
        <v>3.7578288100208767E-3</v>
      </c>
      <c r="O36" s="82">
        <f t="shared" si="4"/>
        <v>9.1150396709879664E-2</v>
      </c>
      <c r="P36" s="76">
        <f>分析係数表!C39</f>
        <v>1</v>
      </c>
      <c r="Q36" s="82">
        <f t="shared" si="5"/>
        <v>9.1150396709879664E-2</v>
      </c>
      <c r="R36" s="83">
        <v>0.11681216997940766</v>
      </c>
      <c r="S36" s="84">
        <f t="shared" si="6"/>
        <v>100.13879731069595</v>
      </c>
      <c r="T36" s="85">
        <f>分析係数表!F39</f>
        <v>0.69918478260869565</v>
      </c>
      <c r="U36" s="86">
        <f t="shared" si="7"/>
        <v>70.015523228375187</v>
      </c>
      <c r="V36" s="87">
        <f>分析係数表!D39</f>
        <v>5.6793478260869563E-2</v>
      </c>
      <c r="W36" s="88">
        <f t="shared" si="8"/>
        <v>6</v>
      </c>
      <c r="X36" s="76">
        <f>分析係数表!E39</f>
        <v>7.2010869565217392E-2</v>
      </c>
      <c r="Y36" s="89">
        <f t="shared" si="9"/>
        <v>7</v>
      </c>
    </row>
    <row r="37" spans="1:25" x14ac:dyDescent="0.2">
      <c r="A37" s="6" t="s">
        <v>25</v>
      </c>
      <c r="B37" s="5" t="s">
        <v>40</v>
      </c>
      <c r="C37" s="90"/>
      <c r="D37" s="76">
        <f>投入係数表!AH37</f>
        <v>2.7173913043478261E-4</v>
      </c>
      <c r="E37" s="77">
        <f t="shared" si="0"/>
        <v>2.717391304347826E-2</v>
      </c>
      <c r="F37" s="76">
        <f>分析係数表!C40</f>
        <v>0.60127684271619275</v>
      </c>
      <c r="G37" s="77">
        <f t="shared" si="1"/>
        <v>1.6339044639026978E-2</v>
      </c>
      <c r="H37" s="77">
        <v>2.108063492714065E-2</v>
      </c>
      <c r="I37" s="77">
        <f t="shared" si="2"/>
        <v>2.108063492714065E-2</v>
      </c>
      <c r="J37" s="76">
        <f>分析係数表!G40</f>
        <v>0.54798481836255197</v>
      </c>
      <c r="K37" s="78">
        <f t="shared" si="3"/>
        <v>1.1551867901516438E-2</v>
      </c>
      <c r="L37" s="79"/>
      <c r="M37" s="80"/>
      <c r="N37" s="81">
        <f>分析係数表!H40</f>
        <v>3.4120563674321501E-2</v>
      </c>
      <c r="O37" s="82">
        <f t="shared" si="4"/>
        <v>0.82763294234838658</v>
      </c>
      <c r="P37" s="76">
        <f>分析係数表!C40</f>
        <v>0.60127684271619275</v>
      </c>
      <c r="Q37" s="82">
        <f t="shared" si="5"/>
        <v>0.49763652250315066</v>
      </c>
      <c r="R37" s="83">
        <v>0.49987482488915225</v>
      </c>
      <c r="S37" s="84">
        <f t="shared" si="6"/>
        <v>0.52095545981629288</v>
      </c>
      <c r="T37" s="85">
        <f>分析係数表!F40</f>
        <v>0.74046629315018975</v>
      </c>
      <c r="U37" s="86">
        <f t="shared" si="7"/>
        <v>0.38574995822652303</v>
      </c>
      <c r="V37" s="87">
        <f>分析係数表!D40</f>
        <v>0.1006687149828303</v>
      </c>
      <c r="W37" s="88">
        <f t="shared" si="8"/>
        <v>0</v>
      </c>
      <c r="X37" s="76">
        <f>分析係数表!E40</f>
        <v>5.8015543105006326E-2</v>
      </c>
      <c r="Y37" s="89">
        <f t="shared" si="9"/>
        <v>0</v>
      </c>
    </row>
    <row r="38" spans="1:25" x14ac:dyDescent="0.2">
      <c r="A38" s="6" t="s">
        <v>26</v>
      </c>
      <c r="B38" s="5" t="s">
        <v>276</v>
      </c>
      <c r="C38" s="90"/>
      <c r="D38" s="76">
        <f>投入係数表!AH38</f>
        <v>0</v>
      </c>
      <c r="E38" s="77">
        <f t="shared" si="0"/>
        <v>0</v>
      </c>
      <c r="F38" s="76">
        <f>分析係数表!C41</f>
        <v>0.59395665886661919</v>
      </c>
      <c r="G38" s="77">
        <f t="shared" si="1"/>
        <v>0</v>
      </c>
      <c r="H38" s="77">
        <v>2.1718632769519473E-4</v>
      </c>
      <c r="I38" s="77">
        <f t="shared" si="2"/>
        <v>2.1718632769519473E-4</v>
      </c>
      <c r="J38" s="76">
        <f>分析係数表!G41</f>
        <v>0.45048742945100051</v>
      </c>
      <c r="K38" s="78">
        <f t="shared" si="3"/>
        <v>9.7839710475310917E-5</v>
      </c>
      <c r="L38" s="79"/>
      <c r="M38" s="80"/>
      <c r="N38" s="81">
        <f>分析係数表!H41</f>
        <v>5.5519311064718163E-2</v>
      </c>
      <c r="O38" s="82">
        <f t="shared" si="4"/>
        <v>1.3466838125018681</v>
      </c>
      <c r="P38" s="76">
        <f>分析係数表!C41</f>
        <v>0.59395665886661919</v>
      </c>
      <c r="Q38" s="82">
        <f t="shared" si="5"/>
        <v>0.79987181782337025</v>
      </c>
      <c r="R38" s="83">
        <v>0.81000694479818725</v>
      </c>
      <c r="S38" s="84">
        <f t="shared" si="6"/>
        <v>0.81022413112588243</v>
      </c>
      <c r="T38" s="85">
        <f>分析係数表!F41</f>
        <v>0.55190696083461599</v>
      </c>
      <c r="U38" s="86">
        <f t="shared" si="7"/>
        <v>0.44716833780455317</v>
      </c>
      <c r="V38" s="87">
        <f>分析係数表!D41</f>
        <v>0.18539421925773902</v>
      </c>
      <c r="W38" s="88">
        <f t="shared" si="8"/>
        <v>0</v>
      </c>
      <c r="X38" s="76">
        <f>分析係数表!E41</f>
        <v>0.17017273815631948</v>
      </c>
      <c r="Y38" s="89">
        <f t="shared" si="9"/>
        <v>0</v>
      </c>
    </row>
    <row r="39" spans="1:25" x14ac:dyDescent="0.2">
      <c r="A39" s="6" t="s">
        <v>51</v>
      </c>
      <c r="B39" s="5" t="s">
        <v>367</v>
      </c>
      <c r="C39" s="90"/>
      <c r="D39" s="76">
        <f>投入係数表!AH39</f>
        <v>0</v>
      </c>
      <c r="E39" s="77">
        <f>$C$36*D39</f>
        <v>0</v>
      </c>
      <c r="F39" s="76">
        <f>分析係数表!C42</f>
        <v>0.30827067669172936</v>
      </c>
      <c r="G39" s="77">
        <f>E39*F39</f>
        <v>0</v>
      </c>
      <c r="H39" s="77">
        <v>4.9055465093298918E-3</v>
      </c>
      <c r="I39" s="77">
        <f>C39+H39</f>
        <v>4.9055465093298918E-3</v>
      </c>
      <c r="J39" s="76">
        <f>分析係数表!G42</f>
        <v>0.47878787878787876</v>
      </c>
      <c r="K39" s="78">
        <f>I39*J39</f>
        <v>2.348716207497342E-3</v>
      </c>
      <c r="L39" s="79"/>
      <c r="M39" s="80"/>
      <c r="N39" s="81">
        <f>分析係数表!H42</f>
        <v>1.163883089770355E-2</v>
      </c>
      <c r="O39" s="82">
        <f t="shared" si="4"/>
        <v>0.28231303425421067</v>
      </c>
      <c r="P39" s="76">
        <f>分析係数表!C42</f>
        <v>0.30827067669172936</v>
      </c>
      <c r="Q39" s="82">
        <f>O39*P39</f>
        <v>8.7028830108440897E-2</v>
      </c>
      <c r="R39" s="83">
        <v>9.0562690822371394E-2</v>
      </c>
      <c r="S39" s="84">
        <f>I39+R39</f>
        <v>9.5468237331701289E-2</v>
      </c>
      <c r="T39" s="85">
        <f>分析係数表!F42</f>
        <v>0.54545454545454541</v>
      </c>
      <c r="U39" s="86">
        <f>S39*T39</f>
        <v>5.2073583999109788E-2</v>
      </c>
      <c r="V39" s="87">
        <f>分析係数表!D42</f>
        <v>0.24545454545454545</v>
      </c>
      <c r="W39" s="88">
        <f>ROUND(S39*V39,0)</f>
        <v>0</v>
      </c>
      <c r="X39" s="76">
        <f>分析係数表!E42</f>
        <v>0.17575757575757575</v>
      </c>
      <c r="Y39" s="89">
        <f>ROUND(S39*X39,0)</f>
        <v>0</v>
      </c>
    </row>
    <row r="40" spans="1:25" x14ac:dyDescent="0.2">
      <c r="A40" s="6" t="s">
        <v>194</v>
      </c>
      <c r="B40" s="5" t="s">
        <v>41</v>
      </c>
      <c r="C40" s="90"/>
      <c r="D40" s="76">
        <f>投入係数表!AH40</f>
        <v>9.2391304347826081E-2</v>
      </c>
      <c r="E40" s="77">
        <f>$C$36*D40</f>
        <v>9.2391304347826075</v>
      </c>
      <c r="F40" s="76">
        <f>分析係数表!C43</f>
        <v>0.33317448971487573</v>
      </c>
      <c r="G40" s="77">
        <f>E40*F40</f>
        <v>3.0782425680178731</v>
      </c>
      <c r="H40" s="77">
        <v>3.3972816607591469</v>
      </c>
      <c r="I40" s="77">
        <f>C40+H40</f>
        <v>3.3972816607591469</v>
      </c>
      <c r="J40" s="76">
        <f>分析係数表!G43</f>
        <v>0.31447963800904977</v>
      </c>
      <c r="K40" s="78">
        <f>I40*J40</f>
        <v>1.06837590689032</v>
      </c>
      <c r="L40" s="79"/>
      <c r="M40" s="80"/>
      <c r="N40" s="81">
        <f>分析係数表!H43</f>
        <v>3.2711377870563677E-2</v>
      </c>
      <c r="O40" s="82">
        <f t="shared" si="4"/>
        <v>0.79345154358218173</v>
      </c>
      <c r="P40" s="76">
        <f>分析係数表!C43</f>
        <v>0.33317448971487573</v>
      </c>
      <c r="Q40" s="82">
        <f>O40*P40</f>
        <v>0.26435781314647389</v>
      </c>
      <c r="R40" s="83">
        <v>0.45612734958967466</v>
      </c>
      <c r="S40" s="84">
        <f>I40+R40</f>
        <v>3.8534090103488214</v>
      </c>
      <c r="T40" s="85">
        <f>分析係数表!F43</f>
        <v>0.5802139037433155</v>
      </c>
      <c r="U40" s="86">
        <f>S40*T40</f>
        <v>2.2358014846141558</v>
      </c>
      <c r="V40" s="87">
        <f>分析係数表!D43</f>
        <v>0.11641299876593994</v>
      </c>
      <c r="W40" s="88">
        <f>ROUND(S40*V40,0)</f>
        <v>0</v>
      </c>
      <c r="X40" s="76">
        <f>分析係数表!E43</f>
        <v>9.2348827642945289E-2</v>
      </c>
      <c r="Y40" s="89">
        <f>ROUND(S40*X40,0)</f>
        <v>0</v>
      </c>
    </row>
    <row r="41" spans="1:25" x14ac:dyDescent="0.2">
      <c r="A41" s="6" t="s">
        <v>340</v>
      </c>
      <c r="B41" s="5" t="s">
        <v>42</v>
      </c>
      <c r="C41" s="90"/>
      <c r="D41" s="76">
        <f>投入係数表!AH41</f>
        <v>5.4347826086956522E-4</v>
      </c>
      <c r="E41" s="77">
        <f>$C$36*D41</f>
        <v>5.434782608695652E-2</v>
      </c>
      <c r="F41" s="76">
        <f>分析係数表!C44</f>
        <v>0.44668045890539776</v>
      </c>
      <c r="G41" s="77">
        <f>E41*F41</f>
        <v>2.4276111897032486E-2</v>
      </c>
      <c r="H41" s="77">
        <v>2.7983965125024268E-2</v>
      </c>
      <c r="I41" s="77">
        <f>C41+H41</f>
        <v>2.7983965125024268E-2</v>
      </c>
      <c r="J41" s="76">
        <f>分析係数表!G44</f>
        <v>0.26717776712985147</v>
      </c>
      <c r="K41" s="78">
        <f>I41*J41</f>
        <v>7.4766933175436185E-3</v>
      </c>
      <c r="L41" s="79"/>
      <c r="M41" s="80"/>
      <c r="N41" s="81">
        <f>分析係数表!H44</f>
        <v>0.10956419624217119</v>
      </c>
      <c r="O41" s="82">
        <f t="shared" si="4"/>
        <v>2.6576037540724289</v>
      </c>
      <c r="P41" s="76">
        <f>分析係数表!C44</f>
        <v>0.44668045890539776</v>
      </c>
      <c r="Q41" s="82">
        <f>O41*P41</f>
        <v>1.1870996644577805</v>
      </c>
      <c r="R41" s="83">
        <v>1.2036097045450489</v>
      </c>
      <c r="S41" s="84">
        <f>I41+R41</f>
        <v>1.2315936696700731</v>
      </c>
      <c r="T41" s="85">
        <f>分析係数表!F44</f>
        <v>0.50742692860565408</v>
      </c>
      <c r="U41" s="86">
        <f>S41*T41</f>
        <v>0.62494379309085168</v>
      </c>
      <c r="V41" s="87">
        <f>分析係数表!D44</f>
        <v>0.12563488260661237</v>
      </c>
      <c r="W41" s="88">
        <f>ROUND(S41*V41,0)</f>
        <v>0</v>
      </c>
      <c r="X41" s="76">
        <f>分析係数表!E44</f>
        <v>9.5448011499760427E-2</v>
      </c>
      <c r="Y41" s="89">
        <f>ROUND(S41*X41,0)</f>
        <v>0</v>
      </c>
    </row>
    <row r="42" spans="1:25" x14ac:dyDescent="0.2">
      <c r="A42" s="6" t="s">
        <v>341</v>
      </c>
      <c r="B42" s="5" t="s">
        <v>278</v>
      </c>
      <c r="C42" s="90"/>
      <c r="D42" s="76">
        <f>投入係数表!AH42</f>
        <v>6.793478260869565E-3</v>
      </c>
      <c r="E42" s="77">
        <f>$C$36*D42</f>
        <v>0.67934782608695654</v>
      </c>
      <c r="F42" s="76">
        <f>分析係数表!C45</f>
        <v>1</v>
      </c>
      <c r="G42" s="77">
        <f>E42*F42</f>
        <v>0.67934782608695654</v>
      </c>
      <c r="H42" s="77">
        <v>0.7295506036718683</v>
      </c>
      <c r="I42" s="77">
        <f>C42+H42</f>
        <v>0.7295506036718683</v>
      </c>
      <c r="J42" s="76">
        <f>分析係数表!G45</f>
        <v>0</v>
      </c>
      <c r="K42" s="78">
        <f>I42*J42</f>
        <v>0</v>
      </c>
      <c r="L42" s="79"/>
      <c r="M42" s="80"/>
      <c r="N42" s="81">
        <f>分析係数表!H45</f>
        <v>0</v>
      </c>
      <c r="O42" s="82">
        <f t="shared" si="4"/>
        <v>0</v>
      </c>
      <c r="P42" s="76">
        <f>分析係数表!C45</f>
        <v>1</v>
      </c>
      <c r="Q42" s="82">
        <f>O42*P42</f>
        <v>0</v>
      </c>
      <c r="R42" s="83">
        <v>3.5588172300390818E-2</v>
      </c>
      <c r="S42" s="84">
        <f>I42+R42</f>
        <v>0.7651387759722591</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投入係数表!AH43</f>
        <v>3.8043478260869567E-3</v>
      </c>
      <c r="E43" s="77">
        <f>$C$36*D43</f>
        <v>0.38043478260869568</v>
      </c>
      <c r="F43" s="76">
        <f>分析係数表!C46</f>
        <v>0.15546676353069377</v>
      </c>
      <c r="G43" s="77">
        <f>E43*F43</f>
        <v>5.9144964386676983E-2</v>
      </c>
      <c r="H43" s="77">
        <v>7.9257356028534745E-2</v>
      </c>
      <c r="I43" s="77">
        <f>C43+H43</f>
        <v>7.9257356028534745E-2</v>
      </c>
      <c r="J43" s="76">
        <f>分析係数表!G46</f>
        <v>0</v>
      </c>
      <c r="K43" s="78">
        <f>I43*J43</f>
        <v>0</v>
      </c>
      <c r="L43" s="79"/>
      <c r="M43" s="80"/>
      <c r="N43" s="81">
        <f>分析係数表!H46</f>
        <v>2.2129436325678497E-2</v>
      </c>
      <c r="O43" s="82">
        <f t="shared" si="4"/>
        <v>0.53677455840262478</v>
      </c>
      <c r="P43" s="76">
        <f>分析係数表!C46</f>
        <v>0.15546676353069377</v>
      </c>
      <c r="Q43" s="82">
        <f>O43*P43</f>
        <v>8.3450603340473439E-2</v>
      </c>
      <c r="R43" s="83">
        <v>9.2511770862416021E-2</v>
      </c>
      <c r="S43" s="84">
        <f>I43+R43</f>
        <v>0.17176912689095075</v>
      </c>
      <c r="T43" s="85">
        <f>分析係数表!F46</f>
        <v>0</v>
      </c>
      <c r="U43" s="86">
        <f>S43*T43</f>
        <v>0</v>
      </c>
      <c r="V43" s="87">
        <f>分析係数表!D46</f>
        <v>4.662004662004662E-3</v>
      </c>
      <c r="W43" s="88">
        <f>ROUND(S43*V43,0)</f>
        <v>0</v>
      </c>
      <c r="X43" s="76">
        <f>分析係数表!E46</f>
        <v>9.324009324009324E-3</v>
      </c>
      <c r="Y43" s="89">
        <f>ROUND(S43*X43,0)</f>
        <v>0</v>
      </c>
    </row>
    <row r="44" spans="1:25" x14ac:dyDescent="0.2">
      <c r="A44" s="192">
        <v>40</v>
      </c>
      <c r="B44" s="14" t="s">
        <v>150</v>
      </c>
      <c r="C44" s="197">
        <f>SUM(C5:C43)</f>
        <v>100</v>
      </c>
      <c r="D44" s="92">
        <f>投入係数表!AH44</f>
        <v>0.29021739130434782</v>
      </c>
      <c r="E44" s="91">
        <f>SUM(E5:E43)</f>
        <v>29.021739130434781</v>
      </c>
      <c r="F44" s="92">
        <f>分析係数表!C47</f>
        <v>0.3856972016264052</v>
      </c>
      <c r="G44" s="91">
        <f>SUM(G5:G43)</f>
        <v>10.691019874739474</v>
      </c>
      <c r="H44" s="91">
        <f>SUM(H5:H43)</f>
        <v>12.046014354789591</v>
      </c>
      <c r="I44" s="91">
        <f>SUM(I5:I43)</f>
        <v>112.04601435478961</v>
      </c>
      <c r="J44" s="92">
        <f>分析係数表!G47</f>
        <v>0.23532043395593333</v>
      </c>
      <c r="K44" s="93">
        <f>SUM(K5:K43)</f>
        <v>38.686018096785716</v>
      </c>
      <c r="L44" s="94">
        <f>最終需要_まとめ!$L$33</f>
        <v>0.627</v>
      </c>
      <c r="M44" s="91">
        <f>K44*L44</f>
        <v>24.256133346684646</v>
      </c>
      <c r="N44" s="95">
        <f>分析係数表!H47</f>
        <v>1</v>
      </c>
      <c r="O44" s="96">
        <f>SUM(O5:O43)</f>
        <v>24.256133346684649</v>
      </c>
      <c r="P44" s="92">
        <f>分析係数表!C47</f>
        <v>0.3856972016264052</v>
      </c>
      <c r="Q44" s="96">
        <f>SUM(Q5:Q43)</f>
        <v>10.817384702288123</v>
      </c>
      <c r="R44" s="91">
        <f>SUM(R5:R43)</f>
        <v>11.913634006740491</v>
      </c>
      <c r="S44" s="97">
        <f>SUM(S5:S43)</f>
        <v>123.95964836153009</v>
      </c>
      <c r="T44" s="98">
        <f>分析係数表!F47</f>
        <v>0.49256721600054465</v>
      </c>
      <c r="U44" s="99">
        <f>SUM(U5:U43)</f>
        <v>84.657753224528278</v>
      </c>
      <c r="V44" s="100">
        <f>分析係数表!D47</f>
        <v>5.5358071998560611E-2</v>
      </c>
      <c r="W44" s="101">
        <f>SUM(W5:W43)</f>
        <v>6</v>
      </c>
      <c r="X44" s="92">
        <f>分析係数表!E47</f>
        <v>4.4839843806985892E-2</v>
      </c>
      <c r="Y44" s="102">
        <f>SUM(Y5:Y43)</f>
        <v>7</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287</v>
      </c>
      <c r="S2" s="3" t="s">
        <v>152</v>
      </c>
      <c r="U2" s="64" t="s">
        <v>209</v>
      </c>
      <c r="W2" s="3" t="s">
        <v>130</v>
      </c>
      <c r="Y2" s="3" t="s">
        <v>153</v>
      </c>
    </row>
    <row r="3" spans="1:25" ht="44" x14ac:dyDescent="0.2">
      <c r="B3" s="65"/>
      <c r="C3" s="66" t="s">
        <v>227</v>
      </c>
      <c r="D3" s="66" t="s">
        <v>229</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投入係数表!AI5</f>
        <v>2.3495391288631843E-3</v>
      </c>
      <c r="E5" s="77">
        <f>$C$37*D5</f>
        <v>0.23495391288631842</v>
      </c>
      <c r="F5" s="76">
        <f>分析係数表!C8</f>
        <v>7.164700742682395E-2</v>
      </c>
      <c r="G5" s="77">
        <f t="shared" ref="G5:G38" si="0">E5*F5</f>
        <v>1.6833744741527403E-2</v>
      </c>
      <c r="H5" s="77">
        <f t="array" ref="H5:H43">MMULT(逆行列係数!C5:AO43,'33'!G5:G43)</f>
        <v>1.8179457728333563E-2</v>
      </c>
      <c r="I5" s="77">
        <f t="shared" ref="I5:I38" si="1">C5+H5</f>
        <v>1.8179457728333563E-2</v>
      </c>
      <c r="J5" s="76">
        <f>分析係数表!G8</f>
        <v>0.12209302325581395</v>
      </c>
      <c r="K5" s="78">
        <f t="shared" ref="K5:K38" si="2">I5*J5</f>
        <v>2.2195849552035163E-3</v>
      </c>
      <c r="L5" s="79" t="s">
        <v>187</v>
      </c>
      <c r="M5" s="80" t="s">
        <v>187</v>
      </c>
      <c r="N5" s="81">
        <f>分析係数表!H8</f>
        <v>1.0934237995824634E-2</v>
      </c>
      <c r="O5" s="82">
        <f t="shared" ref="O5:O43" si="3">$M$44*N5</f>
        <v>0.3919848604971537</v>
      </c>
      <c r="P5" s="76">
        <f>分析係数表!C8</f>
        <v>7.164700742682395E-2</v>
      </c>
      <c r="Q5" s="82">
        <f t="shared" ref="Q5:Q38" si="4">O5*P5</f>
        <v>2.8084542211242122E-2</v>
      </c>
      <c r="R5" s="83">
        <f t="array" ref="R5:R43">MMULT(逆行列係数!C5:AO43,'33'!Q5:Q43)</f>
        <v>3.482008284160918E-2</v>
      </c>
      <c r="S5" s="84">
        <f t="shared" ref="S5:S38" si="5">I5+R5</f>
        <v>5.2999540569942744E-2</v>
      </c>
      <c r="T5" s="85">
        <f>分析係数表!F8</f>
        <v>0.45639534883720928</v>
      </c>
      <c r="U5" s="86">
        <f t="shared" ref="U5:U38" si="6">S5*T5</f>
        <v>2.4188743806630844E-2</v>
      </c>
      <c r="V5" s="87">
        <f>分析係数表!D8</f>
        <v>0.625</v>
      </c>
      <c r="W5" s="88">
        <f t="shared" ref="W5:W38" si="7">ROUND(S5*V5,0)</f>
        <v>0</v>
      </c>
      <c r="X5" s="76">
        <f>分析係数表!E8</f>
        <v>0</v>
      </c>
      <c r="Y5" s="89">
        <f t="shared" ref="Y5:Y38" si="8">ROUND(S5*X5,0)</f>
        <v>0</v>
      </c>
    </row>
    <row r="6" spans="1:25" x14ac:dyDescent="0.2">
      <c r="A6" s="6" t="s">
        <v>219</v>
      </c>
      <c r="B6" s="5" t="s">
        <v>265</v>
      </c>
      <c r="C6" s="90"/>
      <c r="D6" s="76">
        <f>投入係数表!AI6</f>
        <v>0</v>
      </c>
      <c r="E6" s="77">
        <f t="shared" ref="E6:E43" si="9">$C$37*D6</f>
        <v>0</v>
      </c>
      <c r="F6" s="76">
        <f>分析係数表!C9</f>
        <v>5.7142857142857162E-2</v>
      </c>
      <c r="G6" s="77">
        <f t="shared" si="0"/>
        <v>0</v>
      </c>
      <c r="H6" s="77">
        <v>3.3022038074882499E-4</v>
      </c>
      <c r="I6" s="77">
        <f t="shared" si="1"/>
        <v>3.3022038074882499E-4</v>
      </c>
      <c r="J6" s="76">
        <f>分析係数表!G9</f>
        <v>0.2857142857142857</v>
      </c>
      <c r="K6" s="78">
        <f t="shared" si="2"/>
        <v>9.4348680213949984E-5</v>
      </c>
      <c r="L6" s="79"/>
      <c r="M6" s="80"/>
      <c r="N6" s="81">
        <f>分析係数表!H9</f>
        <v>5.8716075156576197E-4</v>
      </c>
      <c r="O6" s="82">
        <f t="shared" si="3"/>
        <v>2.1049306351279138E-2</v>
      </c>
      <c r="P6" s="76">
        <f>分析係数表!C9</f>
        <v>5.7142857142857162E-2</v>
      </c>
      <c r="Q6" s="82">
        <f t="shared" si="4"/>
        <v>1.2028175057873798E-3</v>
      </c>
      <c r="R6" s="83">
        <v>1.3993014383213253E-3</v>
      </c>
      <c r="S6" s="84">
        <f t="shared" si="5"/>
        <v>1.7295218190701504E-3</v>
      </c>
      <c r="T6" s="85">
        <f>分析係数表!F9</f>
        <v>0.7142857142857143</v>
      </c>
      <c r="U6" s="86">
        <f t="shared" si="6"/>
        <v>1.2353727279072503E-3</v>
      </c>
      <c r="V6" s="87">
        <f>分析係数表!D9</f>
        <v>0</v>
      </c>
      <c r="W6" s="88">
        <f t="shared" si="7"/>
        <v>0</v>
      </c>
      <c r="X6" s="76">
        <f>分析係数表!E9</f>
        <v>0</v>
      </c>
      <c r="Y6" s="89">
        <f t="shared" si="8"/>
        <v>0</v>
      </c>
    </row>
    <row r="7" spans="1:25" x14ac:dyDescent="0.2">
      <c r="A7" s="6" t="s">
        <v>220</v>
      </c>
      <c r="B7" s="5" t="s">
        <v>266</v>
      </c>
      <c r="C7" s="90"/>
      <c r="D7" s="76">
        <f>投入係数表!AI7</f>
        <v>0</v>
      </c>
      <c r="E7" s="77">
        <f t="shared" si="9"/>
        <v>0</v>
      </c>
      <c r="F7" s="76">
        <f>分析係数表!C10</f>
        <v>0</v>
      </c>
      <c r="G7" s="77">
        <f t="shared" si="0"/>
        <v>0</v>
      </c>
      <c r="H7" s="77">
        <v>0</v>
      </c>
      <c r="I7" s="77">
        <f t="shared" si="1"/>
        <v>0</v>
      </c>
      <c r="J7" s="76">
        <f>分析係数表!G10</f>
        <v>0</v>
      </c>
      <c r="K7" s="78">
        <f t="shared" si="2"/>
        <v>0</v>
      </c>
      <c r="L7" s="79"/>
      <c r="M7" s="80"/>
      <c r="N7" s="81">
        <f>分析係数表!H10</f>
        <v>1.1090814196242171E-3</v>
      </c>
      <c r="O7" s="82">
        <f t="shared" si="3"/>
        <v>3.9759800885749486E-2</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76">
        <f>投入係数表!AI8</f>
        <v>0</v>
      </c>
      <c r="E8" s="77">
        <f t="shared" si="9"/>
        <v>0</v>
      </c>
      <c r="F8" s="76">
        <f>分析係数表!C11</f>
        <v>4.3499275012083283E-3</v>
      </c>
      <c r="G8" s="77">
        <f t="shared" si="0"/>
        <v>0</v>
      </c>
      <c r="H8" s="77">
        <v>4.6280780635995448E-4</v>
      </c>
      <c r="I8" s="77">
        <f t="shared" si="1"/>
        <v>4.6280780635995448E-4</v>
      </c>
      <c r="J8" s="76">
        <f>分析係数表!G11</f>
        <v>0.47058823529411764</v>
      </c>
      <c r="K8" s="78">
        <f t="shared" si="2"/>
        <v>2.1779190887527268E-4</v>
      </c>
      <c r="L8" s="79"/>
      <c r="M8" s="80"/>
      <c r="N8" s="81">
        <f>分析係数表!H11</f>
        <v>-2.6096033402922757E-5</v>
      </c>
      <c r="O8" s="82">
        <f t="shared" si="3"/>
        <v>-9.3552472672351727E-4</v>
      </c>
      <c r="P8" s="76">
        <f>分析係数表!C11</f>
        <v>4.3499275012083283E-3</v>
      </c>
      <c r="Q8" s="82">
        <f t="shared" si="4"/>
        <v>-4.0694647368350336E-6</v>
      </c>
      <c r="R8" s="83">
        <v>6.0844919332482159E-4</v>
      </c>
      <c r="S8" s="84">
        <f t="shared" si="5"/>
        <v>1.071256999684776E-3</v>
      </c>
      <c r="T8" s="85">
        <f>分析係数表!F11</f>
        <v>0.76470588235294112</v>
      </c>
      <c r="U8" s="86">
        <f t="shared" si="6"/>
        <v>8.1919652917071095E-4</v>
      </c>
      <c r="V8" s="87">
        <f>分析係数表!D11</f>
        <v>0</v>
      </c>
      <c r="W8" s="88">
        <f t="shared" si="7"/>
        <v>0</v>
      </c>
      <c r="X8" s="76">
        <f>分析係数表!E11</f>
        <v>0</v>
      </c>
      <c r="Y8" s="89">
        <f t="shared" si="8"/>
        <v>0</v>
      </c>
    </row>
    <row r="9" spans="1:25" x14ac:dyDescent="0.2">
      <c r="A9" s="6" t="s">
        <v>222</v>
      </c>
      <c r="B9" s="5" t="s">
        <v>190</v>
      </c>
      <c r="C9" s="90"/>
      <c r="D9" s="76">
        <f>投入係数表!AI9</f>
        <v>6.506416049159588E-3</v>
      </c>
      <c r="E9" s="77">
        <f t="shared" si="9"/>
        <v>0.65064160491595879</v>
      </c>
      <c r="F9" s="76">
        <f>分析係数表!C12</f>
        <v>7.5078417484569449E-2</v>
      </c>
      <c r="G9" s="77">
        <f t="shared" si="0"/>
        <v>4.8849142046710647E-2</v>
      </c>
      <c r="H9" s="77">
        <v>5.1848572541777389E-2</v>
      </c>
      <c r="I9" s="77">
        <f t="shared" si="1"/>
        <v>5.1848572541777389E-2</v>
      </c>
      <c r="J9" s="76">
        <f>分析係数表!G12</f>
        <v>0.13750412677451304</v>
      </c>
      <c r="K9" s="78">
        <f t="shared" si="2"/>
        <v>7.1293926918620937E-3</v>
      </c>
      <c r="L9" s="79"/>
      <c r="M9" s="80"/>
      <c r="N9" s="81">
        <f>分析係数表!H12</f>
        <v>8.9209290187891435E-2</v>
      </c>
      <c r="O9" s="82">
        <f t="shared" si="3"/>
        <v>3.1980912783043434</v>
      </c>
      <c r="P9" s="76">
        <f>分析係数表!C12</f>
        <v>7.5078417484569449E-2</v>
      </c>
      <c r="Q9" s="82">
        <f t="shared" si="4"/>
        <v>0.24010763214629388</v>
      </c>
      <c r="R9" s="83">
        <v>0.26521035173969348</v>
      </c>
      <c r="S9" s="84">
        <f t="shared" si="5"/>
        <v>0.31705892428147087</v>
      </c>
      <c r="T9" s="85">
        <f>分析係数表!F12</f>
        <v>0.33294816771211622</v>
      </c>
      <c r="U9" s="86">
        <f t="shared" si="6"/>
        <v>0.10556418789629032</v>
      </c>
      <c r="V9" s="87">
        <f>分析係数表!D12</f>
        <v>3.6810828656322216E-2</v>
      </c>
      <c r="W9" s="88">
        <f t="shared" si="7"/>
        <v>0</v>
      </c>
      <c r="X9" s="76">
        <f>分析係数表!E12</f>
        <v>3.4664905909541105E-2</v>
      </c>
      <c r="Y9" s="89">
        <f t="shared" si="8"/>
        <v>0</v>
      </c>
    </row>
    <row r="10" spans="1:25" x14ac:dyDescent="0.2">
      <c r="A10" s="6" t="s">
        <v>223</v>
      </c>
      <c r="B10" s="5" t="s">
        <v>28</v>
      </c>
      <c r="C10" s="90"/>
      <c r="D10" s="76">
        <f>投入係数表!AI10</f>
        <v>3.6146755828664378E-4</v>
      </c>
      <c r="E10" s="77">
        <f t="shared" si="9"/>
        <v>3.6146755828664376E-2</v>
      </c>
      <c r="F10" s="76">
        <f>分析係数表!C13</f>
        <v>0</v>
      </c>
      <c r="G10" s="77">
        <f t="shared" si="0"/>
        <v>0</v>
      </c>
      <c r="H10" s="77">
        <v>0</v>
      </c>
      <c r="I10" s="77">
        <f t="shared" si="1"/>
        <v>0</v>
      </c>
      <c r="J10" s="76">
        <f>分析係数表!G13</f>
        <v>0.24812030075187969</v>
      </c>
      <c r="K10" s="78">
        <f t="shared" si="2"/>
        <v>0</v>
      </c>
      <c r="L10" s="79"/>
      <c r="M10" s="80"/>
      <c r="N10" s="81">
        <f>分析係数表!H13</f>
        <v>1.4104906054279749E-2</v>
      </c>
      <c r="O10" s="82">
        <f t="shared" si="3"/>
        <v>0.50565111479406111</v>
      </c>
      <c r="P10" s="76">
        <f>分析係数表!C13</f>
        <v>0</v>
      </c>
      <c r="Q10" s="82">
        <f t="shared" si="4"/>
        <v>0</v>
      </c>
      <c r="R10" s="83">
        <v>0</v>
      </c>
      <c r="S10" s="84">
        <f t="shared" si="5"/>
        <v>0</v>
      </c>
      <c r="T10" s="85">
        <f>分析係数表!F13</f>
        <v>0.39097744360902253</v>
      </c>
      <c r="U10" s="86">
        <f t="shared" si="6"/>
        <v>0</v>
      </c>
      <c r="V10" s="87">
        <f>分析係数表!D13</f>
        <v>0.15037593984962405</v>
      </c>
      <c r="W10" s="88">
        <f t="shared" si="7"/>
        <v>0</v>
      </c>
      <c r="X10" s="76">
        <f>分析係数表!E13</f>
        <v>0.10526315789473684</v>
      </c>
      <c r="Y10" s="89">
        <f t="shared" si="8"/>
        <v>0</v>
      </c>
    </row>
    <row r="11" spans="1:25" x14ac:dyDescent="0.2">
      <c r="A11" s="6" t="s">
        <v>224</v>
      </c>
      <c r="B11" s="5" t="s">
        <v>267</v>
      </c>
      <c r="C11" s="90"/>
      <c r="D11" s="76">
        <f>投入係数表!AI11</f>
        <v>6.506416049159588E-3</v>
      </c>
      <c r="E11" s="77">
        <f t="shared" si="9"/>
        <v>0.65064160491595879</v>
      </c>
      <c r="F11" s="76">
        <f>分析係数表!C14</f>
        <v>7.4826296098343126E-2</v>
      </c>
      <c r="G11" s="77">
        <f t="shared" si="0"/>
        <v>4.868510138334272E-2</v>
      </c>
      <c r="H11" s="77">
        <v>6.040688637722684E-2</v>
      </c>
      <c r="I11" s="77">
        <f t="shared" si="1"/>
        <v>6.040688637722684E-2</v>
      </c>
      <c r="J11" s="76">
        <f>分析係数表!G14</f>
        <v>0.16814159292035399</v>
      </c>
      <c r="K11" s="78">
        <f t="shared" si="2"/>
        <v>1.0156910098825753E-2</v>
      </c>
      <c r="L11" s="79"/>
      <c r="M11" s="80"/>
      <c r="N11" s="81">
        <f>分析係数表!H14</f>
        <v>1.1873695198329854E-3</v>
      </c>
      <c r="O11" s="82">
        <f t="shared" si="3"/>
        <v>4.2566375065920037E-2</v>
      </c>
      <c r="P11" s="76">
        <f>分析係数表!C14</f>
        <v>7.4826296098343126E-2</v>
      </c>
      <c r="Q11" s="82">
        <f t="shared" si="4"/>
        <v>3.1850841845156627E-3</v>
      </c>
      <c r="R11" s="83">
        <v>1.0844044010342363E-2</v>
      </c>
      <c r="S11" s="84">
        <f t="shared" si="5"/>
        <v>7.1250930387569203E-2</v>
      </c>
      <c r="T11" s="85">
        <f>分析係数表!F14</f>
        <v>0.3584070796460177</v>
      </c>
      <c r="U11" s="86">
        <f t="shared" si="6"/>
        <v>2.5536837882270378E-2</v>
      </c>
      <c r="V11" s="87">
        <f>分析係数表!D14</f>
        <v>0.16150442477876106</v>
      </c>
      <c r="W11" s="88">
        <f t="shared" si="7"/>
        <v>0</v>
      </c>
      <c r="X11" s="76">
        <f>分析係数表!E14</f>
        <v>0.16150442477876106</v>
      </c>
      <c r="Y11" s="89">
        <f t="shared" si="8"/>
        <v>0</v>
      </c>
    </row>
    <row r="12" spans="1:25" x14ac:dyDescent="0.2">
      <c r="A12" s="6" t="s">
        <v>225</v>
      </c>
      <c r="B12" s="5" t="s">
        <v>29</v>
      </c>
      <c r="C12" s="90"/>
      <c r="D12" s="76">
        <f>投入係数表!AI12</f>
        <v>6.3256822700162663E-3</v>
      </c>
      <c r="E12" s="77">
        <f t="shared" si="9"/>
        <v>0.63256822700162663</v>
      </c>
      <c r="F12" s="76">
        <f>分析係数表!C15</f>
        <v>0</v>
      </c>
      <c r="G12" s="77">
        <f t="shared" si="0"/>
        <v>0</v>
      </c>
      <c r="H12" s="77">
        <v>0</v>
      </c>
      <c r="I12" s="77">
        <f t="shared" si="1"/>
        <v>0</v>
      </c>
      <c r="J12" s="76">
        <f>分析係数表!G15</f>
        <v>9.6703296703296707E-2</v>
      </c>
      <c r="K12" s="78">
        <f t="shared" si="2"/>
        <v>0</v>
      </c>
      <c r="L12" s="79"/>
      <c r="M12" s="80"/>
      <c r="N12" s="81">
        <f>分析係数表!H15</f>
        <v>8.1680584551148232E-3</v>
      </c>
      <c r="O12" s="82">
        <f t="shared" si="3"/>
        <v>0.29281923946446092</v>
      </c>
      <c r="P12" s="76">
        <f>分析係数表!C15</f>
        <v>0</v>
      </c>
      <c r="Q12" s="82">
        <f t="shared" si="4"/>
        <v>0</v>
      </c>
      <c r="R12" s="83">
        <v>0</v>
      </c>
      <c r="S12" s="84">
        <f t="shared" si="5"/>
        <v>0</v>
      </c>
      <c r="T12" s="85">
        <f>分析係数表!F15</f>
        <v>0.30549450549450552</v>
      </c>
      <c r="U12" s="86">
        <f t="shared" si="6"/>
        <v>0</v>
      </c>
      <c r="V12" s="87">
        <f>分析係数表!D15</f>
        <v>0</v>
      </c>
      <c r="W12" s="88">
        <f t="shared" si="7"/>
        <v>0</v>
      </c>
      <c r="X12" s="76">
        <f>分析係数表!E15</f>
        <v>0</v>
      </c>
      <c r="Y12" s="89">
        <f t="shared" si="8"/>
        <v>0</v>
      </c>
    </row>
    <row r="13" spans="1:25" x14ac:dyDescent="0.2">
      <c r="A13" s="6" t="s">
        <v>226</v>
      </c>
      <c r="B13" s="5" t="s">
        <v>30</v>
      </c>
      <c r="C13" s="90"/>
      <c r="D13" s="76">
        <f>投入係数表!AI13</f>
        <v>3.253208024579794E-3</v>
      </c>
      <c r="E13" s="77">
        <f t="shared" si="9"/>
        <v>0.3253208024579794</v>
      </c>
      <c r="F13" s="76">
        <f>分析係数表!C16</f>
        <v>0.33157038242473558</v>
      </c>
      <c r="G13" s="77">
        <f t="shared" si="0"/>
        <v>0.10786674288171409</v>
      </c>
      <c r="H13" s="77">
        <v>0.12678577458991347</v>
      </c>
      <c r="I13" s="77">
        <f t="shared" si="1"/>
        <v>0.12678577458991347</v>
      </c>
      <c r="J13" s="76">
        <f>分析係数表!G16</f>
        <v>3.3388981636060099E-2</v>
      </c>
      <c r="K13" s="78">
        <f t="shared" si="2"/>
        <v>4.233247899496276E-3</v>
      </c>
      <c r="L13" s="79"/>
      <c r="M13" s="80"/>
      <c r="N13" s="81">
        <f>分析係数表!H16</f>
        <v>1.6727557411273488E-2</v>
      </c>
      <c r="O13" s="82">
        <f t="shared" si="3"/>
        <v>0.59967134982977466</v>
      </c>
      <c r="P13" s="76">
        <f>分析係数表!C16</f>
        <v>0.33157038242473558</v>
      </c>
      <c r="Q13" s="82">
        <f t="shared" si="4"/>
        <v>0.19883325879221578</v>
      </c>
      <c r="R13" s="83">
        <v>0.21788936887285343</v>
      </c>
      <c r="S13" s="84">
        <f t="shared" si="5"/>
        <v>0.3446751434627669</v>
      </c>
      <c r="T13" s="85">
        <f>分析係数表!F16</f>
        <v>0.28881469115191988</v>
      </c>
      <c r="U13" s="86">
        <f t="shared" si="6"/>
        <v>9.9547245106942697E-2</v>
      </c>
      <c r="V13" s="87">
        <f>分析係数表!D16</f>
        <v>8.3472454090150246E-3</v>
      </c>
      <c r="W13" s="88">
        <f t="shared" si="7"/>
        <v>0</v>
      </c>
      <c r="X13" s="76">
        <f>分析係数表!E16</f>
        <v>8.3472454090150246E-3</v>
      </c>
      <c r="Y13" s="89">
        <f t="shared" si="8"/>
        <v>0</v>
      </c>
    </row>
    <row r="14" spans="1:25" x14ac:dyDescent="0.2">
      <c r="A14" s="6" t="s">
        <v>2</v>
      </c>
      <c r="B14" s="5" t="s">
        <v>364</v>
      </c>
      <c r="C14" s="90"/>
      <c r="D14" s="76">
        <f>投入係数表!AI14</f>
        <v>3.0724742454364719E-3</v>
      </c>
      <c r="E14" s="77">
        <f t="shared" si="9"/>
        <v>0.30724742454364717</v>
      </c>
      <c r="F14" s="76">
        <f>分析係数表!C17</f>
        <v>0.10168393782383423</v>
      </c>
      <c r="G14" s="77">
        <f t="shared" si="0"/>
        <v>3.1242128013829418E-2</v>
      </c>
      <c r="H14" s="77">
        <v>4.6566382283001431E-2</v>
      </c>
      <c r="I14" s="77">
        <f t="shared" si="1"/>
        <v>4.6566382283001431E-2</v>
      </c>
      <c r="J14" s="76">
        <f>分析係数表!G17</f>
        <v>0.21222040370976542</v>
      </c>
      <c r="K14" s="78">
        <f t="shared" si="2"/>
        <v>9.8823364474018311E-3</v>
      </c>
      <c r="L14" s="79"/>
      <c r="M14" s="80"/>
      <c r="N14" s="81">
        <f>分析係数表!H17</f>
        <v>3.040187891440501E-3</v>
      </c>
      <c r="O14" s="82">
        <f t="shared" si="3"/>
        <v>0.10898863066328976</v>
      </c>
      <c r="P14" s="76">
        <f>分析係数表!C17</f>
        <v>0.10168393782383423</v>
      </c>
      <c r="Q14" s="82">
        <f t="shared" si="4"/>
        <v>1.1082393143870788E-2</v>
      </c>
      <c r="R14" s="83">
        <v>1.9551250745320568E-2</v>
      </c>
      <c r="S14" s="84">
        <f t="shared" si="5"/>
        <v>6.6117633028321993E-2</v>
      </c>
      <c r="T14" s="85">
        <f>分析係数表!F17</f>
        <v>0.32296781232951444</v>
      </c>
      <c r="U14" s="86">
        <f t="shared" si="6"/>
        <v>2.1353867295562802E-2</v>
      </c>
      <c r="V14" s="87">
        <f>分析係数表!D17</f>
        <v>1.9094380796508457E-2</v>
      </c>
      <c r="W14" s="88">
        <f t="shared" si="7"/>
        <v>0</v>
      </c>
      <c r="X14" s="76">
        <f>分析係数表!E17</f>
        <v>1.5821058374249863E-2</v>
      </c>
      <c r="Y14" s="89">
        <f t="shared" si="8"/>
        <v>0</v>
      </c>
    </row>
    <row r="15" spans="1:25" x14ac:dyDescent="0.2">
      <c r="A15" s="6" t="s">
        <v>3</v>
      </c>
      <c r="B15" s="5" t="s">
        <v>31</v>
      </c>
      <c r="C15" s="90"/>
      <c r="D15" s="76">
        <f>投入係数表!AI15</f>
        <v>1.9880715705765406E-3</v>
      </c>
      <c r="E15" s="77">
        <f t="shared" si="9"/>
        <v>0.19880715705765406</v>
      </c>
      <c r="F15" s="76">
        <f>分析係数表!C18</f>
        <v>1.3647642679900707E-2</v>
      </c>
      <c r="G15" s="77">
        <f t="shared" si="0"/>
        <v>2.7132490417297625E-3</v>
      </c>
      <c r="H15" s="77">
        <v>3.5080956045708852E-3</v>
      </c>
      <c r="I15" s="77">
        <f t="shared" si="1"/>
        <v>3.5080956045708852E-3</v>
      </c>
      <c r="J15" s="76">
        <f>分析係数表!G18</f>
        <v>0.21285140562248997</v>
      </c>
      <c r="K15" s="78">
        <f t="shared" si="2"/>
        <v>7.4670308049099162E-4</v>
      </c>
      <c r="L15" s="79"/>
      <c r="M15" s="80"/>
      <c r="N15" s="81">
        <f>分析係数表!H18</f>
        <v>4.4363256784968683E-4</v>
      </c>
      <c r="O15" s="82">
        <f t="shared" si="3"/>
        <v>1.5903920354299793E-2</v>
      </c>
      <c r="P15" s="76">
        <f>分析係数表!C18</f>
        <v>1.3647642679900707E-2</v>
      </c>
      <c r="Q15" s="82">
        <f t="shared" si="4"/>
        <v>2.1705102220508343E-4</v>
      </c>
      <c r="R15" s="83">
        <v>4.7874789008997836E-4</v>
      </c>
      <c r="S15" s="84">
        <f t="shared" si="5"/>
        <v>3.9868434946608638E-3</v>
      </c>
      <c r="T15" s="85">
        <f>分析係数表!F18</f>
        <v>0.45783132530120479</v>
      </c>
      <c r="U15" s="86">
        <f t="shared" si="6"/>
        <v>1.8253018409290702E-3</v>
      </c>
      <c r="V15" s="87">
        <f>分析係数表!D18</f>
        <v>2.0080321285140562E-2</v>
      </c>
      <c r="W15" s="88">
        <f t="shared" si="7"/>
        <v>0</v>
      </c>
      <c r="X15" s="76">
        <f>分析係数表!E18</f>
        <v>1.6064257028112448E-2</v>
      </c>
      <c r="Y15" s="89">
        <f t="shared" si="8"/>
        <v>0</v>
      </c>
    </row>
    <row r="16" spans="1:25" x14ac:dyDescent="0.2">
      <c r="A16" s="6" t="s">
        <v>4</v>
      </c>
      <c r="B16" s="5" t="s">
        <v>32</v>
      </c>
      <c r="C16" s="90"/>
      <c r="D16" s="76">
        <f>投入係数表!AI16</f>
        <v>0</v>
      </c>
      <c r="E16" s="77">
        <f t="shared" si="9"/>
        <v>0</v>
      </c>
      <c r="F16" s="76">
        <f>分析係数表!C19</f>
        <v>0.35369371629248714</v>
      </c>
      <c r="G16" s="77">
        <f t="shared" si="0"/>
        <v>0</v>
      </c>
      <c r="H16" s="77">
        <v>1.1138774197817908E-2</v>
      </c>
      <c r="I16" s="77">
        <f t="shared" si="1"/>
        <v>1.1138774197817908E-2</v>
      </c>
      <c r="J16" s="76">
        <f>分析係数表!G19</f>
        <v>5.7706179370040876E-2</v>
      </c>
      <c r="K16" s="78">
        <f t="shared" si="2"/>
        <v>6.4277610182166336E-4</v>
      </c>
      <c r="L16" s="79"/>
      <c r="M16" s="80"/>
      <c r="N16" s="81">
        <f>分析係数表!H19</f>
        <v>-1.174321503131524E-4</v>
      </c>
      <c r="O16" s="82">
        <f t="shared" si="3"/>
        <v>-4.2098612702558278E-3</v>
      </c>
      <c r="P16" s="76">
        <f>分析係数表!C19</f>
        <v>0.35369371629248714</v>
      </c>
      <c r="Q16" s="82">
        <f t="shared" si="4"/>
        <v>-1.4890014777525942E-3</v>
      </c>
      <c r="R16" s="83">
        <v>2.8690646647914118E-3</v>
      </c>
      <c r="S16" s="84">
        <f t="shared" si="5"/>
        <v>1.4007838862609321E-2</v>
      </c>
      <c r="T16" s="85">
        <f>分析係数表!F19</f>
        <v>0.2399615292137533</v>
      </c>
      <c r="U16" s="86">
        <f t="shared" si="6"/>
        <v>3.3613424344515752E-3</v>
      </c>
      <c r="V16" s="87">
        <f>分析係数表!D19</f>
        <v>7.6140097779915043E-3</v>
      </c>
      <c r="W16" s="88">
        <f t="shared" si="7"/>
        <v>0</v>
      </c>
      <c r="X16" s="76">
        <f>分析係数表!E19</f>
        <v>8.0147471347278999E-3</v>
      </c>
      <c r="Y16" s="89">
        <f t="shared" si="8"/>
        <v>0</v>
      </c>
    </row>
    <row r="17" spans="1:25" x14ac:dyDescent="0.2">
      <c r="A17" s="6" t="s">
        <v>5</v>
      </c>
      <c r="B17" s="5" t="s">
        <v>33</v>
      </c>
      <c r="C17" s="90"/>
      <c r="D17" s="76">
        <f>投入係数表!AI17</f>
        <v>0</v>
      </c>
      <c r="E17" s="77">
        <f t="shared" si="9"/>
        <v>0</v>
      </c>
      <c r="F17" s="76">
        <f>分析係数表!C20</f>
        <v>6.1353860086031276E-2</v>
      </c>
      <c r="G17" s="77">
        <f t="shared" si="0"/>
        <v>0</v>
      </c>
      <c r="H17" s="77">
        <v>2.1190221496044446E-3</v>
      </c>
      <c r="I17" s="77">
        <f t="shared" si="1"/>
        <v>2.1190221496044446E-3</v>
      </c>
      <c r="J17" s="76">
        <f>分析係数表!G20</f>
        <v>0.10067618332081142</v>
      </c>
      <c r="K17" s="78">
        <f t="shared" si="2"/>
        <v>2.1333506239443696E-4</v>
      </c>
      <c r="L17" s="79"/>
      <c r="M17" s="80"/>
      <c r="N17" s="81">
        <f>分析係数表!H20</f>
        <v>5.4801670146137783E-4</v>
      </c>
      <c r="O17" s="82">
        <f t="shared" si="3"/>
        <v>1.9646019261193859E-2</v>
      </c>
      <c r="P17" s="76">
        <f>分析係数表!C20</f>
        <v>6.1353860086031276E-2</v>
      </c>
      <c r="Q17" s="82">
        <f t="shared" si="4"/>
        <v>1.2053591169987636E-3</v>
      </c>
      <c r="R17" s="83">
        <v>2.2494343003769319E-3</v>
      </c>
      <c r="S17" s="84">
        <f t="shared" si="5"/>
        <v>4.3684564499813765E-3</v>
      </c>
      <c r="T17" s="85">
        <f>分析係数表!F20</f>
        <v>0.22389181066867017</v>
      </c>
      <c r="U17" s="86">
        <f t="shared" si="6"/>
        <v>9.7806162441356134E-4</v>
      </c>
      <c r="V17" s="87">
        <f>分析係数表!D20</f>
        <v>0</v>
      </c>
      <c r="W17" s="88">
        <f t="shared" si="7"/>
        <v>0</v>
      </c>
      <c r="X17" s="76">
        <f>分析係数表!E20</f>
        <v>0</v>
      </c>
      <c r="Y17" s="89">
        <f t="shared" si="8"/>
        <v>0</v>
      </c>
    </row>
    <row r="18" spans="1:25" x14ac:dyDescent="0.2">
      <c r="A18" s="6" t="s">
        <v>6</v>
      </c>
      <c r="B18" s="5" t="s">
        <v>34</v>
      </c>
      <c r="C18" s="90"/>
      <c r="D18" s="76">
        <f>投入係数表!AI18</f>
        <v>1.8073377914332189E-4</v>
      </c>
      <c r="E18" s="77">
        <f t="shared" si="9"/>
        <v>1.8073377914332188E-2</v>
      </c>
      <c r="F18" s="76">
        <f>分析係数表!C21</f>
        <v>6.7857142857142838E-2</v>
      </c>
      <c r="G18" s="77">
        <f t="shared" si="0"/>
        <v>1.2264077870439696E-3</v>
      </c>
      <c r="H18" s="77">
        <v>7.5859761003887333E-3</v>
      </c>
      <c r="I18" s="77">
        <f t="shared" si="1"/>
        <v>7.5859761003887333E-3</v>
      </c>
      <c r="J18" s="76">
        <f>分析係数表!G21</f>
        <v>0.28506493506493508</v>
      </c>
      <c r="K18" s="78">
        <f t="shared" si="2"/>
        <v>2.1624957844614636E-3</v>
      </c>
      <c r="L18" s="79"/>
      <c r="M18" s="80"/>
      <c r="N18" s="81">
        <f>分析係数表!H21</f>
        <v>9.264091858037578E-4</v>
      </c>
      <c r="O18" s="82">
        <f t="shared" si="3"/>
        <v>3.3211127798684861E-2</v>
      </c>
      <c r="P18" s="76">
        <f>分析係数表!C21</f>
        <v>6.7857142857142838E-2</v>
      </c>
      <c r="Q18" s="82">
        <f t="shared" si="4"/>
        <v>2.2536122434821866E-3</v>
      </c>
      <c r="R18" s="83">
        <v>5.0023011625035156E-3</v>
      </c>
      <c r="S18" s="84">
        <f t="shared" si="5"/>
        <v>1.2588277262892248E-2</v>
      </c>
      <c r="T18" s="85">
        <f>分析係数表!F21</f>
        <v>0.42467532467532465</v>
      </c>
      <c r="U18" s="86">
        <f t="shared" si="6"/>
        <v>5.3459307337217722E-3</v>
      </c>
      <c r="V18" s="87">
        <f>分析係数表!D21</f>
        <v>5.909090909090909E-2</v>
      </c>
      <c r="W18" s="88">
        <f t="shared" si="7"/>
        <v>0</v>
      </c>
      <c r="X18" s="76">
        <f>分析係数表!E21</f>
        <v>4.6753246753246755E-2</v>
      </c>
      <c r="Y18" s="89">
        <f t="shared" si="8"/>
        <v>0</v>
      </c>
    </row>
    <row r="19" spans="1:25" x14ac:dyDescent="0.2">
      <c r="A19" s="6" t="s">
        <v>7</v>
      </c>
      <c r="B19" s="5" t="s">
        <v>268</v>
      </c>
      <c r="C19" s="90"/>
      <c r="D19" s="76">
        <f>投入係数表!AI19</f>
        <v>0</v>
      </c>
      <c r="E19" s="77">
        <f t="shared" si="9"/>
        <v>0</v>
      </c>
      <c r="F19" s="76">
        <f>分析係数表!C22</f>
        <v>2.5594149908592323E-2</v>
      </c>
      <c r="G19" s="77">
        <f t="shared" si="0"/>
        <v>0</v>
      </c>
      <c r="H19" s="77">
        <v>1.0704142431866553E-3</v>
      </c>
      <c r="I19" s="77">
        <f t="shared" si="1"/>
        <v>1.0704142431866553E-3</v>
      </c>
      <c r="J19" s="76">
        <f>分析係数表!G22</f>
        <v>0.19492656875834447</v>
      </c>
      <c r="K19" s="78">
        <f t="shared" si="2"/>
        <v>2.086521755744348E-4</v>
      </c>
      <c r="L19" s="79"/>
      <c r="M19" s="80"/>
      <c r="N19" s="81">
        <f>分析係数表!H22</f>
        <v>3.9144050104384132E-5</v>
      </c>
      <c r="O19" s="82">
        <f t="shared" si="3"/>
        <v>1.4032870900852759E-3</v>
      </c>
      <c r="P19" s="76">
        <f>分析係数表!C22</f>
        <v>2.5594149908592323E-2</v>
      </c>
      <c r="Q19" s="82">
        <f t="shared" si="4"/>
        <v>3.5915940148434849E-5</v>
      </c>
      <c r="R19" s="83">
        <v>3.6990932654344677E-4</v>
      </c>
      <c r="S19" s="84">
        <f t="shared" si="5"/>
        <v>1.4403235697301019E-3</v>
      </c>
      <c r="T19" s="85">
        <f>分析係数表!F22</f>
        <v>0.41388518024032045</v>
      </c>
      <c r="U19" s="86">
        <f t="shared" si="6"/>
        <v>5.9612858026212505E-4</v>
      </c>
      <c r="V19" s="87">
        <f>分析係数表!D22</f>
        <v>6.1415220293724967E-2</v>
      </c>
      <c r="W19" s="88">
        <f t="shared" si="7"/>
        <v>0</v>
      </c>
      <c r="X19" s="76">
        <f>分析係数表!E22</f>
        <v>6.008010680907877E-2</v>
      </c>
      <c r="Y19" s="89">
        <f t="shared" si="8"/>
        <v>0</v>
      </c>
    </row>
    <row r="20" spans="1:25" x14ac:dyDescent="0.2">
      <c r="A20" s="6" t="s">
        <v>8</v>
      </c>
      <c r="B20" s="5" t="s">
        <v>269</v>
      </c>
      <c r="C20" s="90"/>
      <c r="D20" s="76">
        <f>投入係数表!AI20</f>
        <v>0</v>
      </c>
      <c r="E20" s="77">
        <f t="shared" si="9"/>
        <v>0</v>
      </c>
      <c r="F20" s="76">
        <f>分析係数表!C23</f>
        <v>0</v>
      </c>
      <c r="G20" s="77">
        <f t="shared" si="0"/>
        <v>0</v>
      </c>
      <c r="H20" s="77">
        <v>0</v>
      </c>
      <c r="I20" s="77">
        <f t="shared" si="1"/>
        <v>0</v>
      </c>
      <c r="J20" s="76">
        <f>分析係数表!G23</f>
        <v>0.21664275466284075</v>
      </c>
      <c r="K20" s="78">
        <f t="shared" si="2"/>
        <v>0</v>
      </c>
      <c r="L20" s="79"/>
      <c r="M20" s="80"/>
      <c r="N20" s="81">
        <f>分析係数表!H23</f>
        <v>2.6096033402922757E-5</v>
      </c>
      <c r="O20" s="82">
        <f t="shared" si="3"/>
        <v>9.3552472672351727E-4</v>
      </c>
      <c r="P20" s="76">
        <f>分析係数表!C23</f>
        <v>0</v>
      </c>
      <c r="Q20" s="82">
        <f t="shared" si="4"/>
        <v>0</v>
      </c>
      <c r="R20" s="83">
        <v>0</v>
      </c>
      <c r="S20" s="84">
        <f t="shared" si="5"/>
        <v>0</v>
      </c>
      <c r="T20" s="85">
        <f>分析係数表!F23</f>
        <v>0.44189383070301291</v>
      </c>
      <c r="U20" s="86">
        <f t="shared" si="6"/>
        <v>0</v>
      </c>
      <c r="V20" s="87">
        <f>分析係数表!D23</f>
        <v>2.5824964131994262E-2</v>
      </c>
      <c r="W20" s="88">
        <f t="shared" si="7"/>
        <v>0</v>
      </c>
      <c r="X20" s="76">
        <f>分析係数表!E23</f>
        <v>2.1520803443328552E-2</v>
      </c>
      <c r="Y20" s="89">
        <f t="shared" si="8"/>
        <v>0</v>
      </c>
    </row>
    <row r="21" spans="1:25" x14ac:dyDescent="0.2">
      <c r="A21" s="6" t="s">
        <v>9</v>
      </c>
      <c r="B21" s="5" t="s">
        <v>270</v>
      </c>
      <c r="C21" s="90"/>
      <c r="D21" s="76">
        <f>投入係数表!AI21</f>
        <v>0</v>
      </c>
      <c r="E21" s="77">
        <f t="shared" si="9"/>
        <v>0</v>
      </c>
      <c r="F21" s="76">
        <f>分析係数表!C24</f>
        <v>0.15741583257506819</v>
      </c>
      <c r="G21" s="77">
        <f t="shared" si="0"/>
        <v>0</v>
      </c>
      <c r="H21" s="77">
        <v>3.6797285442342143E-3</v>
      </c>
      <c r="I21" s="77">
        <f t="shared" si="1"/>
        <v>3.6797285442342143E-3</v>
      </c>
      <c r="J21" s="76">
        <f>分析係数表!G24</f>
        <v>0.20833333333333334</v>
      </c>
      <c r="K21" s="78">
        <f t="shared" si="2"/>
        <v>7.6661011338212805E-4</v>
      </c>
      <c r="L21" s="79"/>
      <c r="M21" s="80"/>
      <c r="N21" s="81">
        <f>分析係数表!H24</f>
        <v>3.2620041753653444E-4</v>
      </c>
      <c r="O21" s="82">
        <f t="shared" si="3"/>
        <v>1.1694059084043966E-2</v>
      </c>
      <c r="P21" s="76">
        <f>分析係数表!C24</f>
        <v>0.15741583257506819</v>
      </c>
      <c r="Q21" s="82">
        <f t="shared" si="4"/>
        <v>1.8408300468968203E-3</v>
      </c>
      <c r="R21" s="83">
        <v>6.3480191997428766E-3</v>
      </c>
      <c r="S21" s="84">
        <f t="shared" si="5"/>
        <v>1.0027747743977092E-2</v>
      </c>
      <c r="T21" s="85">
        <f>分析係数表!F24</f>
        <v>0.39583333333333331</v>
      </c>
      <c r="U21" s="86">
        <f t="shared" si="6"/>
        <v>3.9693168153242652E-3</v>
      </c>
      <c r="V21" s="87">
        <f>分析係数表!D24</f>
        <v>0</v>
      </c>
      <c r="W21" s="88">
        <f t="shared" si="7"/>
        <v>0</v>
      </c>
      <c r="X21" s="76">
        <f>分析係数表!E24</f>
        <v>0</v>
      </c>
      <c r="Y21" s="89">
        <f t="shared" si="8"/>
        <v>0</v>
      </c>
    </row>
    <row r="22" spans="1:25" x14ac:dyDescent="0.2">
      <c r="A22" s="6" t="s">
        <v>10</v>
      </c>
      <c r="B22" s="5" t="s">
        <v>271</v>
      </c>
      <c r="C22" s="90"/>
      <c r="D22" s="76">
        <f>投入係数表!AI22</f>
        <v>1.0844026748599313E-3</v>
      </c>
      <c r="E22" s="77">
        <f t="shared" si="9"/>
        <v>0.10844026748599313</v>
      </c>
      <c r="F22" s="76">
        <f>分析係数表!C25</f>
        <v>0.30845442536327605</v>
      </c>
      <c r="G22" s="77">
        <f t="shared" si="0"/>
        <v>3.3448880393631961E-2</v>
      </c>
      <c r="H22" s="77">
        <v>0.27075111727561985</v>
      </c>
      <c r="I22" s="77">
        <f t="shared" si="1"/>
        <v>0.27075111727561985</v>
      </c>
      <c r="J22" s="76">
        <f>分析係数表!G25</f>
        <v>0.19694817948330565</v>
      </c>
      <c r="K22" s="78">
        <f t="shared" si="2"/>
        <v>5.332393964050431E-2</v>
      </c>
      <c r="L22" s="79"/>
      <c r="M22" s="80"/>
      <c r="N22" s="81">
        <f>分析係数表!H25</f>
        <v>5.0887265135699379E-4</v>
      </c>
      <c r="O22" s="82">
        <f t="shared" si="3"/>
        <v>1.8242732171108587E-2</v>
      </c>
      <c r="P22" s="76">
        <f>分析係数表!C25</f>
        <v>0.30845442536327605</v>
      </c>
      <c r="Q22" s="82">
        <f t="shared" si="4"/>
        <v>5.6270514688954486E-3</v>
      </c>
      <c r="R22" s="83">
        <v>3.3597163462898254E-2</v>
      </c>
      <c r="S22" s="84">
        <f t="shared" si="5"/>
        <v>0.30434828073851811</v>
      </c>
      <c r="T22" s="85">
        <f>分析係数表!F25</f>
        <v>0.34916150475902702</v>
      </c>
      <c r="U22" s="86">
        <f t="shared" si="6"/>
        <v>0.10626670367348379</v>
      </c>
      <c r="V22" s="87">
        <f>分析係数表!D25</f>
        <v>2.3674271037921135E-2</v>
      </c>
      <c r="W22" s="88">
        <f t="shared" si="7"/>
        <v>0</v>
      </c>
      <c r="X22" s="76">
        <f>分析係数表!E25</f>
        <v>2.3583622903761897E-2</v>
      </c>
      <c r="Y22" s="89">
        <f t="shared" si="8"/>
        <v>0</v>
      </c>
    </row>
    <row r="23" spans="1:25" x14ac:dyDescent="0.2">
      <c r="A23" s="6" t="s">
        <v>11</v>
      </c>
      <c r="B23" s="5" t="s">
        <v>35</v>
      </c>
      <c r="C23" s="90"/>
      <c r="D23" s="76">
        <f>投入係数表!AI23</f>
        <v>5.4220133742996566E-4</v>
      </c>
      <c r="E23" s="77">
        <f t="shared" si="9"/>
        <v>5.4220133742996564E-2</v>
      </c>
      <c r="F23" s="76">
        <f>分析係数表!C26</f>
        <v>0.16160220994475138</v>
      </c>
      <c r="G23" s="77">
        <f t="shared" si="0"/>
        <v>8.7620934363682301E-3</v>
      </c>
      <c r="H23" s="77">
        <v>1.5597869775865601E-2</v>
      </c>
      <c r="I23" s="77">
        <f t="shared" si="1"/>
        <v>1.5597869775865601E-2</v>
      </c>
      <c r="J23" s="76">
        <f>分析係数表!G26</f>
        <v>0.19685515573026913</v>
      </c>
      <c r="K23" s="78">
        <f t="shared" si="2"/>
        <v>3.070521083788481E-3</v>
      </c>
      <c r="L23" s="79"/>
      <c r="M23" s="80"/>
      <c r="N23" s="81">
        <f>分析係数表!H26</f>
        <v>1.0360125260960334E-2</v>
      </c>
      <c r="O23" s="82">
        <f t="shared" si="3"/>
        <v>0.37140331650923636</v>
      </c>
      <c r="P23" s="76">
        <f>分析係数表!C26</f>
        <v>0.16160220994475138</v>
      </c>
      <c r="Q23" s="82">
        <f t="shared" si="4"/>
        <v>6.0019596728702565E-2</v>
      </c>
      <c r="R23" s="83">
        <v>6.3522493258771268E-2</v>
      </c>
      <c r="S23" s="84">
        <f t="shared" si="5"/>
        <v>7.9120363034636876E-2</v>
      </c>
      <c r="T23" s="85">
        <f>分析係数表!F26</f>
        <v>0.33413970365890533</v>
      </c>
      <c r="U23" s="86">
        <f t="shared" si="6"/>
        <v>2.6437254657778575E-2</v>
      </c>
      <c r="V23" s="87">
        <f>分析係数表!D26</f>
        <v>4.2334442092530997E-2</v>
      </c>
      <c r="W23" s="88">
        <f t="shared" si="7"/>
        <v>0</v>
      </c>
      <c r="X23" s="76">
        <f>分析係数表!E26</f>
        <v>4.4148775325068036E-2</v>
      </c>
      <c r="Y23" s="89">
        <f t="shared" si="8"/>
        <v>0</v>
      </c>
    </row>
    <row r="24" spans="1:25" x14ac:dyDescent="0.2">
      <c r="A24" s="6" t="s">
        <v>12</v>
      </c>
      <c r="B24" s="5" t="s">
        <v>365</v>
      </c>
      <c r="C24" s="90"/>
      <c r="D24" s="76">
        <f>投入係数表!AI24</f>
        <v>0</v>
      </c>
      <c r="E24" s="77">
        <f t="shared" si="9"/>
        <v>0</v>
      </c>
      <c r="F24" s="76">
        <f>分析係数表!C27</f>
        <v>8.2295614510016213E-2</v>
      </c>
      <c r="G24" s="77">
        <f t="shared" si="0"/>
        <v>0</v>
      </c>
      <c r="H24" s="77">
        <v>4.8875775348080903E-4</v>
      </c>
      <c r="I24" s="77">
        <f t="shared" si="1"/>
        <v>4.8875775348080903E-4</v>
      </c>
      <c r="J24" s="76">
        <f>分析係数表!G27</f>
        <v>0.16879795396419436</v>
      </c>
      <c r="K24" s="78">
        <f t="shared" si="2"/>
        <v>8.2501308771696662E-5</v>
      </c>
      <c r="L24" s="79"/>
      <c r="M24" s="80"/>
      <c r="N24" s="81">
        <f>分析係数表!H27</f>
        <v>1.0829853862212944E-2</v>
      </c>
      <c r="O24" s="82">
        <f t="shared" si="3"/>
        <v>0.38824276159025967</v>
      </c>
      <c r="P24" s="76">
        <f>分析係数表!C27</f>
        <v>8.2295614510016213E-2</v>
      </c>
      <c r="Q24" s="82">
        <f t="shared" si="4"/>
        <v>3.1950676644136138E-2</v>
      </c>
      <c r="R24" s="83">
        <v>3.2288090980812333E-2</v>
      </c>
      <c r="S24" s="84">
        <f t="shared" si="5"/>
        <v>3.2776848734293144E-2</v>
      </c>
      <c r="T24" s="85">
        <f>分析係数表!F27</f>
        <v>0.31969309462915602</v>
      </c>
      <c r="U24" s="86">
        <f t="shared" si="6"/>
        <v>1.0478532204057912E-2</v>
      </c>
      <c r="V24" s="87">
        <f>分析係数表!D27</f>
        <v>0</v>
      </c>
      <c r="W24" s="88">
        <f t="shared" si="7"/>
        <v>0</v>
      </c>
      <c r="X24" s="76">
        <f>分析係数表!E27</f>
        <v>0</v>
      </c>
      <c r="Y24" s="89">
        <f t="shared" si="8"/>
        <v>0</v>
      </c>
    </row>
    <row r="25" spans="1:25" x14ac:dyDescent="0.2">
      <c r="A25" s="6" t="s">
        <v>13</v>
      </c>
      <c r="B25" s="5" t="s">
        <v>191</v>
      </c>
      <c r="C25" s="90"/>
      <c r="D25" s="76">
        <f>投入係数表!AI25</f>
        <v>0</v>
      </c>
      <c r="E25" s="77">
        <f t="shared" si="9"/>
        <v>0</v>
      </c>
      <c r="F25" s="76">
        <f>分析係数表!C28</f>
        <v>3.4090909090909061E-2</v>
      </c>
      <c r="G25" s="77">
        <f t="shared" si="0"/>
        <v>0</v>
      </c>
      <c r="H25" s="77">
        <v>5.2897122738569573E-3</v>
      </c>
      <c r="I25" s="77">
        <f t="shared" si="1"/>
        <v>5.2897122738569573E-3</v>
      </c>
      <c r="J25" s="76">
        <f>分析係数表!G28</f>
        <v>0.12609457092819615</v>
      </c>
      <c r="K25" s="78">
        <f t="shared" si="2"/>
        <v>6.6700399950560588E-4</v>
      </c>
      <c r="L25" s="79"/>
      <c r="M25" s="80"/>
      <c r="N25" s="81">
        <f>分析係数表!H28</f>
        <v>2.1424843423799581E-2</v>
      </c>
      <c r="O25" s="82">
        <f t="shared" si="3"/>
        <v>0.76806580064000762</v>
      </c>
      <c r="P25" s="76">
        <f>分析係数表!C28</f>
        <v>3.4090909090909061E-2</v>
      </c>
      <c r="Q25" s="82">
        <f t="shared" si="4"/>
        <v>2.6184061385454781E-2</v>
      </c>
      <c r="R25" s="83">
        <v>2.9054739810862006E-2</v>
      </c>
      <c r="S25" s="84">
        <f t="shared" si="5"/>
        <v>3.4344452084718965E-2</v>
      </c>
      <c r="T25" s="85">
        <f>分析係数表!F28</f>
        <v>0.21453590192644484</v>
      </c>
      <c r="U25" s="86">
        <f t="shared" si="6"/>
        <v>7.3681180041647518E-3</v>
      </c>
      <c r="V25" s="87">
        <f>分析係数表!D28</f>
        <v>1.6637478108581436E-2</v>
      </c>
      <c r="W25" s="88">
        <f t="shared" si="7"/>
        <v>0</v>
      </c>
      <c r="X25" s="76">
        <f>分析係数表!E28</f>
        <v>1.5761821366024518E-2</v>
      </c>
      <c r="Y25" s="89">
        <f t="shared" si="8"/>
        <v>0</v>
      </c>
    </row>
    <row r="26" spans="1:25" x14ac:dyDescent="0.2">
      <c r="A26" s="6" t="s">
        <v>14</v>
      </c>
      <c r="B26" s="5" t="s">
        <v>50</v>
      </c>
      <c r="C26" s="90"/>
      <c r="D26" s="76">
        <f>投入係数表!AI26</f>
        <v>1.5723838785469003E-2</v>
      </c>
      <c r="E26" s="77">
        <f t="shared" si="9"/>
        <v>1.5723838785469002</v>
      </c>
      <c r="F26" s="76">
        <f>分析係数表!C29</f>
        <v>0.29231433506044902</v>
      </c>
      <c r="G26" s="77">
        <f t="shared" si="0"/>
        <v>0.45963034791720697</v>
      </c>
      <c r="H26" s="77">
        <v>0.4933975739143161</v>
      </c>
      <c r="I26" s="77">
        <f t="shared" si="1"/>
        <v>0.4933975739143161</v>
      </c>
      <c r="J26" s="76">
        <f>分析係数表!G29</f>
        <v>0.25456977262594738</v>
      </c>
      <c r="K26" s="78">
        <f t="shared" si="2"/>
        <v>0.1256041082055615</v>
      </c>
      <c r="L26" s="79"/>
      <c r="M26" s="80"/>
      <c r="N26" s="81">
        <f>分析係数表!H29</f>
        <v>1.0151356993736952E-2</v>
      </c>
      <c r="O26" s="82">
        <f t="shared" si="3"/>
        <v>0.36391911869544824</v>
      </c>
      <c r="P26" s="76">
        <f>分析係数表!C29</f>
        <v>0.29231433506044902</v>
      </c>
      <c r="Q26" s="82">
        <f t="shared" si="4"/>
        <v>0.10637877519724458</v>
      </c>
      <c r="R26" s="83">
        <v>0.13511395796527148</v>
      </c>
      <c r="S26" s="84">
        <f t="shared" si="5"/>
        <v>0.62851153187958753</v>
      </c>
      <c r="T26" s="85">
        <f>分析係数表!F29</f>
        <v>0.38252340615247438</v>
      </c>
      <c r="U26" s="86">
        <f t="shared" si="6"/>
        <v>0.2404203719806893</v>
      </c>
      <c r="V26" s="87">
        <f>分析係数表!D29</f>
        <v>6.8212215782434235E-2</v>
      </c>
      <c r="W26" s="88">
        <f t="shared" si="7"/>
        <v>0</v>
      </c>
      <c r="X26" s="76">
        <f>分析係数表!E29</f>
        <v>4.7258136424431565E-2</v>
      </c>
      <c r="Y26" s="89">
        <f t="shared" si="8"/>
        <v>0</v>
      </c>
    </row>
    <row r="27" spans="1:25" x14ac:dyDescent="0.2">
      <c r="A27" s="6" t="s">
        <v>15</v>
      </c>
      <c r="B27" s="5" t="s">
        <v>36</v>
      </c>
      <c r="C27" s="90"/>
      <c r="D27" s="76">
        <f>投入係数表!AI27</f>
        <v>5.9642147117296221E-3</v>
      </c>
      <c r="E27" s="77">
        <f t="shared" si="9"/>
        <v>0.59642147117296218</v>
      </c>
      <c r="F27" s="76">
        <f>分析係数表!C30</f>
        <v>1</v>
      </c>
      <c r="G27" s="77">
        <f t="shared" si="0"/>
        <v>0.59642147117296218</v>
      </c>
      <c r="H27" s="77">
        <v>0.63715611103236247</v>
      </c>
      <c r="I27" s="77">
        <f t="shared" si="1"/>
        <v>0.63715611103236247</v>
      </c>
      <c r="J27" s="76">
        <f>分析係数表!G30</f>
        <v>0.34476756092566047</v>
      </c>
      <c r="K27" s="78">
        <f t="shared" si="2"/>
        <v>0.21967075832950692</v>
      </c>
      <c r="L27" s="79"/>
      <c r="M27" s="80"/>
      <c r="N27" s="81">
        <f>分析係数表!H30</f>
        <v>0</v>
      </c>
      <c r="O27" s="82">
        <f t="shared" si="3"/>
        <v>0</v>
      </c>
      <c r="P27" s="76">
        <f>分析係数表!C30</f>
        <v>1</v>
      </c>
      <c r="Q27" s="82">
        <f t="shared" si="4"/>
        <v>0</v>
      </c>
      <c r="R27" s="83">
        <v>0.10892562041508687</v>
      </c>
      <c r="S27" s="84">
        <f t="shared" si="5"/>
        <v>0.74608173144744938</v>
      </c>
      <c r="T27" s="85">
        <f>分析係数表!F30</f>
        <v>0.43968871595330739</v>
      </c>
      <c r="U27" s="86">
        <f t="shared" si="6"/>
        <v>0.32804371849634933</v>
      </c>
      <c r="V27" s="87">
        <f>分析係数表!D30</f>
        <v>0.11560516076182674</v>
      </c>
      <c r="W27" s="88">
        <f t="shared" si="7"/>
        <v>0</v>
      </c>
      <c r="X27" s="76">
        <f>分析係数表!E30</f>
        <v>7.6694654925250877E-2</v>
      </c>
      <c r="Y27" s="89">
        <f t="shared" si="8"/>
        <v>0</v>
      </c>
    </row>
    <row r="28" spans="1:25" x14ac:dyDescent="0.2">
      <c r="A28" s="6" t="s">
        <v>16</v>
      </c>
      <c r="B28" s="5" t="s">
        <v>192</v>
      </c>
      <c r="C28" s="90"/>
      <c r="D28" s="76">
        <f>投入係数表!AI28</f>
        <v>2.2049521055485272E-2</v>
      </c>
      <c r="E28" s="77">
        <f t="shared" si="9"/>
        <v>2.2049521055485273</v>
      </c>
      <c r="F28" s="76">
        <f>分析係数表!C31</f>
        <v>3.6682843277190957E-2</v>
      </c>
      <c r="G28" s="77">
        <f t="shared" si="0"/>
        <v>8.0883912521548834E-2</v>
      </c>
      <c r="H28" s="77">
        <v>8.745151948137958E-2</v>
      </c>
      <c r="I28" s="77">
        <f t="shared" si="1"/>
        <v>8.745151948137958E-2</v>
      </c>
      <c r="J28" s="76">
        <f>分析係数表!G31</f>
        <v>6.9767441860465115E-2</v>
      </c>
      <c r="K28" s="78">
        <f t="shared" si="2"/>
        <v>6.1012688010264821E-3</v>
      </c>
      <c r="L28" s="79"/>
      <c r="M28" s="80"/>
      <c r="N28" s="81">
        <f>分析係数表!H31</f>
        <v>2.1751043841336117E-2</v>
      </c>
      <c r="O28" s="82">
        <f t="shared" si="3"/>
        <v>0.7797598597240516</v>
      </c>
      <c r="P28" s="76">
        <f>分析係数表!C31</f>
        <v>3.6682843277190957E-2</v>
      </c>
      <c r="Q28" s="82">
        <f t="shared" si="4"/>
        <v>2.8603808728101789E-2</v>
      </c>
      <c r="R28" s="83">
        <v>3.8034472250188744E-2</v>
      </c>
      <c r="S28" s="84">
        <f t="shared" si="5"/>
        <v>0.12548599173156832</v>
      </c>
      <c r="T28" s="85">
        <f>分析係数表!F31</f>
        <v>0.34496124031007752</v>
      </c>
      <c r="U28" s="86">
        <f t="shared" si="6"/>
        <v>4.3287803349261939E-2</v>
      </c>
      <c r="V28" s="87">
        <f>分析係数表!D31</f>
        <v>0</v>
      </c>
      <c r="W28" s="88">
        <f t="shared" si="7"/>
        <v>0</v>
      </c>
      <c r="X28" s="76">
        <f>分析係数表!E31</f>
        <v>0</v>
      </c>
      <c r="Y28" s="89">
        <f t="shared" si="8"/>
        <v>0</v>
      </c>
    </row>
    <row r="29" spans="1:25" x14ac:dyDescent="0.2">
      <c r="A29" s="6" t="s">
        <v>17</v>
      </c>
      <c r="B29" s="5" t="s">
        <v>272</v>
      </c>
      <c r="C29" s="90"/>
      <c r="D29" s="76">
        <f>投入係数表!AI29</f>
        <v>9.3981565154527373E-3</v>
      </c>
      <c r="E29" s="77">
        <f t="shared" si="9"/>
        <v>0.93981565154527369</v>
      </c>
      <c r="F29" s="76">
        <f>分析係数表!C32</f>
        <v>0.40520446096654272</v>
      </c>
      <c r="G29" s="77">
        <f t="shared" si="0"/>
        <v>0.38081749449232277</v>
      </c>
      <c r="H29" s="77">
        <v>0.40367474031599326</v>
      </c>
      <c r="I29" s="77">
        <f t="shared" si="1"/>
        <v>0.40367474031599326</v>
      </c>
      <c r="J29" s="76">
        <f>分析係数表!G32</f>
        <v>0.14123006833712984</v>
      </c>
      <c r="K29" s="78">
        <f t="shared" si="2"/>
        <v>5.7011011160800873E-2</v>
      </c>
      <c r="L29" s="79"/>
      <c r="M29" s="80"/>
      <c r="N29" s="81">
        <f>分析係数表!H32</f>
        <v>6.3543841336116914E-3</v>
      </c>
      <c r="O29" s="82">
        <f t="shared" si="3"/>
        <v>0.22780027095717645</v>
      </c>
      <c r="P29" s="76">
        <f>分析係数表!C32</f>
        <v>0.40520446096654272</v>
      </c>
      <c r="Q29" s="82">
        <f t="shared" si="4"/>
        <v>9.2305686001235066E-2</v>
      </c>
      <c r="R29" s="83">
        <v>0.11493673902434869</v>
      </c>
      <c r="S29" s="84">
        <f t="shared" si="5"/>
        <v>0.51861147934034191</v>
      </c>
      <c r="T29" s="85">
        <f>分析係数表!F32</f>
        <v>0.48519362186788156</v>
      </c>
      <c r="U29" s="86">
        <f t="shared" si="6"/>
        <v>0.2516269820034005</v>
      </c>
      <c r="V29" s="87">
        <f>分析係数表!D32</f>
        <v>9.1116173120728925E-3</v>
      </c>
      <c r="W29" s="88">
        <f t="shared" si="7"/>
        <v>0</v>
      </c>
      <c r="X29" s="76">
        <f>分析係数表!E32</f>
        <v>1.366742596810934E-2</v>
      </c>
      <c r="Y29" s="89">
        <f t="shared" si="8"/>
        <v>0</v>
      </c>
    </row>
    <row r="30" spans="1:25" x14ac:dyDescent="0.2">
      <c r="A30" s="6" t="s">
        <v>18</v>
      </c>
      <c r="B30" s="5" t="s">
        <v>273</v>
      </c>
      <c r="C30" s="90"/>
      <c r="D30" s="76">
        <f>投入係数表!AI30</f>
        <v>5.4220133742996562E-3</v>
      </c>
      <c r="E30" s="77">
        <f t="shared" si="9"/>
        <v>0.54220133742996557</v>
      </c>
      <c r="F30" s="76">
        <f>分析係数表!C33</f>
        <v>1</v>
      </c>
      <c r="G30" s="77">
        <f t="shared" si="0"/>
        <v>0.54220133742996557</v>
      </c>
      <c r="H30" s="77">
        <v>0.57305612181795051</v>
      </c>
      <c r="I30" s="77">
        <f t="shared" si="1"/>
        <v>0.57305612181795051</v>
      </c>
      <c r="J30" s="76">
        <f>分析係数表!G33</f>
        <v>0.50773765659543113</v>
      </c>
      <c r="K30" s="78">
        <f t="shared" si="2"/>
        <v>0.29096217238951211</v>
      </c>
      <c r="L30" s="79"/>
      <c r="M30" s="80"/>
      <c r="N30" s="81">
        <f>分析係数表!H33</f>
        <v>9.3945720250521918E-4</v>
      </c>
      <c r="O30" s="82">
        <f t="shared" si="3"/>
        <v>3.3678890162046622E-2</v>
      </c>
      <c r="P30" s="76">
        <f>分析係数表!C33</f>
        <v>1</v>
      </c>
      <c r="Q30" s="82">
        <f t="shared" si="4"/>
        <v>3.3678890162046622E-2</v>
      </c>
      <c r="R30" s="83">
        <v>0.10166185649708646</v>
      </c>
      <c r="S30" s="84">
        <f t="shared" si="5"/>
        <v>0.67471797831503699</v>
      </c>
      <c r="T30" s="85">
        <f>分析係数表!F33</f>
        <v>0.64112011790714807</v>
      </c>
      <c r="U30" s="86">
        <f t="shared" si="6"/>
        <v>0.43257526981140909</v>
      </c>
      <c r="V30" s="87">
        <f>分析係数表!D33</f>
        <v>2.5055268975681652E-2</v>
      </c>
      <c r="W30" s="88">
        <f t="shared" si="7"/>
        <v>0</v>
      </c>
      <c r="X30" s="76">
        <f>分析係数表!E33</f>
        <v>2.3581429624170966E-2</v>
      </c>
      <c r="Y30" s="89">
        <f t="shared" si="8"/>
        <v>0</v>
      </c>
    </row>
    <row r="31" spans="1:25" x14ac:dyDescent="0.2">
      <c r="A31" s="6" t="s">
        <v>19</v>
      </c>
      <c r="B31" s="5" t="s">
        <v>274</v>
      </c>
      <c r="C31" s="90"/>
      <c r="D31" s="76">
        <f>投入係数表!AI31</f>
        <v>1.7711910356045545E-2</v>
      </c>
      <c r="E31" s="77">
        <f t="shared" si="9"/>
        <v>1.7711910356045544</v>
      </c>
      <c r="F31" s="76">
        <f>分析係数表!C34</f>
        <v>0.47684200348095152</v>
      </c>
      <c r="G31" s="77">
        <f t="shared" si="0"/>
        <v>0.84457828196517704</v>
      </c>
      <c r="H31" s="77">
        <v>1.0024391747447894</v>
      </c>
      <c r="I31" s="77">
        <f t="shared" si="1"/>
        <v>1.0024391747447894</v>
      </c>
      <c r="J31" s="76">
        <f>分析係数表!G34</f>
        <v>0.42481481481481481</v>
      </c>
      <c r="K31" s="78">
        <f t="shared" si="2"/>
        <v>0.42585101238232348</v>
      </c>
      <c r="L31" s="79"/>
      <c r="M31" s="80"/>
      <c r="N31" s="81">
        <f>分析係数表!H34</f>
        <v>0.15750260960334028</v>
      </c>
      <c r="O31" s="82">
        <f t="shared" si="3"/>
        <v>5.6463594881397876</v>
      </c>
      <c r="P31" s="76">
        <f>分析係数表!C34</f>
        <v>0.47684200348095152</v>
      </c>
      <c r="Q31" s="82">
        <f t="shared" si="4"/>
        <v>2.692421370698256</v>
      </c>
      <c r="R31" s="83">
        <v>2.8769201684734154</v>
      </c>
      <c r="S31" s="84">
        <f t="shared" si="5"/>
        <v>3.879359343218205</v>
      </c>
      <c r="T31" s="85">
        <f>分析係数表!F34</f>
        <v>0.69679012345679014</v>
      </c>
      <c r="U31" s="86">
        <f t="shared" si="6"/>
        <v>2.7030992756942656</v>
      </c>
      <c r="V31" s="87">
        <f>分析係数表!D34</f>
        <v>0.16024691358024692</v>
      </c>
      <c r="W31" s="88">
        <f t="shared" si="7"/>
        <v>1</v>
      </c>
      <c r="X31" s="76">
        <f>分析係数表!E34</f>
        <v>0.12271604938271605</v>
      </c>
      <c r="Y31" s="89">
        <f t="shared" si="8"/>
        <v>0</v>
      </c>
    </row>
    <row r="32" spans="1:25" x14ac:dyDescent="0.2">
      <c r="A32" s="6" t="s">
        <v>20</v>
      </c>
      <c r="B32" s="5" t="s">
        <v>37</v>
      </c>
      <c r="C32" s="90"/>
      <c r="D32" s="76">
        <f>投入係数表!AI32</f>
        <v>8.6752213988794506E-3</v>
      </c>
      <c r="E32" s="77">
        <f t="shared" si="9"/>
        <v>0.86752213988794502</v>
      </c>
      <c r="F32" s="76">
        <f>分析係数表!C35</f>
        <v>0.24337550728097401</v>
      </c>
      <c r="G32" s="77">
        <f t="shared" si="0"/>
        <v>0.21113364087270473</v>
      </c>
      <c r="H32" s="77">
        <v>0.25551646322273874</v>
      </c>
      <c r="I32" s="77">
        <f t="shared" si="1"/>
        <v>0.25551646322273874</v>
      </c>
      <c r="J32" s="76">
        <f>分析係数表!G35</f>
        <v>0.31448275862068964</v>
      </c>
      <c r="K32" s="78">
        <f t="shared" si="2"/>
        <v>8.0355522227288867E-2</v>
      </c>
      <c r="L32" s="79"/>
      <c r="M32" s="80"/>
      <c r="N32" s="81">
        <f>分析係数表!H35</f>
        <v>5.9929540709812108E-2</v>
      </c>
      <c r="O32" s="82">
        <f t="shared" si="3"/>
        <v>2.1484325349205573</v>
      </c>
      <c r="P32" s="76">
        <f>分析係数表!C35</f>
        <v>0.24337550728097401</v>
      </c>
      <c r="Q32" s="82">
        <f t="shared" si="4"/>
        <v>0.52287585804523951</v>
      </c>
      <c r="R32" s="83">
        <v>0.69423465880079316</v>
      </c>
      <c r="S32" s="84">
        <f t="shared" si="5"/>
        <v>0.94975112202353196</v>
      </c>
      <c r="T32" s="85">
        <f>分析係数表!F35</f>
        <v>0.64091954022988507</v>
      </c>
      <c r="U32" s="86">
        <f t="shared" si="6"/>
        <v>0.60871405246013954</v>
      </c>
      <c r="V32" s="87">
        <f>分析係数表!D35</f>
        <v>7.0344827586206901E-2</v>
      </c>
      <c r="W32" s="88">
        <f t="shared" si="7"/>
        <v>0</v>
      </c>
      <c r="X32" s="76">
        <f>分析係数表!E35</f>
        <v>6.2068965517241378E-2</v>
      </c>
      <c r="Y32" s="89">
        <f t="shared" si="8"/>
        <v>0</v>
      </c>
    </row>
    <row r="33" spans="1:25" x14ac:dyDescent="0.2">
      <c r="A33" s="6" t="s">
        <v>21</v>
      </c>
      <c r="B33" s="5" t="s">
        <v>38</v>
      </c>
      <c r="C33" s="90"/>
      <c r="D33" s="76">
        <f>投入係数表!AI33</f>
        <v>4.8798120368696912E-3</v>
      </c>
      <c r="E33" s="77">
        <f t="shared" si="9"/>
        <v>0.48798120368696912</v>
      </c>
      <c r="F33" s="76">
        <f>分析係数表!C36</f>
        <v>0.96818154529627187</v>
      </c>
      <c r="G33" s="77">
        <f t="shared" si="0"/>
        <v>0.47245439586118454</v>
      </c>
      <c r="H33" s="77">
        <v>0.5496502916336492</v>
      </c>
      <c r="I33" s="77">
        <f t="shared" si="1"/>
        <v>0.5496502916336492</v>
      </c>
      <c r="J33" s="76">
        <f>分析係数表!G36</f>
        <v>4.9777985510633324E-2</v>
      </c>
      <c r="K33" s="78">
        <f t="shared" si="2"/>
        <v>2.7360484252855172E-2</v>
      </c>
      <c r="L33" s="79"/>
      <c r="M33" s="80"/>
      <c r="N33" s="81">
        <f>分析係数表!H36</f>
        <v>0.19376304801670147</v>
      </c>
      <c r="O33" s="82">
        <f t="shared" si="3"/>
        <v>6.9462710959221159</v>
      </c>
      <c r="P33" s="76">
        <f>分析係数表!C36</f>
        <v>0.96818154529627187</v>
      </c>
      <c r="Q33" s="82">
        <f t="shared" si="4"/>
        <v>6.7252514836967023</v>
      </c>
      <c r="R33" s="83">
        <v>7.0872265121592282</v>
      </c>
      <c r="S33" s="84">
        <f t="shared" si="5"/>
        <v>7.6368768037928776</v>
      </c>
      <c r="T33" s="85">
        <f>分析係数表!F36</f>
        <v>0.84955597102126668</v>
      </c>
      <c r="U33" s="86">
        <f t="shared" si="6"/>
        <v>6.487954288616046</v>
      </c>
      <c r="V33" s="87">
        <f>分析係数表!D36</f>
        <v>8.3547557840616959E-3</v>
      </c>
      <c r="W33" s="88">
        <f t="shared" si="7"/>
        <v>0</v>
      </c>
      <c r="X33" s="76">
        <f>分析係数表!E36</f>
        <v>3.0380930123860717E-3</v>
      </c>
      <c r="Y33" s="89">
        <f t="shared" si="8"/>
        <v>0</v>
      </c>
    </row>
    <row r="34" spans="1:25" x14ac:dyDescent="0.2">
      <c r="A34" s="6" t="s">
        <v>22</v>
      </c>
      <c r="B34" s="5" t="s">
        <v>377</v>
      </c>
      <c r="C34" s="90"/>
      <c r="D34" s="76">
        <f>投入係数表!AI34</f>
        <v>1.7350442797758901E-2</v>
      </c>
      <c r="E34" s="77">
        <f t="shared" si="9"/>
        <v>1.73504427977589</v>
      </c>
      <c r="F34" s="76">
        <f>分析係数表!C37</f>
        <v>0.40040699066315533</v>
      </c>
      <c r="G34" s="77">
        <f t="shared" si="0"/>
        <v>0.69472385873238585</v>
      </c>
      <c r="H34" s="77">
        <v>0.79826820749873795</v>
      </c>
      <c r="I34" s="77">
        <f t="shared" si="1"/>
        <v>0.79826820749873795</v>
      </c>
      <c r="J34" s="76">
        <f>分析係数表!G37</f>
        <v>0.27134717134717135</v>
      </c>
      <c r="K34" s="78">
        <f t="shared" si="2"/>
        <v>0.21660782008115936</v>
      </c>
      <c r="L34" s="79"/>
      <c r="M34" s="80"/>
      <c r="N34" s="81">
        <f>分析係数表!H37</f>
        <v>4.6907620041753653E-2</v>
      </c>
      <c r="O34" s="82">
        <f t="shared" si="3"/>
        <v>1.6816056962855221</v>
      </c>
      <c r="P34" s="76">
        <f>分析係数表!C37</f>
        <v>0.40040699066315533</v>
      </c>
      <c r="Q34" s="82">
        <f t="shared" si="4"/>
        <v>0.67332667633170584</v>
      </c>
      <c r="R34" s="83">
        <v>0.77635076383735502</v>
      </c>
      <c r="S34" s="84">
        <f t="shared" si="5"/>
        <v>1.574618971336093</v>
      </c>
      <c r="T34" s="85">
        <f>分析係数表!F37</f>
        <v>0.66491656491656492</v>
      </c>
      <c r="U34" s="86">
        <f t="shared" si="6"/>
        <v>1.04699023747325</v>
      </c>
      <c r="V34" s="87">
        <f>分析係数表!D37</f>
        <v>3.0728530728530729E-2</v>
      </c>
      <c r="W34" s="88">
        <f t="shared" si="7"/>
        <v>0</v>
      </c>
      <c r="X34" s="76">
        <f>分析係数表!E37</f>
        <v>2.9100529100529099E-2</v>
      </c>
      <c r="Y34" s="89">
        <f t="shared" si="8"/>
        <v>0</v>
      </c>
    </row>
    <row r="35" spans="1:25" x14ac:dyDescent="0.2">
      <c r="A35" s="6" t="s">
        <v>23</v>
      </c>
      <c r="B35" s="5" t="s">
        <v>193</v>
      </c>
      <c r="C35" s="90"/>
      <c r="D35" s="76">
        <f>投入係数表!AI35</f>
        <v>2.295318995120188E-2</v>
      </c>
      <c r="E35" s="77">
        <f t="shared" si="9"/>
        <v>2.295318995120188</v>
      </c>
      <c r="F35" s="76">
        <f>分析係数表!C38</f>
        <v>3.4362826933778567E-2</v>
      </c>
      <c r="G35" s="77">
        <f t="shared" si="0"/>
        <v>7.8873649387129555E-2</v>
      </c>
      <c r="H35" s="77">
        <v>8.6348636481970734E-2</v>
      </c>
      <c r="I35" s="77">
        <f t="shared" si="1"/>
        <v>8.6348636481970734E-2</v>
      </c>
      <c r="J35" s="76">
        <f>分析係数表!G38</f>
        <v>0.25648414985590778</v>
      </c>
      <c r="K35" s="78">
        <f t="shared" si="2"/>
        <v>2.2147056619295089E-2</v>
      </c>
      <c r="L35" s="79"/>
      <c r="M35" s="80"/>
      <c r="N35" s="81">
        <f>分析係数表!H38</f>
        <v>4.2901878914405008E-2</v>
      </c>
      <c r="O35" s="82">
        <f t="shared" si="3"/>
        <v>1.5380026507334623</v>
      </c>
      <c r="P35" s="76">
        <f>分析係数表!C38</f>
        <v>3.4362826933778567E-2</v>
      </c>
      <c r="Q35" s="82">
        <f t="shared" si="4"/>
        <v>5.285011891084665E-2</v>
      </c>
      <c r="R35" s="83">
        <v>6.3468808308023553E-2</v>
      </c>
      <c r="S35" s="84">
        <f t="shared" si="5"/>
        <v>0.14981744478999429</v>
      </c>
      <c r="T35" s="85">
        <f>分析係数表!F38</f>
        <v>0.52449567723342938</v>
      </c>
      <c r="U35" s="86">
        <f t="shared" si="6"/>
        <v>7.857860216650997E-2</v>
      </c>
      <c r="V35" s="87">
        <f>分析係数表!D38</f>
        <v>0.12968299711815562</v>
      </c>
      <c r="W35" s="88">
        <f t="shared" si="7"/>
        <v>0</v>
      </c>
      <c r="X35" s="76">
        <f>分析係数表!E38</f>
        <v>0.13832853025936601</v>
      </c>
      <c r="Y35" s="89">
        <f t="shared" si="8"/>
        <v>0</v>
      </c>
    </row>
    <row r="36" spans="1:25" x14ac:dyDescent="0.2">
      <c r="A36" s="6" t="s">
        <v>24</v>
      </c>
      <c r="B36" s="5" t="s">
        <v>39</v>
      </c>
      <c r="C36" s="90"/>
      <c r="D36" s="76">
        <f>投入係数表!AI36</f>
        <v>0</v>
      </c>
      <c r="E36" s="77">
        <f t="shared" si="9"/>
        <v>0</v>
      </c>
      <c r="F36" s="76">
        <f>分析係数表!C39</f>
        <v>1</v>
      </c>
      <c r="G36" s="77">
        <f t="shared" si="0"/>
        <v>0</v>
      </c>
      <c r="H36" s="77">
        <v>6.4413912904449505E-2</v>
      </c>
      <c r="I36" s="77">
        <f t="shared" si="1"/>
        <v>6.4413912904449505E-2</v>
      </c>
      <c r="J36" s="76">
        <f>分析係数表!G39</f>
        <v>0.34864130434782609</v>
      </c>
      <c r="K36" s="78">
        <f t="shared" si="2"/>
        <v>2.2457350613154542E-2</v>
      </c>
      <c r="L36" s="79"/>
      <c r="M36" s="80"/>
      <c r="N36" s="81">
        <f>分析係数表!H39</f>
        <v>3.7578288100208767E-3</v>
      </c>
      <c r="O36" s="82">
        <f t="shared" si="3"/>
        <v>0.13471556064818649</v>
      </c>
      <c r="P36" s="76">
        <f>分析係数表!C39</f>
        <v>1</v>
      </c>
      <c r="Q36" s="82">
        <f t="shared" si="4"/>
        <v>0.13471556064818649</v>
      </c>
      <c r="R36" s="83">
        <v>0.17264233110684324</v>
      </c>
      <c r="S36" s="84">
        <f t="shared" si="5"/>
        <v>0.23705624401129274</v>
      </c>
      <c r="T36" s="85">
        <f>分析係数表!F39</f>
        <v>0.69918478260869565</v>
      </c>
      <c r="U36" s="86">
        <f t="shared" si="6"/>
        <v>0.16574611843506962</v>
      </c>
      <c r="V36" s="87">
        <f>分析係数表!D39</f>
        <v>5.6793478260869563E-2</v>
      </c>
      <c r="W36" s="88">
        <f t="shared" si="7"/>
        <v>0</v>
      </c>
      <c r="X36" s="76">
        <f>分析係数表!E39</f>
        <v>7.2010869565217392E-2</v>
      </c>
      <c r="Y36" s="89">
        <f t="shared" si="8"/>
        <v>0</v>
      </c>
    </row>
    <row r="37" spans="1:25" x14ac:dyDescent="0.2">
      <c r="A37" s="6" t="s">
        <v>25</v>
      </c>
      <c r="B37" s="5" t="s">
        <v>40</v>
      </c>
      <c r="C37" s="75">
        <f>最終需要_まとめ!C38</f>
        <v>100</v>
      </c>
      <c r="D37" s="76">
        <f>投入係数表!AI37</f>
        <v>0</v>
      </c>
      <c r="E37" s="77">
        <f t="shared" si="9"/>
        <v>0</v>
      </c>
      <c r="F37" s="76">
        <f>分析係数表!C40</f>
        <v>0.60127684271619275</v>
      </c>
      <c r="G37" s="77">
        <f t="shared" si="0"/>
        <v>0</v>
      </c>
      <c r="H37" s="77">
        <v>3.517179043178107E-3</v>
      </c>
      <c r="I37" s="77">
        <f t="shared" si="1"/>
        <v>100.00351717904317</v>
      </c>
      <c r="J37" s="76">
        <f>分析係数表!G40</f>
        <v>0.54798481836255197</v>
      </c>
      <c r="K37" s="78">
        <f t="shared" si="2"/>
        <v>54.800409196974321</v>
      </c>
      <c r="L37" s="79"/>
      <c r="M37" s="80"/>
      <c r="N37" s="81">
        <f>分析係数表!H40</f>
        <v>3.4120563674321501E-2</v>
      </c>
      <c r="O37" s="82">
        <f t="shared" si="3"/>
        <v>1.2231985801909988</v>
      </c>
      <c r="P37" s="76">
        <f>分析係数表!C40</f>
        <v>0.60127684271619275</v>
      </c>
      <c r="Q37" s="82">
        <f t="shared" si="4"/>
        <v>0.73548098031217346</v>
      </c>
      <c r="R37" s="83">
        <v>0.73878907519397763</v>
      </c>
      <c r="S37" s="84">
        <f t="shared" si="5"/>
        <v>100.74230625423715</v>
      </c>
      <c r="T37" s="85">
        <f>分析係数表!F40</f>
        <v>0.74046629315018975</v>
      </c>
      <c r="U37" s="86">
        <f t="shared" si="6"/>
        <v>74.596282075476154</v>
      </c>
      <c r="V37" s="87">
        <f>分析係数表!D40</f>
        <v>0.1006687149828303</v>
      </c>
      <c r="W37" s="88">
        <f t="shared" si="7"/>
        <v>10</v>
      </c>
      <c r="X37" s="76">
        <f>分析係数表!E40</f>
        <v>5.8015543105006326E-2</v>
      </c>
      <c r="Y37" s="89">
        <f t="shared" si="8"/>
        <v>6</v>
      </c>
    </row>
    <row r="38" spans="1:25" x14ac:dyDescent="0.2">
      <c r="A38" s="6" t="s">
        <v>26</v>
      </c>
      <c r="B38" s="5" t="s">
        <v>276</v>
      </c>
      <c r="C38" s="90"/>
      <c r="D38" s="76">
        <f>投入係数表!AI38</f>
        <v>0</v>
      </c>
      <c r="E38" s="77">
        <f t="shared" si="9"/>
        <v>0</v>
      </c>
      <c r="F38" s="76">
        <f>分析係数表!C41</f>
        <v>0.59395665886661919</v>
      </c>
      <c r="G38" s="77">
        <f t="shared" si="0"/>
        <v>0</v>
      </c>
      <c r="H38" s="77">
        <v>4.0365590675195276E-4</v>
      </c>
      <c r="I38" s="77">
        <f t="shared" si="1"/>
        <v>4.0365590675195276E-4</v>
      </c>
      <c r="J38" s="76">
        <f>分析係数表!G41</f>
        <v>0.45048742945100051</v>
      </c>
      <c r="K38" s="78">
        <f t="shared" si="2"/>
        <v>1.8184191181539995E-4</v>
      </c>
      <c r="L38" s="79"/>
      <c r="M38" s="80"/>
      <c r="N38" s="81">
        <f>分析係数表!H41</f>
        <v>5.5519311064718163E-2</v>
      </c>
      <c r="O38" s="82">
        <f t="shared" si="3"/>
        <v>1.9903288561042829</v>
      </c>
      <c r="P38" s="76">
        <f>分析係数表!C41</f>
        <v>0.59395665886661919</v>
      </c>
      <c r="Q38" s="82">
        <f t="shared" si="4"/>
        <v>1.18216907741752</v>
      </c>
      <c r="R38" s="83">
        <v>1.1971482696310085</v>
      </c>
      <c r="S38" s="84">
        <f t="shared" si="5"/>
        <v>1.1975519255377605</v>
      </c>
      <c r="T38" s="85">
        <f>分析係数表!F41</f>
        <v>0.55190696083461599</v>
      </c>
      <c r="U38" s="86">
        <f t="shared" si="6"/>
        <v>0.66093724366518769</v>
      </c>
      <c r="V38" s="87">
        <f>分析係数表!D41</f>
        <v>0.18539421925773902</v>
      </c>
      <c r="W38" s="88">
        <f t="shared" si="7"/>
        <v>0</v>
      </c>
      <c r="X38" s="76">
        <f>分析係数表!E41</f>
        <v>0.17017273815631948</v>
      </c>
      <c r="Y38" s="89">
        <f t="shared" si="8"/>
        <v>0</v>
      </c>
    </row>
    <row r="39" spans="1:25" x14ac:dyDescent="0.2">
      <c r="A39" s="6" t="s">
        <v>51</v>
      </c>
      <c r="B39" s="5" t="s">
        <v>367</v>
      </c>
      <c r="C39" s="90"/>
      <c r="D39" s="76">
        <f>投入係数表!AI39</f>
        <v>1.626604012289897E-3</v>
      </c>
      <c r="E39" s="77">
        <f t="shared" si="9"/>
        <v>0.1626604012289897</v>
      </c>
      <c r="F39" s="76">
        <f>分析係数表!C42</f>
        <v>0.30827067669172936</v>
      </c>
      <c r="G39" s="77">
        <f>E39*F39</f>
        <v>5.0143431957808862E-2</v>
      </c>
      <c r="H39" s="77">
        <v>5.4085278991649131E-2</v>
      </c>
      <c r="I39" s="77">
        <f>C39+H39</f>
        <v>5.4085278991649131E-2</v>
      </c>
      <c r="J39" s="76">
        <f>分析係数表!G42</f>
        <v>0.47878787878787876</v>
      </c>
      <c r="K39" s="78">
        <f>I39*J39</f>
        <v>2.589537600206231E-2</v>
      </c>
      <c r="L39" s="79"/>
      <c r="M39" s="80"/>
      <c r="N39" s="81">
        <f>分析係数表!H42</f>
        <v>1.163883089770355E-2</v>
      </c>
      <c r="O39" s="82">
        <f t="shared" si="3"/>
        <v>0.41724402811868871</v>
      </c>
      <c r="P39" s="76">
        <f>分析係数表!C42</f>
        <v>0.30827067669172936</v>
      </c>
      <c r="Q39" s="82">
        <f>O39*P39</f>
        <v>0.12862409889373114</v>
      </c>
      <c r="R39" s="83">
        <v>0.13384696181603967</v>
      </c>
      <c r="S39" s="84">
        <f>I39+R39</f>
        <v>0.18793224080768881</v>
      </c>
      <c r="T39" s="85">
        <f>分析係数表!F42</f>
        <v>0.54545454545454541</v>
      </c>
      <c r="U39" s="86">
        <f>S39*T39</f>
        <v>0.10250849498601207</v>
      </c>
      <c r="V39" s="87">
        <f>分析係数表!D42</f>
        <v>0.24545454545454545</v>
      </c>
      <c r="W39" s="88">
        <f>ROUND(S39*V39,0)</f>
        <v>0</v>
      </c>
      <c r="X39" s="76">
        <f>分析係数表!E42</f>
        <v>0.17575757575757575</v>
      </c>
      <c r="Y39" s="89">
        <f>ROUND(S39*X39,0)</f>
        <v>0</v>
      </c>
    </row>
    <row r="40" spans="1:25" x14ac:dyDescent="0.2">
      <c r="A40" s="6" t="s">
        <v>194</v>
      </c>
      <c r="B40" s="5" t="s">
        <v>41</v>
      </c>
      <c r="C40" s="90"/>
      <c r="D40" s="76">
        <f>投入係数表!AI40</f>
        <v>6.2172420025302731E-2</v>
      </c>
      <c r="E40" s="77">
        <f t="shared" si="9"/>
        <v>6.2172420025302735</v>
      </c>
      <c r="F40" s="76">
        <f>分析係数表!C43</f>
        <v>0.33317448971487573</v>
      </c>
      <c r="G40" s="77">
        <f>E40*F40</f>
        <v>2.0714264316269162</v>
      </c>
      <c r="H40" s="77">
        <v>2.3019063709483132</v>
      </c>
      <c r="I40" s="77">
        <f>C40+H40</f>
        <v>2.3019063709483132</v>
      </c>
      <c r="J40" s="76">
        <f>分析係数表!G43</f>
        <v>0.31447963800904977</v>
      </c>
      <c r="K40" s="78">
        <f>I40*J40</f>
        <v>0.72390268226655097</v>
      </c>
      <c r="L40" s="79"/>
      <c r="M40" s="80"/>
      <c r="N40" s="81">
        <f>分析係数表!H43</f>
        <v>3.2711377870563677E-2</v>
      </c>
      <c r="O40" s="82">
        <f t="shared" si="3"/>
        <v>1.172680244947929</v>
      </c>
      <c r="P40" s="76">
        <f>分析係数表!C43</f>
        <v>0.33317448971487573</v>
      </c>
      <c r="Q40" s="82">
        <f>O40*P40</f>
        <v>0.39070714220924174</v>
      </c>
      <c r="R40" s="83">
        <v>0.67413257478762212</v>
      </c>
      <c r="S40" s="84">
        <f>I40+R40</f>
        <v>2.9760389457359353</v>
      </c>
      <c r="T40" s="85">
        <f>分析係数表!F43</f>
        <v>0.5802139037433155</v>
      </c>
      <c r="U40" s="86">
        <f>S40*T40</f>
        <v>1.7267391743975882</v>
      </c>
      <c r="V40" s="87">
        <f>分析係数表!D43</f>
        <v>0.11641299876593994</v>
      </c>
      <c r="W40" s="88">
        <f>ROUND(S40*V40,0)</f>
        <v>0</v>
      </c>
      <c r="X40" s="76">
        <f>分析係数表!E43</f>
        <v>9.2348827642945289E-2</v>
      </c>
      <c r="Y40" s="89">
        <f>ROUND(S40*X40,0)</f>
        <v>0</v>
      </c>
    </row>
    <row r="41" spans="1:25" x14ac:dyDescent="0.2">
      <c r="A41" s="6" t="s">
        <v>340</v>
      </c>
      <c r="B41" s="5" t="s">
        <v>42</v>
      </c>
      <c r="C41" s="90"/>
      <c r="D41" s="76">
        <f>投入係数表!AI41</f>
        <v>2.8917404662931502E-3</v>
      </c>
      <c r="E41" s="77">
        <f t="shared" si="9"/>
        <v>0.28917404662931501</v>
      </c>
      <c r="F41" s="76">
        <f>分析係数表!C44</f>
        <v>0.44668045890539776</v>
      </c>
      <c r="G41" s="77">
        <f>E41*F41</f>
        <v>0.12916839585191331</v>
      </c>
      <c r="H41" s="77">
        <v>0.13321938788148954</v>
      </c>
      <c r="I41" s="77">
        <f>C41+H41</f>
        <v>0.13321938788148954</v>
      </c>
      <c r="J41" s="76">
        <f>分析係数表!G44</f>
        <v>0.26717776712985147</v>
      </c>
      <c r="K41" s="78">
        <f>I41*J41</f>
        <v>3.5593258592581972E-2</v>
      </c>
      <c r="L41" s="79"/>
      <c r="M41" s="80"/>
      <c r="N41" s="81">
        <f>分析係数表!H44</f>
        <v>0.10956419624217119</v>
      </c>
      <c r="O41" s="82">
        <f t="shared" si="3"/>
        <v>3.9278005651486869</v>
      </c>
      <c r="P41" s="76">
        <f>分析係数表!C44</f>
        <v>0.44668045890539776</v>
      </c>
      <c r="Q41" s="82">
        <f>O41*P41</f>
        <v>1.7544717589294963</v>
      </c>
      <c r="R41" s="83">
        <v>1.7788727422160486</v>
      </c>
      <c r="S41" s="84">
        <f>I41+R41</f>
        <v>1.9120921300975382</v>
      </c>
      <c r="T41" s="85">
        <f>分析係数表!F44</f>
        <v>0.50742692860565408</v>
      </c>
      <c r="U41" s="86">
        <f>S41*T41</f>
        <v>0.97024703678643653</v>
      </c>
      <c r="V41" s="87">
        <f>分析係数表!D44</f>
        <v>0.12563488260661237</v>
      </c>
      <c r="W41" s="88">
        <f>ROUND(S41*V41,0)</f>
        <v>0</v>
      </c>
      <c r="X41" s="76">
        <f>分析係数表!E44</f>
        <v>9.5448011499760427E-2</v>
      </c>
      <c r="Y41" s="89">
        <f>ROUND(S41*X41,0)</f>
        <v>0</v>
      </c>
    </row>
    <row r="42" spans="1:25" x14ac:dyDescent="0.2">
      <c r="A42" s="6" t="s">
        <v>341</v>
      </c>
      <c r="B42" s="5" t="s">
        <v>278</v>
      </c>
      <c r="C42" s="90"/>
      <c r="D42" s="76">
        <f>投入係数表!AI42</f>
        <v>7.7715525031628414E-3</v>
      </c>
      <c r="E42" s="77">
        <f t="shared" si="9"/>
        <v>0.77715525031628419</v>
      </c>
      <c r="F42" s="76">
        <f>分析係数表!C45</f>
        <v>1</v>
      </c>
      <c r="G42" s="77">
        <f>E42*F42</f>
        <v>0.77715525031628419</v>
      </c>
      <c r="H42" s="77">
        <v>0.80542768386055696</v>
      </c>
      <c r="I42" s="77">
        <f>C42+H42</f>
        <v>0.80542768386055696</v>
      </c>
      <c r="J42" s="76">
        <f>分析係数表!G45</f>
        <v>0</v>
      </c>
      <c r="K42" s="78">
        <f>I42*J42</f>
        <v>0</v>
      </c>
      <c r="L42" s="79"/>
      <c r="M42" s="80"/>
      <c r="N42" s="81">
        <f>分析係数表!H45</f>
        <v>0</v>
      </c>
      <c r="O42" s="82">
        <f t="shared" si="3"/>
        <v>0</v>
      </c>
      <c r="P42" s="76">
        <f>分析係数表!C45</f>
        <v>1</v>
      </c>
      <c r="Q42" s="82">
        <f>O42*P42</f>
        <v>0</v>
      </c>
      <c r="R42" s="83">
        <v>5.2597473592473833E-2</v>
      </c>
      <c r="S42" s="84">
        <f>I42+R42</f>
        <v>0.85802515745303076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76">
        <f>投入係数表!AI43</f>
        <v>1.4277968552322429E-2</v>
      </c>
      <c r="E43" s="77">
        <f t="shared" si="9"/>
        <v>1.4277968552322429</v>
      </c>
      <c r="F43" s="76">
        <f>分析係数表!C46</f>
        <v>0.15546676353069377</v>
      </c>
      <c r="G43" s="77">
        <f>E43*F43</f>
        <v>0.22197495606225931</v>
      </c>
      <c r="H43" s="77">
        <v>0.23221486248746923</v>
      </c>
      <c r="I43" s="77">
        <f>C43+H43</f>
        <v>0.23221486248746923</v>
      </c>
      <c r="J43" s="76">
        <f>分析係数表!G46</f>
        <v>0</v>
      </c>
      <c r="K43" s="78">
        <f>I43*J43</f>
        <v>0</v>
      </c>
      <c r="L43" s="79"/>
      <c r="M43" s="80"/>
      <c r="N43" s="81">
        <f>分析係数表!H46</f>
        <v>2.2129436325678497E-2</v>
      </c>
      <c r="O43" s="82">
        <f t="shared" si="3"/>
        <v>0.79332496826154264</v>
      </c>
      <c r="P43" s="76">
        <f>分析係数表!C46</f>
        <v>0.15546676353069377</v>
      </c>
      <c r="Q43" s="82">
        <f>O43*P43</f>
        <v>0.12333566524371239</v>
      </c>
      <c r="R43" s="83">
        <v>0.13672760106524157</v>
      </c>
      <c r="S43" s="84">
        <f>I43+R43</f>
        <v>0.36894246355271076</v>
      </c>
      <c r="T43" s="85">
        <f>分析係数表!F46</f>
        <v>0</v>
      </c>
      <c r="U43" s="86">
        <f>S43*T43</f>
        <v>0</v>
      </c>
      <c r="V43" s="87">
        <f>分析係数表!D46</f>
        <v>4.662004662004662E-3</v>
      </c>
      <c r="W43" s="88">
        <f>ROUND(S43*V43,0)</f>
        <v>0</v>
      </c>
      <c r="X43" s="76">
        <f>分析係数表!E46</f>
        <v>9.324009324009324E-3</v>
      </c>
      <c r="Y43" s="89">
        <f>ROUND(S43*X43,0)</f>
        <v>0</v>
      </c>
    </row>
    <row r="44" spans="1:25" x14ac:dyDescent="0.2">
      <c r="A44" s="192">
        <v>40</v>
      </c>
      <c r="B44" s="14" t="s">
        <v>150</v>
      </c>
      <c r="C44" s="197">
        <f>SUM(C5:C43)</f>
        <v>100</v>
      </c>
      <c r="D44" s="92">
        <f>投入係数表!AI44</f>
        <v>0.25103921923007411</v>
      </c>
      <c r="E44" s="91">
        <f>SUM(E5:E43)</f>
        <v>25.103921923007409</v>
      </c>
      <c r="F44" s="92">
        <f>分析係数表!C47</f>
        <v>0.3856972016264052</v>
      </c>
      <c r="G44" s="91">
        <f>SUM(G5:G43)</f>
        <v>7.9112143458936677</v>
      </c>
      <c r="H44" s="91">
        <f>SUM(H5:H43)</f>
        <v>9.1079567417937319</v>
      </c>
      <c r="I44" s="91">
        <f>SUM(I5:I43)</f>
        <v>109.10795674179373</v>
      </c>
      <c r="J44" s="92">
        <f>分析係数表!G47</f>
        <v>0.23532043395593333</v>
      </c>
      <c r="K44" s="93">
        <f>SUM(K5:K43)</f>
        <v>57.17592907184239</v>
      </c>
      <c r="L44" s="94">
        <f>最終需要_まとめ!$L$33</f>
        <v>0.627</v>
      </c>
      <c r="M44" s="91">
        <f>K44*L44</f>
        <v>35.849307528045181</v>
      </c>
      <c r="N44" s="95">
        <f>分析係数表!H47</f>
        <v>1</v>
      </c>
      <c r="O44" s="109">
        <f>SUM(O5:O43)</f>
        <v>35.849307528045188</v>
      </c>
      <c r="P44" s="92">
        <f>分析係数表!C47</f>
        <v>0.3856972016264052</v>
      </c>
      <c r="Q44" s="96">
        <f>SUM(Q5:Q43)</f>
        <v>15.987533763063796</v>
      </c>
      <c r="R44" s="91">
        <f>SUM(R5:R43)</f>
        <v>17.607733400038914</v>
      </c>
      <c r="S44" s="97">
        <f>SUM(S5:S43)</f>
        <v>126.71569014183264</v>
      </c>
      <c r="T44" s="98">
        <f>分析係数表!F47</f>
        <v>0.49256721600054465</v>
      </c>
      <c r="U44" s="99">
        <f>SUM(U5:U43)</f>
        <v>90.888622887611135</v>
      </c>
      <c r="V44" s="100">
        <f>分析係数表!D47</f>
        <v>5.5358071998560611E-2</v>
      </c>
      <c r="W44" s="101">
        <f>SUM(W5:W43)</f>
        <v>11</v>
      </c>
      <c r="X44" s="92">
        <f>分析係数表!E47</f>
        <v>4.4839843806985892E-2</v>
      </c>
      <c r="Y44" s="102">
        <f>SUM(Y5:Y43)</f>
        <v>6</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276</v>
      </c>
      <c r="S2" s="3" t="s">
        <v>152</v>
      </c>
      <c r="U2" s="64" t="s">
        <v>209</v>
      </c>
      <c r="W2" s="3" t="s">
        <v>130</v>
      </c>
      <c r="Y2" s="3" t="s">
        <v>153</v>
      </c>
    </row>
    <row r="3" spans="1:25" ht="44" x14ac:dyDescent="0.2">
      <c r="B3" s="65"/>
      <c r="C3" s="66" t="s">
        <v>227</v>
      </c>
      <c r="D3" s="66" t="s">
        <v>317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投入係数表!AJ5</f>
        <v>1.8813066529844364E-3</v>
      </c>
      <c r="E5" s="110">
        <f>$C$38*D5</f>
        <v>0.18813066529844363</v>
      </c>
      <c r="F5" s="85">
        <f>分析係数表!C8</f>
        <v>7.164700742682395E-2</v>
      </c>
      <c r="G5" s="110">
        <f t="shared" ref="G5:G38" si="0">E5*F5</f>
        <v>1.3478999173850922E-2</v>
      </c>
      <c r="H5" s="110">
        <f t="array" ref="H5:H43">MMULT(逆行列係数!C5:AO43,'34'!G5:G43)</f>
        <v>1.5488341951818358E-2</v>
      </c>
      <c r="I5" s="110">
        <f t="shared" ref="I5:I38" si="1">C5+H5</f>
        <v>1.5488341951818358E-2</v>
      </c>
      <c r="J5" s="85">
        <f>分析係数表!G8</f>
        <v>0.12209302325581395</v>
      </c>
      <c r="K5" s="111">
        <f t="shared" ref="K5:K38" si="2">I5*J5</f>
        <v>1.8910184941173574E-3</v>
      </c>
      <c r="L5" s="79" t="s">
        <v>187</v>
      </c>
      <c r="M5" s="80" t="s">
        <v>187</v>
      </c>
      <c r="N5" s="81">
        <f>分析係数表!H8</f>
        <v>1.0934237995824634E-2</v>
      </c>
      <c r="O5" s="82">
        <f t="shared" ref="O5:O43" si="3">$M$44*N5</f>
        <v>0.3326816943351274</v>
      </c>
      <c r="P5" s="76">
        <f>分析係数表!C8</f>
        <v>7.164700742682395E-2</v>
      </c>
      <c r="Q5" s="82">
        <f t="shared" ref="Q5:Q38" si="4">O5*P5</f>
        <v>2.3835647824797249E-2</v>
      </c>
      <c r="R5" s="83">
        <f t="array" ref="R5:R43">MMULT(逆行列係数!C5:AO43,'34'!Q5:Q43)</f>
        <v>2.9552172351616005E-2</v>
      </c>
      <c r="S5" s="84">
        <f t="shared" ref="S5:S38" si="5">I5+R5</f>
        <v>4.5040514303434365E-2</v>
      </c>
      <c r="T5" s="85">
        <f>分析係数表!F8</f>
        <v>0.45639534883720928</v>
      </c>
      <c r="U5" s="86">
        <f t="shared" ref="U5:U43" si="6">S5*T5</f>
        <v>2.055628123732324E-2</v>
      </c>
      <c r="V5" s="87">
        <f>分析係数表!D8</f>
        <v>0.625</v>
      </c>
      <c r="W5" s="167">
        <f t="shared" ref="W5:W43" si="7">ROUND(S5*V5,0)</f>
        <v>0</v>
      </c>
      <c r="X5" s="76">
        <f>分析係数表!E8</f>
        <v>0</v>
      </c>
      <c r="Y5" s="166">
        <f t="shared" ref="Y5:Y43" si="8">ROUND(S5*X5,0)</f>
        <v>0</v>
      </c>
    </row>
    <row r="6" spans="1:25" x14ac:dyDescent="0.2">
      <c r="A6" s="6" t="s">
        <v>219</v>
      </c>
      <c r="B6" s="5" t="s">
        <v>265</v>
      </c>
      <c r="C6" s="90"/>
      <c r="D6" s="107">
        <f>投入係数表!AJ6</f>
        <v>0</v>
      </c>
      <c r="E6" s="110">
        <f t="shared" ref="E6:E43" si="9">$C$38*D6</f>
        <v>0</v>
      </c>
      <c r="F6" s="85">
        <f>分析係数表!C9</f>
        <v>5.7142857142857162E-2</v>
      </c>
      <c r="G6" s="110">
        <f t="shared" si="0"/>
        <v>0</v>
      </c>
      <c r="H6" s="110">
        <v>2.3309639193256672E-4</v>
      </c>
      <c r="I6" s="110">
        <f t="shared" si="1"/>
        <v>2.3309639193256672E-4</v>
      </c>
      <c r="J6" s="85">
        <f>分析係数表!G9</f>
        <v>0.2857142857142857</v>
      </c>
      <c r="K6" s="111">
        <f t="shared" si="2"/>
        <v>6.6598969123590488E-5</v>
      </c>
      <c r="L6" s="79"/>
      <c r="M6" s="80"/>
      <c r="N6" s="81">
        <f>分析係数表!H9</f>
        <v>5.8716075156576197E-4</v>
      </c>
      <c r="O6" s="82">
        <f t="shared" si="3"/>
        <v>1.7864768788879156E-2</v>
      </c>
      <c r="P6" s="76">
        <f>分析係数表!C9</f>
        <v>5.7142857142857162E-2</v>
      </c>
      <c r="Q6" s="82">
        <f t="shared" si="4"/>
        <v>1.020843930793095E-3</v>
      </c>
      <c r="R6" s="83">
        <v>1.1876019211453689E-3</v>
      </c>
      <c r="S6" s="84">
        <f t="shared" si="5"/>
        <v>1.4206983130779357E-3</v>
      </c>
      <c r="T6" s="85">
        <f>分析係数表!F9</f>
        <v>0.7142857142857143</v>
      </c>
      <c r="U6" s="86">
        <f t="shared" si="6"/>
        <v>1.0147845093413828E-3</v>
      </c>
      <c r="V6" s="87">
        <f>分析係数表!D9</f>
        <v>0</v>
      </c>
      <c r="W6" s="167">
        <f t="shared" si="7"/>
        <v>0</v>
      </c>
      <c r="X6" s="76">
        <f>分析係数表!E9</f>
        <v>0</v>
      </c>
      <c r="Y6" s="166">
        <f t="shared" si="8"/>
        <v>0</v>
      </c>
    </row>
    <row r="7" spans="1:25" x14ac:dyDescent="0.2">
      <c r="A7" s="6" t="s">
        <v>220</v>
      </c>
      <c r="B7" s="5" t="s">
        <v>266</v>
      </c>
      <c r="C7" s="90"/>
      <c r="D7" s="107">
        <f>投入係数表!AJ7</f>
        <v>3.4205575508807937E-4</v>
      </c>
      <c r="E7" s="110">
        <f t="shared" si="9"/>
        <v>3.4205575508807935E-2</v>
      </c>
      <c r="F7" s="85">
        <f>分析係数表!C10</f>
        <v>0</v>
      </c>
      <c r="G7" s="110">
        <f t="shared" si="0"/>
        <v>0</v>
      </c>
      <c r="H7" s="110">
        <v>0</v>
      </c>
      <c r="I7" s="110">
        <f t="shared" si="1"/>
        <v>0</v>
      </c>
      <c r="J7" s="85">
        <f>分析係数表!G10</f>
        <v>0</v>
      </c>
      <c r="K7" s="111">
        <f t="shared" si="2"/>
        <v>0</v>
      </c>
      <c r="L7" s="79"/>
      <c r="M7" s="80"/>
      <c r="N7" s="81">
        <f>分析係数表!H10</f>
        <v>1.1090814196242171E-3</v>
      </c>
      <c r="O7" s="82">
        <f t="shared" si="3"/>
        <v>3.3744563267882853E-2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投入係数表!AJ8</f>
        <v>0</v>
      </c>
      <c r="E8" s="110">
        <f t="shared" si="9"/>
        <v>0</v>
      </c>
      <c r="F8" s="85">
        <f>分析係数表!C11</f>
        <v>4.3499275012083283E-3</v>
      </c>
      <c r="G8" s="110">
        <f t="shared" si="0"/>
        <v>0</v>
      </c>
      <c r="H8" s="110">
        <v>3.2261235368746268E-4</v>
      </c>
      <c r="I8" s="110">
        <f t="shared" si="1"/>
        <v>3.2261235368746268E-4</v>
      </c>
      <c r="J8" s="85">
        <f>分析係数表!G11</f>
        <v>0.47058823529411764</v>
      </c>
      <c r="K8" s="111">
        <f t="shared" si="2"/>
        <v>1.5181757820586478E-4</v>
      </c>
      <c r="L8" s="79"/>
      <c r="M8" s="80"/>
      <c r="N8" s="81">
        <f>分析係数表!H11</f>
        <v>-2.6096033402922757E-5</v>
      </c>
      <c r="O8" s="82">
        <f t="shared" si="3"/>
        <v>-7.9398972395018478E-4</v>
      </c>
      <c r="P8" s="76">
        <f>分析係数表!C11</f>
        <v>4.3499275012083283E-3</v>
      </c>
      <c r="Q8" s="82">
        <f t="shared" si="4"/>
        <v>-3.4537977358877179E-6</v>
      </c>
      <c r="R8" s="83">
        <v>5.163972616070285E-4</v>
      </c>
      <c r="S8" s="84">
        <f t="shared" si="5"/>
        <v>8.3900961529449118E-4</v>
      </c>
      <c r="T8" s="85">
        <f>分析係数表!F11</f>
        <v>0.76470588235294112</v>
      </c>
      <c r="U8" s="86">
        <f t="shared" si="6"/>
        <v>6.4159558816637553E-4</v>
      </c>
      <c r="V8" s="87">
        <f>分析係数表!D11</f>
        <v>0</v>
      </c>
      <c r="W8" s="167">
        <f t="shared" si="7"/>
        <v>0</v>
      </c>
      <c r="X8" s="76">
        <f>分析係数表!E11</f>
        <v>0</v>
      </c>
      <c r="Y8" s="166">
        <f t="shared" si="8"/>
        <v>0</v>
      </c>
    </row>
    <row r="9" spans="1:25" x14ac:dyDescent="0.2">
      <c r="A9" s="6" t="s">
        <v>222</v>
      </c>
      <c r="B9" s="5" t="s">
        <v>190</v>
      </c>
      <c r="C9" s="90"/>
      <c r="D9" s="107">
        <f>投入係数表!AJ9</f>
        <v>6.4990593466735082E-3</v>
      </c>
      <c r="E9" s="110">
        <f t="shared" si="9"/>
        <v>0.6499059346673508</v>
      </c>
      <c r="F9" s="85">
        <f>分析係数表!C12</f>
        <v>7.5078417484569449E-2</v>
      </c>
      <c r="G9" s="110">
        <f t="shared" si="0"/>
        <v>4.8793909088654677E-2</v>
      </c>
      <c r="H9" s="110">
        <v>5.7082022341830095E-2</v>
      </c>
      <c r="I9" s="110">
        <f t="shared" si="1"/>
        <v>5.7082022341830095E-2</v>
      </c>
      <c r="J9" s="85">
        <f>分析係数表!G12</f>
        <v>0.13750412677451304</v>
      </c>
      <c r="K9" s="111">
        <f t="shared" si="2"/>
        <v>7.8490136366365908E-3</v>
      </c>
      <c r="L9" s="79"/>
      <c r="M9" s="80"/>
      <c r="N9" s="81">
        <f>分析係数表!H12</f>
        <v>8.9209290187891435E-2</v>
      </c>
      <c r="O9" s="82">
        <f t="shared" si="3"/>
        <v>2.7142538713237063</v>
      </c>
      <c r="P9" s="76">
        <f>分析係数表!C12</f>
        <v>7.5078417484569449E-2</v>
      </c>
      <c r="Q9" s="82">
        <f t="shared" si="4"/>
        <v>0.20378188531035007</v>
      </c>
      <c r="R9" s="83">
        <v>0.22508682876189037</v>
      </c>
      <c r="S9" s="84">
        <f t="shared" si="5"/>
        <v>0.28216885110372047</v>
      </c>
      <c r="T9" s="85">
        <f>分析係数表!F12</f>
        <v>0.33294816771211622</v>
      </c>
      <c r="U9" s="86">
        <f t="shared" si="6"/>
        <v>9.3947601960416668E-2</v>
      </c>
      <c r="V9" s="87">
        <f>分析係数表!D12</f>
        <v>3.6810828656322216E-2</v>
      </c>
      <c r="W9" s="167">
        <f t="shared" si="7"/>
        <v>0</v>
      </c>
      <c r="X9" s="76">
        <f>分析係数表!E12</f>
        <v>3.4664905909541105E-2</v>
      </c>
      <c r="Y9" s="166">
        <f t="shared" si="8"/>
        <v>0</v>
      </c>
    </row>
    <row r="10" spans="1:25" x14ac:dyDescent="0.2">
      <c r="A10" s="6" t="s">
        <v>223</v>
      </c>
      <c r="B10" s="5" t="s">
        <v>28</v>
      </c>
      <c r="C10" s="90"/>
      <c r="D10" s="107">
        <f>投入係数表!AJ10</f>
        <v>2.9074739182486744E-3</v>
      </c>
      <c r="E10" s="110">
        <f t="shared" si="9"/>
        <v>0.29074739182486742</v>
      </c>
      <c r="F10" s="85">
        <f>分析係数表!C13</f>
        <v>0</v>
      </c>
      <c r="G10" s="110">
        <f t="shared" si="0"/>
        <v>0</v>
      </c>
      <c r="H10" s="110">
        <v>0</v>
      </c>
      <c r="I10" s="110">
        <f t="shared" si="1"/>
        <v>0</v>
      </c>
      <c r="J10" s="85">
        <f>分析係数表!G13</f>
        <v>0.24812030075187969</v>
      </c>
      <c r="K10" s="111">
        <f t="shared" si="2"/>
        <v>0</v>
      </c>
      <c r="L10" s="79"/>
      <c r="M10" s="80"/>
      <c r="N10" s="81">
        <f>分析係数表!H13</f>
        <v>1.4104906054279749E-2</v>
      </c>
      <c r="O10" s="82">
        <f t="shared" si="3"/>
        <v>0.42915144579507486</v>
      </c>
      <c r="P10" s="76">
        <f>分析係数表!C13</f>
        <v>0</v>
      </c>
      <c r="Q10" s="82">
        <f t="shared" si="4"/>
        <v>0</v>
      </c>
      <c r="R10" s="83">
        <v>0</v>
      </c>
      <c r="S10" s="84">
        <f t="shared" si="5"/>
        <v>0</v>
      </c>
      <c r="T10" s="85">
        <f>分析係数表!F13</f>
        <v>0.39097744360902253</v>
      </c>
      <c r="U10" s="86">
        <f t="shared" si="6"/>
        <v>0</v>
      </c>
      <c r="V10" s="87">
        <f>分析係数表!D13</f>
        <v>0.15037593984962405</v>
      </c>
      <c r="W10" s="167">
        <f t="shared" si="7"/>
        <v>0</v>
      </c>
      <c r="X10" s="76">
        <f>分析係数表!E13</f>
        <v>0.10526315789473684</v>
      </c>
      <c r="Y10" s="166">
        <f t="shared" si="8"/>
        <v>0</v>
      </c>
    </row>
    <row r="11" spans="1:25" x14ac:dyDescent="0.2">
      <c r="A11" s="6" t="s">
        <v>224</v>
      </c>
      <c r="B11" s="5" t="s">
        <v>267</v>
      </c>
      <c r="C11" s="90"/>
      <c r="D11" s="107">
        <f>投入係数表!AJ11</f>
        <v>4.1046690610569521E-3</v>
      </c>
      <c r="E11" s="110">
        <f t="shared" si="9"/>
        <v>0.4104669061056952</v>
      </c>
      <c r="F11" s="85">
        <f>分析係数表!C14</f>
        <v>7.4826296098343126E-2</v>
      </c>
      <c r="G11" s="110">
        <f t="shared" si="0"/>
        <v>3.0713718254835553E-2</v>
      </c>
      <c r="H11" s="110">
        <v>3.8702347969103677E-2</v>
      </c>
      <c r="I11" s="110">
        <f t="shared" si="1"/>
        <v>3.8702347969103677E-2</v>
      </c>
      <c r="J11" s="85">
        <f>分析係数表!G14</f>
        <v>0.16814159292035399</v>
      </c>
      <c r="K11" s="111">
        <f t="shared" si="2"/>
        <v>6.50747443728292E-3</v>
      </c>
      <c r="L11" s="79"/>
      <c r="M11" s="80"/>
      <c r="N11" s="81">
        <f>分析係数表!H14</f>
        <v>1.1873695198329854E-3</v>
      </c>
      <c r="O11" s="82">
        <f t="shared" si="3"/>
        <v>3.6126532439733405E-2</v>
      </c>
      <c r="P11" s="76">
        <f>分析係数表!C14</f>
        <v>7.4826296098343126E-2</v>
      </c>
      <c r="Q11" s="82">
        <f t="shared" si="4"/>
        <v>2.7032146133418901E-3</v>
      </c>
      <c r="R11" s="83">
        <v>9.2034547717732146E-3</v>
      </c>
      <c r="S11" s="84">
        <f t="shared" si="5"/>
        <v>4.7905802740876892E-2</v>
      </c>
      <c r="T11" s="85">
        <f>分析係数表!F14</f>
        <v>0.3584070796460177</v>
      </c>
      <c r="U11" s="86">
        <f t="shared" si="6"/>
        <v>1.7169778858455876E-2</v>
      </c>
      <c r="V11" s="87">
        <f>分析係数表!D14</f>
        <v>0.16150442477876106</v>
      </c>
      <c r="W11" s="167">
        <f t="shared" si="7"/>
        <v>0</v>
      </c>
      <c r="X11" s="76">
        <f>分析係数表!E14</f>
        <v>0.16150442477876106</v>
      </c>
      <c r="Y11" s="166">
        <f t="shared" si="8"/>
        <v>0</v>
      </c>
    </row>
    <row r="12" spans="1:25" x14ac:dyDescent="0.2">
      <c r="A12" s="6" t="s">
        <v>225</v>
      </c>
      <c r="B12" s="5" t="s">
        <v>29</v>
      </c>
      <c r="C12" s="90"/>
      <c r="D12" s="107">
        <f>投入係数表!AJ12</f>
        <v>0.17513254660509664</v>
      </c>
      <c r="E12" s="110">
        <f t="shared" si="9"/>
        <v>17.513254660509663</v>
      </c>
      <c r="F12" s="85">
        <f>分析係数表!C15</f>
        <v>0</v>
      </c>
      <c r="G12" s="110">
        <f t="shared" si="0"/>
        <v>0</v>
      </c>
      <c r="H12" s="110">
        <v>0</v>
      </c>
      <c r="I12" s="110">
        <f t="shared" si="1"/>
        <v>0</v>
      </c>
      <c r="J12" s="85">
        <f>分析係数表!G15</f>
        <v>9.6703296703296707E-2</v>
      </c>
      <c r="K12" s="111">
        <f t="shared" si="2"/>
        <v>0</v>
      </c>
      <c r="L12" s="79"/>
      <c r="M12" s="80"/>
      <c r="N12" s="81">
        <f>分析係数表!H15</f>
        <v>8.1680584551148232E-3</v>
      </c>
      <c r="O12" s="82">
        <f t="shared" si="3"/>
        <v>0.24851878359640786</v>
      </c>
      <c r="P12" s="76">
        <f>分析係数表!C15</f>
        <v>0</v>
      </c>
      <c r="Q12" s="82">
        <f t="shared" si="4"/>
        <v>0</v>
      </c>
      <c r="R12" s="83">
        <v>0</v>
      </c>
      <c r="S12" s="84">
        <f t="shared" si="5"/>
        <v>0</v>
      </c>
      <c r="T12" s="85">
        <f>分析係数表!F15</f>
        <v>0.30549450549450552</v>
      </c>
      <c r="U12" s="86">
        <f t="shared" si="6"/>
        <v>0</v>
      </c>
      <c r="V12" s="87">
        <f>分析係数表!D15</f>
        <v>0</v>
      </c>
      <c r="W12" s="167">
        <f t="shared" si="7"/>
        <v>0</v>
      </c>
      <c r="X12" s="76">
        <f>分析係数表!E15</f>
        <v>0</v>
      </c>
      <c r="Y12" s="166">
        <f t="shared" si="8"/>
        <v>0</v>
      </c>
    </row>
    <row r="13" spans="1:25" x14ac:dyDescent="0.2">
      <c r="A13" s="6" t="s">
        <v>226</v>
      </c>
      <c r="B13" s="5" t="s">
        <v>30</v>
      </c>
      <c r="C13" s="90"/>
      <c r="D13" s="107">
        <f>投入係数表!AJ13</f>
        <v>2.3943902856165553E-3</v>
      </c>
      <c r="E13" s="110">
        <f t="shared" si="9"/>
        <v>0.23943902856165553</v>
      </c>
      <c r="F13" s="85">
        <f>分析係数表!C16</f>
        <v>0.33157038242473558</v>
      </c>
      <c r="G13" s="110">
        <f t="shared" si="0"/>
        <v>7.9390890267595313E-2</v>
      </c>
      <c r="H13" s="110">
        <v>9.4316251948636423E-2</v>
      </c>
      <c r="I13" s="110">
        <f t="shared" si="1"/>
        <v>9.4316251948636423E-2</v>
      </c>
      <c r="J13" s="85">
        <f>分析係数表!G16</f>
        <v>3.3388981636060099E-2</v>
      </c>
      <c r="K13" s="111">
        <f t="shared" si="2"/>
        <v>3.1491236042950391E-3</v>
      </c>
      <c r="L13" s="79"/>
      <c r="M13" s="80"/>
      <c r="N13" s="81">
        <f>分析係数表!H16</f>
        <v>1.6727557411273488E-2</v>
      </c>
      <c r="O13" s="82">
        <f t="shared" si="3"/>
        <v>0.50894741305206848</v>
      </c>
      <c r="P13" s="76">
        <f>分析係数表!C16</f>
        <v>0.33157038242473558</v>
      </c>
      <c r="Q13" s="82">
        <f t="shared" si="4"/>
        <v>0.16875188837975422</v>
      </c>
      <c r="R13" s="83">
        <v>0.18492501042590337</v>
      </c>
      <c r="S13" s="84">
        <f t="shared" si="5"/>
        <v>0.27924126237453978</v>
      </c>
      <c r="T13" s="85">
        <f>分析係数表!F16</f>
        <v>0.28881469115191988</v>
      </c>
      <c r="U13" s="86">
        <f t="shared" si="6"/>
        <v>8.0648978949574929E-2</v>
      </c>
      <c r="V13" s="87">
        <f>分析係数表!D16</f>
        <v>8.3472454090150246E-3</v>
      </c>
      <c r="W13" s="167">
        <f t="shared" si="7"/>
        <v>0</v>
      </c>
      <c r="X13" s="76">
        <f>分析係数表!E16</f>
        <v>8.3472454090150246E-3</v>
      </c>
      <c r="Y13" s="166">
        <f t="shared" si="8"/>
        <v>0</v>
      </c>
    </row>
    <row r="14" spans="1:25" x14ac:dyDescent="0.2">
      <c r="A14" s="6" t="s">
        <v>2</v>
      </c>
      <c r="B14" s="5" t="s">
        <v>364</v>
      </c>
      <c r="C14" s="90"/>
      <c r="D14" s="107">
        <f>投入係数表!AJ14</f>
        <v>2.2233624080725159E-3</v>
      </c>
      <c r="E14" s="110">
        <f t="shared" si="9"/>
        <v>0.22233624080725159</v>
      </c>
      <c r="F14" s="85">
        <f>分析係数表!C17</f>
        <v>0.10168393782383423</v>
      </c>
      <c r="G14" s="110">
        <f t="shared" si="0"/>
        <v>2.2608024486229606E-2</v>
      </c>
      <c r="H14" s="110">
        <v>3.4226310675838867E-2</v>
      </c>
      <c r="I14" s="110">
        <f t="shared" si="1"/>
        <v>3.4226310675838867E-2</v>
      </c>
      <c r="J14" s="85">
        <f>分析係数表!G17</f>
        <v>0.21222040370976542</v>
      </c>
      <c r="K14" s="111">
        <f t="shared" si="2"/>
        <v>7.2635214691223783E-3</v>
      </c>
      <c r="L14" s="79"/>
      <c r="M14" s="80"/>
      <c r="N14" s="81">
        <f>分析係数表!H17</f>
        <v>3.040187891440501E-3</v>
      </c>
      <c r="O14" s="82">
        <f t="shared" si="3"/>
        <v>9.2499802840196529E-2</v>
      </c>
      <c r="P14" s="76">
        <f>分析係数表!C17</f>
        <v>0.10168393782383423</v>
      </c>
      <c r="Q14" s="82">
        <f t="shared" si="4"/>
        <v>9.4057442007194677E-3</v>
      </c>
      <c r="R14" s="83">
        <v>1.6593353161840796E-2</v>
      </c>
      <c r="S14" s="84">
        <f t="shared" si="5"/>
        <v>5.0819663837679663E-2</v>
      </c>
      <c r="T14" s="85">
        <f>分析係数表!F17</f>
        <v>0.32296781232951444</v>
      </c>
      <c r="U14" s="86">
        <f t="shared" si="6"/>
        <v>1.6413115652976738E-2</v>
      </c>
      <c r="V14" s="87">
        <f>分析係数表!D17</f>
        <v>1.9094380796508457E-2</v>
      </c>
      <c r="W14" s="167">
        <f t="shared" si="7"/>
        <v>0</v>
      </c>
      <c r="X14" s="76">
        <f>分析係数表!E17</f>
        <v>1.5821058374249863E-2</v>
      </c>
      <c r="Y14" s="166">
        <f t="shared" si="8"/>
        <v>0</v>
      </c>
    </row>
    <row r="15" spans="1:25" x14ac:dyDescent="0.2">
      <c r="A15" s="6" t="s">
        <v>3</v>
      </c>
      <c r="B15" s="5" t="s">
        <v>31</v>
      </c>
      <c r="C15" s="90"/>
      <c r="D15" s="107">
        <f>投入係数表!AJ15</f>
        <v>8.5513938772019838E-4</v>
      </c>
      <c r="E15" s="110">
        <f t="shared" si="9"/>
        <v>8.5513938772019835E-2</v>
      </c>
      <c r="F15" s="85">
        <f>分析係数表!C18</f>
        <v>1.3647642679900707E-2</v>
      </c>
      <c r="G15" s="110">
        <f t="shared" si="0"/>
        <v>1.1670636805114337E-3</v>
      </c>
      <c r="H15" s="110">
        <v>1.6417676128506749E-3</v>
      </c>
      <c r="I15" s="110">
        <f t="shared" si="1"/>
        <v>1.6417676128506749E-3</v>
      </c>
      <c r="J15" s="85">
        <f>分析係数表!G18</f>
        <v>0.21285140562248997</v>
      </c>
      <c r="K15" s="111">
        <f t="shared" si="2"/>
        <v>3.4945254410074605E-4</v>
      </c>
      <c r="L15" s="79"/>
      <c r="M15" s="80"/>
      <c r="N15" s="81">
        <f>分析係数表!H18</f>
        <v>4.4363256784968683E-4</v>
      </c>
      <c r="O15" s="82">
        <f t="shared" si="3"/>
        <v>1.3497825307153141E-2</v>
      </c>
      <c r="P15" s="76">
        <f>分析係数表!C18</f>
        <v>1.3647642679900707E-2</v>
      </c>
      <c r="Q15" s="82">
        <f t="shared" si="4"/>
        <v>1.8421349674774707E-4</v>
      </c>
      <c r="R15" s="83">
        <v>4.0631839462498294E-4</v>
      </c>
      <c r="S15" s="84">
        <f t="shared" si="5"/>
        <v>2.0480860074756579E-3</v>
      </c>
      <c r="T15" s="85">
        <f>分析係数表!F18</f>
        <v>0.45783132530120479</v>
      </c>
      <c r="U15" s="86">
        <f t="shared" si="6"/>
        <v>9.3767793113343364E-4</v>
      </c>
      <c r="V15" s="87">
        <f>分析係数表!D18</f>
        <v>2.0080321285140562E-2</v>
      </c>
      <c r="W15" s="167">
        <f t="shared" si="7"/>
        <v>0</v>
      </c>
      <c r="X15" s="76">
        <f>分析係数表!E18</f>
        <v>1.6064257028112448E-2</v>
      </c>
      <c r="Y15" s="166">
        <f t="shared" si="8"/>
        <v>0</v>
      </c>
    </row>
    <row r="16" spans="1:25" x14ac:dyDescent="0.2">
      <c r="A16" s="6" t="s">
        <v>4</v>
      </c>
      <c r="B16" s="5" t="s">
        <v>32</v>
      </c>
      <c r="C16" s="90"/>
      <c r="D16" s="107">
        <f>投入係数表!AJ16</f>
        <v>0</v>
      </c>
      <c r="E16" s="110">
        <f t="shared" si="9"/>
        <v>0</v>
      </c>
      <c r="F16" s="85">
        <f>分析係数表!C19</f>
        <v>0.35369371629248714</v>
      </c>
      <c r="G16" s="110">
        <f t="shared" si="0"/>
        <v>0</v>
      </c>
      <c r="H16" s="110">
        <v>7.5548520092233078E-3</v>
      </c>
      <c r="I16" s="110">
        <f t="shared" si="1"/>
        <v>7.5548520092233078E-3</v>
      </c>
      <c r="J16" s="85">
        <f>分析係数表!G19</f>
        <v>5.7706179370040876E-2</v>
      </c>
      <c r="K16" s="111">
        <f t="shared" si="2"/>
        <v>4.3596164515835389E-4</v>
      </c>
      <c r="L16" s="79"/>
      <c r="M16" s="80"/>
      <c r="N16" s="81">
        <f>分析係数表!H19</f>
        <v>-1.174321503131524E-4</v>
      </c>
      <c r="O16" s="82">
        <f t="shared" si="3"/>
        <v>-3.5729537577758315E-3</v>
      </c>
      <c r="P16" s="76">
        <f>分析係数表!C19</f>
        <v>0.35369371629248714</v>
      </c>
      <c r="Q16" s="82">
        <f t="shared" si="4"/>
        <v>-1.2637312927289408E-3</v>
      </c>
      <c r="R16" s="83">
        <v>2.4350055066649228E-3</v>
      </c>
      <c r="S16" s="84">
        <f t="shared" si="5"/>
        <v>9.989857515888231E-3</v>
      </c>
      <c r="T16" s="85">
        <f>分析係数表!F19</f>
        <v>0.2399615292137533</v>
      </c>
      <c r="U16" s="86">
        <f t="shared" si="6"/>
        <v>2.3971814861400466E-3</v>
      </c>
      <c r="V16" s="87">
        <f>分析係数表!D19</f>
        <v>7.6140097779915043E-3</v>
      </c>
      <c r="W16" s="167">
        <f t="shared" si="7"/>
        <v>0</v>
      </c>
      <c r="X16" s="76">
        <f>分析係数表!E19</f>
        <v>8.0147471347278999E-3</v>
      </c>
      <c r="Y16" s="166">
        <f t="shared" si="8"/>
        <v>0</v>
      </c>
    </row>
    <row r="17" spans="1:25" x14ac:dyDescent="0.2">
      <c r="A17" s="6" t="s">
        <v>5</v>
      </c>
      <c r="B17" s="5" t="s">
        <v>33</v>
      </c>
      <c r="C17" s="90"/>
      <c r="D17" s="107">
        <f>投入係数表!AJ17</f>
        <v>1.5392508978963571E-3</v>
      </c>
      <c r="E17" s="110">
        <f t="shared" si="9"/>
        <v>0.15392508978963571</v>
      </c>
      <c r="F17" s="85">
        <f>分析係数表!C20</f>
        <v>6.1353860086031276E-2</v>
      </c>
      <c r="G17" s="110">
        <f t="shared" si="0"/>
        <v>9.4438984226831099E-3</v>
      </c>
      <c r="H17" s="110">
        <v>1.1345284150900544E-2</v>
      </c>
      <c r="I17" s="110">
        <f t="shared" si="1"/>
        <v>1.1345284150900544E-2</v>
      </c>
      <c r="J17" s="85">
        <f>分析係数表!G20</f>
        <v>0.10067618332081142</v>
      </c>
      <c r="K17" s="111">
        <f t="shared" si="2"/>
        <v>1.1421999070027596E-3</v>
      </c>
      <c r="L17" s="79"/>
      <c r="M17" s="80"/>
      <c r="N17" s="81">
        <f>分析係数表!H20</f>
        <v>5.4801670146137783E-4</v>
      </c>
      <c r="O17" s="82">
        <f t="shared" si="3"/>
        <v>1.667378420295388E-2</v>
      </c>
      <c r="P17" s="76">
        <f>分析係数表!C20</f>
        <v>6.1353860086031276E-2</v>
      </c>
      <c r="Q17" s="82">
        <f t="shared" si="4"/>
        <v>1.0230010230927108E-3</v>
      </c>
      <c r="R17" s="83">
        <v>1.9091186669705144E-3</v>
      </c>
      <c r="S17" s="84">
        <f t="shared" si="5"/>
        <v>1.3254402817871059E-2</v>
      </c>
      <c r="T17" s="85">
        <f>分析係数表!F20</f>
        <v>0.22389181066867017</v>
      </c>
      <c r="U17" s="86">
        <f t="shared" si="6"/>
        <v>2.9675522462250755E-3</v>
      </c>
      <c r="V17" s="87">
        <f>分析係数表!D20</f>
        <v>0</v>
      </c>
      <c r="W17" s="167">
        <f t="shared" si="7"/>
        <v>0</v>
      </c>
      <c r="X17" s="76">
        <f>分析係数表!E20</f>
        <v>0</v>
      </c>
      <c r="Y17" s="166">
        <f t="shared" si="8"/>
        <v>0</v>
      </c>
    </row>
    <row r="18" spans="1:25" x14ac:dyDescent="0.2">
      <c r="A18" s="6" t="s">
        <v>6</v>
      </c>
      <c r="B18" s="5" t="s">
        <v>34</v>
      </c>
      <c r="C18" s="90"/>
      <c r="D18" s="107">
        <f>投入係数表!AJ18</f>
        <v>1.7102787754403969E-4</v>
      </c>
      <c r="E18" s="110">
        <f t="shared" si="9"/>
        <v>1.7102787754403968E-2</v>
      </c>
      <c r="F18" s="85">
        <f>分析係数表!C21</f>
        <v>6.7857142857142838E-2</v>
      </c>
      <c r="G18" s="110">
        <f t="shared" si="0"/>
        <v>1.1605463119059832E-3</v>
      </c>
      <c r="H18" s="110">
        <v>5.2934123147755675E-3</v>
      </c>
      <c r="I18" s="110">
        <f t="shared" si="1"/>
        <v>5.2934123147755675E-3</v>
      </c>
      <c r="J18" s="85">
        <f>分析係数表!G21</f>
        <v>0.28506493506493508</v>
      </c>
      <c r="K18" s="111">
        <f t="shared" si="2"/>
        <v>1.5089662377834249E-3</v>
      </c>
      <c r="L18" s="79"/>
      <c r="M18" s="80"/>
      <c r="N18" s="81">
        <f>分析係数表!H21</f>
        <v>9.264091858037578E-4</v>
      </c>
      <c r="O18" s="82">
        <f t="shared" si="3"/>
        <v>2.8186635200231559E-2</v>
      </c>
      <c r="P18" s="76">
        <f>分析係数表!C21</f>
        <v>6.7857142857142838E-2</v>
      </c>
      <c r="Q18" s="82">
        <f t="shared" si="4"/>
        <v>1.9126645314442839E-3</v>
      </c>
      <c r="R18" s="83">
        <v>4.2455058703174866E-3</v>
      </c>
      <c r="S18" s="84">
        <f t="shared" si="5"/>
        <v>9.5389181850930541E-3</v>
      </c>
      <c r="T18" s="85">
        <f>分析係数表!F21</f>
        <v>0.42467532467532465</v>
      </c>
      <c r="U18" s="86">
        <f t="shared" si="6"/>
        <v>4.0509431773057512E-3</v>
      </c>
      <c r="V18" s="87">
        <f>分析係数表!D21</f>
        <v>5.909090909090909E-2</v>
      </c>
      <c r="W18" s="167">
        <f t="shared" si="7"/>
        <v>0</v>
      </c>
      <c r="X18" s="76">
        <f>分析係数表!E21</f>
        <v>4.6753246753246755E-2</v>
      </c>
      <c r="Y18" s="166">
        <f t="shared" si="8"/>
        <v>0</v>
      </c>
    </row>
    <row r="19" spans="1:25" x14ac:dyDescent="0.2">
      <c r="A19" s="6" t="s">
        <v>7</v>
      </c>
      <c r="B19" s="5" t="s">
        <v>268</v>
      </c>
      <c r="C19" s="90"/>
      <c r="D19" s="107">
        <f>投入係数表!AJ19</f>
        <v>0</v>
      </c>
      <c r="E19" s="110">
        <f t="shared" si="9"/>
        <v>0</v>
      </c>
      <c r="F19" s="85">
        <f>分析係数表!C22</f>
        <v>2.5594149908592323E-2</v>
      </c>
      <c r="G19" s="110">
        <f t="shared" si="0"/>
        <v>0</v>
      </c>
      <c r="H19" s="110">
        <v>8.6902549155173654E-4</v>
      </c>
      <c r="I19" s="110">
        <f t="shared" si="1"/>
        <v>8.6902549155173654E-4</v>
      </c>
      <c r="J19" s="85">
        <f>分析係数表!G22</f>
        <v>0.19492656875834447</v>
      </c>
      <c r="K19" s="111">
        <f t="shared" si="2"/>
        <v>1.6939615723171367E-4</v>
      </c>
      <c r="L19" s="79"/>
      <c r="M19" s="80"/>
      <c r="N19" s="81">
        <f>分析係数表!H22</f>
        <v>3.9144050104384132E-5</v>
      </c>
      <c r="O19" s="82">
        <f t="shared" si="3"/>
        <v>1.190984585925277E-3</v>
      </c>
      <c r="P19" s="76">
        <f>分析係数表!C22</f>
        <v>2.5594149908592323E-2</v>
      </c>
      <c r="Q19" s="82">
        <f t="shared" si="4"/>
        <v>3.0482238030994296E-5</v>
      </c>
      <c r="R19" s="83">
        <v>3.1394595533296968E-4</v>
      </c>
      <c r="S19" s="84">
        <f t="shared" si="5"/>
        <v>1.1829714468847062E-3</v>
      </c>
      <c r="T19" s="85">
        <f>分析係数表!F22</f>
        <v>0.41388518024032045</v>
      </c>
      <c r="U19" s="86">
        <f t="shared" si="6"/>
        <v>4.8961435051302928E-4</v>
      </c>
      <c r="V19" s="87">
        <f>分析係数表!D22</f>
        <v>6.1415220293724967E-2</v>
      </c>
      <c r="W19" s="167">
        <f t="shared" si="7"/>
        <v>0</v>
      </c>
      <c r="X19" s="76">
        <f>分析係数表!E22</f>
        <v>6.008010680907877E-2</v>
      </c>
      <c r="Y19" s="166">
        <f t="shared" si="8"/>
        <v>0</v>
      </c>
    </row>
    <row r="20" spans="1:25" x14ac:dyDescent="0.2">
      <c r="A20" s="6" t="s">
        <v>8</v>
      </c>
      <c r="B20" s="5" t="s">
        <v>269</v>
      </c>
      <c r="C20" s="90"/>
      <c r="D20" s="107">
        <f>投入係数表!AJ20</f>
        <v>0</v>
      </c>
      <c r="E20" s="110">
        <f t="shared" si="9"/>
        <v>0</v>
      </c>
      <c r="F20" s="85">
        <f>分析係数表!C23</f>
        <v>0</v>
      </c>
      <c r="G20" s="110">
        <f t="shared" si="0"/>
        <v>0</v>
      </c>
      <c r="H20" s="110">
        <v>0</v>
      </c>
      <c r="I20" s="110">
        <f t="shared" si="1"/>
        <v>0</v>
      </c>
      <c r="J20" s="85">
        <f>分析係数表!G23</f>
        <v>0.21664275466284075</v>
      </c>
      <c r="K20" s="111">
        <f t="shared" si="2"/>
        <v>0</v>
      </c>
      <c r="L20" s="79"/>
      <c r="M20" s="80"/>
      <c r="N20" s="81">
        <f>分析係数表!H23</f>
        <v>2.6096033402922757E-5</v>
      </c>
      <c r="O20" s="82">
        <f t="shared" si="3"/>
        <v>7.9398972395018478E-4</v>
      </c>
      <c r="P20" s="76">
        <f>分析係数表!C23</f>
        <v>0</v>
      </c>
      <c r="Q20" s="82">
        <f t="shared" si="4"/>
        <v>0</v>
      </c>
      <c r="R20" s="83">
        <v>0</v>
      </c>
      <c r="S20" s="84">
        <f t="shared" si="5"/>
        <v>0</v>
      </c>
      <c r="T20" s="85">
        <f>分析係数表!F23</f>
        <v>0.44189383070301291</v>
      </c>
      <c r="U20" s="86">
        <f t="shared" si="6"/>
        <v>0</v>
      </c>
      <c r="V20" s="87">
        <f>分析係数表!D23</f>
        <v>2.5824964131994262E-2</v>
      </c>
      <c r="W20" s="167">
        <f t="shared" si="7"/>
        <v>0</v>
      </c>
      <c r="X20" s="76">
        <f>分析係数表!E23</f>
        <v>2.1520803443328552E-2</v>
      </c>
      <c r="Y20" s="166">
        <f t="shared" si="8"/>
        <v>0</v>
      </c>
    </row>
    <row r="21" spans="1:25" x14ac:dyDescent="0.2">
      <c r="A21" s="6" t="s">
        <v>9</v>
      </c>
      <c r="B21" s="5" t="s">
        <v>270</v>
      </c>
      <c r="C21" s="90"/>
      <c r="D21" s="107">
        <f>投入係数表!AJ21</f>
        <v>1.3682230203523174E-2</v>
      </c>
      <c r="E21" s="110">
        <f t="shared" si="9"/>
        <v>1.3682230203523174</v>
      </c>
      <c r="F21" s="85">
        <f>分析係数表!C24</f>
        <v>0.15741583257506819</v>
      </c>
      <c r="G21" s="110">
        <f t="shared" si="0"/>
        <v>0.21537996589713451</v>
      </c>
      <c r="H21" s="110">
        <v>0.22441709622878112</v>
      </c>
      <c r="I21" s="110">
        <f t="shared" si="1"/>
        <v>0.22441709622878112</v>
      </c>
      <c r="J21" s="85">
        <f>分析係数表!G24</f>
        <v>0.20833333333333334</v>
      </c>
      <c r="K21" s="111">
        <f t="shared" si="2"/>
        <v>4.67535617143294E-2</v>
      </c>
      <c r="L21" s="79"/>
      <c r="M21" s="80"/>
      <c r="N21" s="81">
        <f>分析係数表!H24</f>
        <v>3.2620041753653444E-4</v>
      </c>
      <c r="O21" s="82">
        <f t="shared" si="3"/>
        <v>9.9248715493773093E-3</v>
      </c>
      <c r="P21" s="76">
        <f>分析係数表!C24</f>
        <v>0.15741583257506819</v>
      </c>
      <c r="Q21" s="82">
        <f t="shared" si="4"/>
        <v>1.5623319181458362E-3</v>
      </c>
      <c r="R21" s="83">
        <v>5.3876309925947113E-3</v>
      </c>
      <c r="S21" s="84">
        <f t="shared" si="5"/>
        <v>0.22980472722137582</v>
      </c>
      <c r="T21" s="85">
        <f>分析係数表!F24</f>
        <v>0.39583333333333331</v>
      </c>
      <c r="U21" s="86">
        <f t="shared" si="6"/>
        <v>9.0964371191794596E-2</v>
      </c>
      <c r="V21" s="87">
        <f>分析係数表!D24</f>
        <v>0</v>
      </c>
      <c r="W21" s="167">
        <f t="shared" si="7"/>
        <v>0</v>
      </c>
      <c r="X21" s="76">
        <f>分析係数表!E24</f>
        <v>0</v>
      </c>
      <c r="Y21" s="166">
        <f t="shared" si="8"/>
        <v>0</v>
      </c>
    </row>
    <row r="22" spans="1:25" x14ac:dyDescent="0.2">
      <c r="A22" s="6" t="s">
        <v>10</v>
      </c>
      <c r="B22" s="5" t="s">
        <v>271</v>
      </c>
      <c r="C22" s="90"/>
      <c r="D22" s="107">
        <f>投入係数表!AJ22</f>
        <v>0</v>
      </c>
      <c r="E22" s="110">
        <f t="shared" si="9"/>
        <v>0</v>
      </c>
      <c r="F22" s="85">
        <f>分析係数表!C25</f>
        <v>0.30845442536327605</v>
      </c>
      <c r="G22" s="110">
        <f t="shared" si="0"/>
        <v>0</v>
      </c>
      <c r="H22" s="110">
        <v>0.15841271466686868</v>
      </c>
      <c r="I22" s="110">
        <f t="shared" si="1"/>
        <v>0.15841271466686868</v>
      </c>
      <c r="J22" s="85">
        <f>分析係数表!G25</f>
        <v>0.19694817948330565</v>
      </c>
      <c r="K22" s="111">
        <f t="shared" si="2"/>
        <v>3.1199095760648138E-2</v>
      </c>
      <c r="L22" s="79"/>
      <c r="M22" s="80"/>
      <c r="N22" s="81">
        <f>分析係数表!H25</f>
        <v>5.0887265135699379E-4</v>
      </c>
      <c r="O22" s="82">
        <f t="shared" si="3"/>
        <v>1.5482799617028604E-2</v>
      </c>
      <c r="P22" s="76">
        <f>分析係数表!C25</f>
        <v>0.30845442536327605</v>
      </c>
      <c r="Q22" s="82">
        <f t="shared" si="4"/>
        <v>4.7757380588853088E-3</v>
      </c>
      <c r="R22" s="83">
        <v>2.8514267748798391E-2</v>
      </c>
      <c r="S22" s="84">
        <f t="shared" si="5"/>
        <v>0.18692698241566708</v>
      </c>
      <c r="T22" s="85">
        <f>分析係数表!F25</f>
        <v>0.34916150475902702</v>
      </c>
      <c r="U22" s="86">
        <f t="shared" si="6"/>
        <v>6.52677064603185E-2</v>
      </c>
      <c r="V22" s="87">
        <f>分析係数表!D25</f>
        <v>2.3674271037921135E-2</v>
      </c>
      <c r="W22" s="167">
        <f t="shared" si="7"/>
        <v>0</v>
      </c>
      <c r="X22" s="76">
        <f>分析係数表!E25</f>
        <v>2.3583622903761897E-2</v>
      </c>
      <c r="Y22" s="166">
        <f t="shared" si="8"/>
        <v>0</v>
      </c>
    </row>
    <row r="23" spans="1:25" x14ac:dyDescent="0.2">
      <c r="A23" s="6" t="s">
        <v>11</v>
      </c>
      <c r="B23" s="5" t="s">
        <v>35</v>
      </c>
      <c r="C23" s="90"/>
      <c r="D23" s="107">
        <f>投入係数表!AJ23</f>
        <v>1.7102787754403969E-4</v>
      </c>
      <c r="E23" s="110">
        <f t="shared" si="9"/>
        <v>1.7102787754403968E-2</v>
      </c>
      <c r="F23" s="85">
        <f>分析係数表!C26</f>
        <v>0.16160220994475138</v>
      </c>
      <c r="G23" s="110">
        <f t="shared" si="0"/>
        <v>2.763848297327713E-3</v>
      </c>
      <c r="H23" s="110">
        <v>8.3584032160723253E-3</v>
      </c>
      <c r="I23" s="110">
        <f t="shared" si="1"/>
        <v>8.3584032160723253E-3</v>
      </c>
      <c r="J23" s="85">
        <f>分析係数表!G26</f>
        <v>0.19685515573026913</v>
      </c>
      <c r="K23" s="111">
        <f t="shared" si="2"/>
        <v>1.6453947667562998E-3</v>
      </c>
      <c r="L23" s="79"/>
      <c r="M23" s="80"/>
      <c r="N23" s="81">
        <f>分析係数表!H26</f>
        <v>1.0360125260960334E-2</v>
      </c>
      <c r="O23" s="82">
        <f t="shared" si="3"/>
        <v>0.31521392040822338</v>
      </c>
      <c r="P23" s="76">
        <f>分析係数表!C26</f>
        <v>0.16160220994475138</v>
      </c>
      <c r="Q23" s="82">
        <f t="shared" si="4"/>
        <v>5.0939266143317868E-2</v>
      </c>
      <c r="R23" s="83">
        <v>5.3912211453567567E-2</v>
      </c>
      <c r="S23" s="84">
        <f t="shared" si="5"/>
        <v>6.2270614669639894E-2</v>
      </c>
      <c r="T23" s="85">
        <f>分析係数表!F26</f>
        <v>0.33413970365890533</v>
      </c>
      <c r="U23" s="86">
        <f t="shared" si="6"/>
        <v>2.0807084732371358E-2</v>
      </c>
      <c r="V23" s="87">
        <f>分析係数表!D26</f>
        <v>4.2334442092530997E-2</v>
      </c>
      <c r="W23" s="167">
        <f t="shared" si="7"/>
        <v>0</v>
      </c>
      <c r="X23" s="76">
        <f>分析係数表!E26</f>
        <v>4.4148775325068036E-2</v>
      </c>
      <c r="Y23" s="166">
        <f t="shared" si="8"/>
        <v>0</v>
      </c>
    </row>
    <row r="24" spans="1:25" x14ac:dyDescent="0.2">
      <c r="A24" s="6" t="s">
        <v>12</v>
      </c>
      <c r="B24" s="5" t="s">
        <v>365</v>
      </c>
      <c r="C24" s="90"/>
      <c r="D24" s="107">
        <f>投入係数表!AJ24</f>
        <v>0</v>
      </c>
      <c r="E24" s="110">
        <f t="shared" si="9"/>
        <v>0</v>
      </c>
      <c r="F24" s="85">
        <f>分析係数表!C27</f>
        <v>8.2295614510016213E-2</v>
      </c>
      <c r="G24" s="110">
        <f t="shared" si="0"/>
        <v>0</v>
      </c>
      <c r="H24" s="110">
        <v>4.1693991318666438E-4</v>
      </c>
      <c r="I24" s="110">
        <f t="shared" si="1"/>
        <v>4.1693991318666438E-4</v>
      </c>
      <c r="J24" s="85">
        <f>分析係数表!G27</f>
        <v>0.16879795396419436</v>
      </c>
      <c r="K24" s="111">
        <f t="shared" si="2"/>
        <v>7.0378604271917764E-5</v>
      </c>
      <c r="L24" s="79"/>
      <c r="M24" s="80"/>
      <c r="N24" s="81">
        <f>分析係数表!H27</f>
        <v>1.0829853862212944E-2</v>
      </c>
      <c r="O24" s="82">
        <f t="shared" si="3"/>
        <v>0.32950573543932671</v>
      </c>
      <c r="P24" s="76">
        <f>分析係数表!C27</f>
        <v>8.2295614510016213E-2</v>
      </c>
      <c r="Q24" s="82">
        <f t="shared" si="4"/>
        <v>2.711687698255422E-2</v>
      </c>
      <c r="R24" s="83">
        <v>2.7403244096518849E-2</v>
      </c>
      <c r="S24" s="84">
        <f t="shared" si="5"/>
        <v>2.7820184009705512E-2</v>
      </c>
      <c r="T24" s="85">
        <f>分析係数表!F27</f>
        <v>0.31969309462915602</v>
      </c>
      <c r="U24" s="86">
        <f t="shared" si="6"/>
        <v>8.8939207192153171E-3</v>
      </c>
      <c r="V24" s="87">
        <f>分析係数表!D27</f>
        <v>0</v>
      </c>
      <c r="W24" s="167">
        <f t="shared" si="7"/>
        <v>0</v>
      </c>
      <c r="X24" s="76">
        <f>分析係数表!E27</f>
        <v>0</v>
      </c>
      <c r="Y24" s="166">
        <f t="shared" si="8"/>
        <v>0</v>
      </c>
    </row>
    <row r="25" spans="1:25" x14ac:dyDescent="0.2">
      <c r="A25" s="6" t="s">
        <v>13</v>
      </c>
      <c r="B25" s="5" t="s">
        <v>191</v>
      </c>
      <c r="C25" s="90"/>
      <c r="D25" s="107">
        <f>投入係数表!AJ25</f>
        <v>0</v>
      </c>
      <c r="E25" s="110">
        <f t="shared" si="9"/>
        <v>0</v>
      </c>
      <c r="F25" s="85">
        <f>分析係数表!C28</f>
        <v>3.4090909090909061E-2</v>
      </c>
      <c r="G25" s="110">
        <f t="shared" si="0"/>
        <v>0</v>
      </c>
      <c r="H25" s="110">
        <v>4.1072433941206493E-3</v>
      </c>
      <c r="I25" s="110">
        <f t="shared" si="1"/>
        <v>4.1072433941206493E-3</v>
      </c>
      <c r="J25" s="85">
        <f>分析係数表!G28</f>
        <v>0.12609457092819615</v>
      </c>
      <c r="K25" s="111">
        <f t="shared" si="2"/>
        <v>5.1790109347931129E-4</v>
      </c>
      <c r="L25" s="79"/>
      <c r="M25" s="80"/>
      <c r="N25" s="81">
        <f>分析係数表!H28</f>
        <v>2.1424843423799581E-2</v>
      </c>
      <c r="O25" s="82">
        <f t="shared" si="3"/>
        <v>0.65186556336310164</v>
      </c>
      <c r="P25" s="76">
        <f>分析係数表!C28</f>
        <v>3.4090909090909061E-2</v>
      </c>
      <c r="Q25" s="82">
        <f t="shared" si="4"/>
        <v>2.2222689660105717E-2</v>
      </c>
      <c r="R25" s="83">
        <v>2.4659064782462527E-2</v>
      </c>
      <c r="S25" s="84">
        <f t="shared" si="5"/>
        <v>2.8766308176583176E-2</v>
      </c>
      <c r="T25" s="85">
        <f>分析係数表!F28</f>
        <v>0.21453590192644484</v>
      </c>
      <c r="U25" s="86">
        <f t="shared" si="6"/>
        <v>6.1714058697573369E-3</v>
      </c>
      <c r="V25" s="87">
        <f>分析係数表!D28</f>
        <v>1.6637478108581436E-2</v>
      </c>
      <c r="W25" s="167">
        <f t="shared" si="7"/>
        <v>0</v>
      </c>
      <c r="X25" s="76">
        <f>分析係数表!E28</f>
        <v>1.5761821366024518E-2</v>
      </c>
      <c r="Y25" s="166">
        <f t="shared" si="8"/>
        <v>0</v>
      </c>
    </row>
    <row r="26" spans="1:25" x14ac:dyDescent="0.2">
      <c r="A26" s="6" t="s">
        <v>14</v>
      </c>
      <c r="B26" s="5" t="s">
        <v>50</v>
      </c>
      <c r="C26" s="90"/>
      <c r="D26" s="107">
        <f>投入係数表!AJ26</f>
        <v>3.4205575508807935E-3</v>
      </c>
      <c r="E26" s="110">
        <f t="shared" si="9"/>
        <v>0.34205575508807934</v>
      </c>
      <c r="F26" s="85">
        <f>分析係数表!C29</f>
        <v>0.29231433506044902</v>
      </c>
      <c r="G26" s="110">
        <f t="shared" si="0"/>
        <v>9.9987800602171717E-2</v>
      </c>
      <c r="H26" s="110">
        <v>0.12481488528242428</v>
      </c>
      <c r="I26" s="110">
        <f t="shared" si="1"/>
        <v>0.12481488528242428</v>
      </c>
      <c r="J26" s="85">
        <f>分析係数表!G29</f>
        <v>0.25456977262594738</v>
      </c>
      <c r="K26" s="111">
        <f t="shared" si="2"/>
        <v>3.1774096966680453E-2</v>
      </c>
      <c r="L26" s="79"/>
      <c r="M26" s="80"/>
      <c r="N26" s="81">
        <f>分析係数表!H29</f>
        <v>1.0151356993736952E-2</v>
      </c>
      <c r="O26" s="82">
        <f t="shared" si="3"/>
        <v>0.30886200261662189</v>
      </c>
      <c r="P26" s="76">
        <f>分析係数表!C29</f>
        <v>0.29231433506044902</v>
      </c>
      <c r="Q26" s="82">
        <f t="shared" si="4"/>
        <v>9.0284790920316493E-2</v>
      </c>
      <c r="R26" s="83">
        <v>0.11467264426284668</v>
      </c>
      <c r="S26" s="84">
        <f t="shared" si="5"/>
        <v>0.23948752954527097</v>
      </c>
      <c r="T26" s="85">
        <f>分析係数表!F29</f>
        <v>0.38252340615247438</v>
      </c>
      <c r="U26" s="86">
        <f t="shared" si="6"/>
        <v>9.1609585532698393E-2</v>
      </c>
      <c r="V26" s="87">
        <f>分析係数表!D29</f>
        <v>6.8212215782434235E-2</v>
      </c>
      <c r="W26" s="167">
        <f t="shared" si="7"/>
        <v>0</v>
      </c>
      <c r="X26" s="76">
        <f>分析係数表!E29</f>
        <v>4.7258136424431565E-2</v>
      </c>
      <c r="Y26" s="166">
        <f t="shared" si="8"/>
        <v>0</v>
      </c>
    </row>
    <row r="27" spans="1:25" x14ac:dyDescent="0.2">
      <c r="A27" s="6" t="s">
        <v>15</v>
      </c>
      <c r="B27" s="5" t="s">
        <v>36</v>
      </c>
      <c r="C27" s="90"/>
      <c r="D27" s="107">
        <f>投入係数表!AJ27</f>
        <v>2.2233624080725159E-3</v>
      </c>
      <c r="E27" s="110">
        <f t="shared" si="9"/>
        <v>0.22233624080725159</v>
      </c>
      <c r="F27" s="85">
        <f>分析係数表!C30</f>
        <v>1</v>
      </c>
      <c r="G27" s="110">
        <f t="shared" si="0"/>
        <v>0.22233624080725159</v>
      </c>
      <c r="H27" s="110">
        <v>0.27604549230306441</v>
      </c>
      <c r="I27" s="110">
        <f t="shared" si="1"/>
        <v>0.27604549230306441</v>
      </c>
      <c r="J27" s="85">
        <f>分析係数表!G30</f>
        <v>0.34476756092566047</v>
      </c>
      <c r="K27" s="111">
        <f t="shared" si="2"/>
        <v>9.5171531085850691E-2</v>
      </c>
      <c r="L27" s="79"/>
      <c r="M27" s="80"/>
      <c r="N27" s="81">
        <f>分析係数表!H30</f>
        <v>0</v>
      </c>
      <c r="O27" s="82">
        <f t="shared" si="3"/>
        <v>0</v>
      </c>
      <c r="P27" s="76">
        <f>分析係数表!C30</f>
        <v>1</v>
      </c>
      <c r="Q27" s="82">
        <f t="shared" si="4"/>
        <v>0</v>
      </c>
      <c r="R27" s="83">
        <v>9.2446325376536256E-2</v>
      </c>
      <c r="S27" s="84">
        <f t="shared" si="5"/>
        <v>0.36849181767960065</v>
      </c>
      <c r="T27" s="85">
        <f>分析係数表!F30</f>
        <v>0.43968871595330739</v>
      </c>
      <c r="U27" s="86">
        <f t="shared" si="6"/>
        <v>0.16202169415484385</v>
      </c>
      <c r="V27" s="87">
        <f>分析係数表!D30</f>
        <v>0.11560516076182674</v>
      </c>
      <c r="W27" s="167">
        <f t="shared" si="7"/>
        <v>0</v>
      </c>
      <c r="X27" s="76">
        <f>分析係数表!E30</f>
        <v>7.6694654925250877E-2</v>
      </c>
      <c r="Y27" s="166">
        <f t="shared" si="8"/>
        <v>0</v>
      </c>
    </row>
    <row r="28" spans="1:25" x14ac:dyDescent="0.2">
      <c r="A28" s="6" t="s">
        <v>16</v>
      </c>
      <c r="B28" s="5" t="s">
        <v>192</v>
      </c>
      <c r="C28" s="90"/>
      <c r="D28" s="107">
        <f>投入係数表!AJ28</f>
        <v>1.111681204036258E-2</v>
      </c>
      <c r="E28" s="110">
        <f t="shared" si="9"/>
        <v>1.111681204036258</v>
      </c>
      <c r="F28" s="85">
        <f>分析係数表!C31</f>
        <v>3.6682843277190957E-2</v>
      </c>
      <c r="G28" s="110">
        <f t="shared" si="0"/>
        <v>4.0779627381861E-2</v>
      </c>
      <c r="H28" s="110">
        <v>4.866865504945176E-2</v>
      </c>
      <c r="I28" s="110">
        <f t="shared" si="1"/>
        <v>4.866865504945176E-2</v>
      </c>
      <c r="J28" s="85">
        <f>分析係数表!G31</f>
        <v>6.9767441860465115E-2</v>
      </c>
      <c r="K28" s="111">
        <f t="shared" si="2"/>
        <v>3.3954875615896576E-3</v>
      </c>
      <c r="L28" s="79"/>
      <c r="M28" s="80"/>
      <c r="N28" s="81">
        <f>分析係数表!H31</f>
        <v>2.1751043841336117E-2</v>
      </c>
      <c r="O28" s="82">
        <f t="shared" si="3"/>
        <v>0.66179043491247902</v>
      </c>
      <c r="P28" s="76">
        <f>分析係数表!C31</f>
        <v>3.6682843277190957E-2</v>
      </c>
      <c r="Q28" s="82">
        <f t="shared" si="4"/>
        <v>2.427635480623851E-2</v>
      </c>
      <c r="R28" s="83">
        <v>3.2280258618373511E-2</v>
      </c>
      <c r="S28" s="84">
        <f t="shared" si="5"/>
        <v>8.0948913667825279E-2</v>
      </c>
      <c r="T28" s="85">
        <f>分析係数表!F31</f>
        <v>0.34496124031007752</v>
      </c>
      <c r="U28" s="86">
        <f t="shared" si="6"/>
        <v>2.7924237660606394E-2</v>
      </c>
      <c r="V28" s="87">
        <f>分析係数表!D31</f>
        <v>0</v>
      </c>
      <c r="W28" s="167">
        <f t="shared" si="7"/>
        <v>0</v>
      </c>
      <c r="X28" s="76">
        <f>分析係数表!E31</f>
        <v>0</v>
      </c>
      <c r="Y28" s="166">
        <f t="shared" si="8"/>
        <v>0</v>
      </c>
    </row>
    <row r="29" spans="1:25" x14ac:dyDescent="0.2">
      <c r="A29" s="6" t="s">
        <v>17</v>
      </c>
      <c r="B29" s="5" t="s">
        <v>272</v>
      </c>
      <c r="C29" s="90"/>
      <c r="D29" s="107">
        <f>投入係数表!AJ29</f>
        <v>4.7887805712331106E-3</v>
      </c>
      <c r="E29" s="110">
        <f t="shared" si="9"/>
        <v>0.47887805712331105</v>
      </c>
      <c r="F29" s="85">
        <f>分析係数表!C32</f>
        <v>0.40520446096654272</v>
      </c>
      <c r="G29" s="110">
        <f t="shared" si="0"/>
        <v>0.19404352500535652</v>
      </c>
      <c r="H29" s="110">
        <v>0.21402600561855753</v>
      </c>
      <c r="I29" s="110">
        <f t="shared" si="1"/>
        <v>0.21402600561855753</v>
      </c>
      <c r="J29" s="85">
        <f>分析係数表!G32</f>
        <v>0.14123006833712984</v>
      </c>
      <c r="K29" s="111">
        <f t="shared" si="2"/>
        <v>3.0226907399431815E-2</v>
      </c>
      <c r="L29" s="79"/>
      <c r="M29" s="80"/>
      <c r="N29" s="81">
        <f>分析係数表!H32</f>
        <v>6.3543841336116914E-3</v>
      </c>
      <c r="O29" s="82">
        <f t="shared" si="3"/>
        <v>0.19333649778187001</v>
      </c>
      <c r="P29" s="76">
        <f>分析係数表!C32</f>
        <v>0.40520446096654272</v>
      </c>
      <c r="Q29" s="82">
        <f t="shared" si="4"/>
        <v>7.8340811368861826E-2</v>
      </c>
      <c r="R29" s="83">
        <v>9.7548025276992426E-2</v>
      </c>
      <c r="S29" s="84">
        <f t="shared" si="5"/>
        <v>0.31157403089554997</v>
      </c>
      <c r="T29" s="85">
        <f>分析係数表!F32</f>
        <v>0.48519362186788156</v>
      </c>
      <c r="U29" s="86">
        <f t="shared" si="6"/>
        <v>0.15117373253018712</v>
      </c>
      <c r="V29" s="87">
        <f>分析係数表!D32</f>
        <v>9.1116173120728925E-3</v>
      </c>
      <c r="W29" s="167">
        <f t="shared" si="7"/>
        <v>0</v>
      </c>
      <c r="X29" s="76">
        <f>分析係数表!E32</f>
        <v>1.366742596810934E-2</v>
      </c>
      <c r="Y29" s="166">
        <f t="shared" si="8"/>
        <v>0</v>
      </c>
    </row>
    <row r="30" spans="1:25" x14ac:dyDescent="0.2">
      <c r="A30" s="6" t="s">
        <v>18</v>
      </c>
      <c r="B30" s="5" t="s">
        <v>273</v>
      </c>
      <c r="C30" s="90"/>
      <c r="D30" s="107">
        <f>投入係数表!AJ30</f>
        <v>3.9336411835129122E-3</v>
      </c>
      <c r="E30" s="110">
        <f t="shared" si="9"/>
        <v>0.3933641183512912</v>
      </c>
      <c r="F30" s="85">
        <f>分析係数表!C33</f>
        <v>1</v>
      </c>
      <c r="G30" s="110">
        <f t="shared" si="0"/>
        <v>0.3933641183512912</v>
      </c>
      <c r="H30" s="110">
        <v>0.4294714724378898</v>
      </c>
      <c r="I30" s="110">
        <f t="shared" si="1"/>
        <v>0.4294714724378898</v>
      </c>
      <c r="J30" s="85">
        <f>分析係数表!G33</f>
        <v>0.50773765659543113</v>
      </c>
      <c r="K30" s="111">
        <f t="shared" si="2"/>
        <v>0.21805883899020345</v>
      </c>
      <c r="L30" s="79"/>
      <c r="M30" s="80"/>
      <c r="N30" s="81">
        <f>分析係数表!H33</f>
        <v>9.3945720250521918E-4</v>
      </c>
      <c r="O30" s="82">
        <f t="shared" si="3"/>
        <v>2.8583630062206652E-2</v>
      </c>
      <c r="P30" s="76">
        <f>分析係数表!C33</f>
        <v>1</v>
      </c>
      <c r="Q30" s="82">
        <f t="shared" si="4"/>
        <v>2.8583630062206652E-2</v>
      </c>
      <c r="R30" s="83">
        <v>8.6281492162248674E-2</v>
      </c>
      <c r="S30" s="84">
        <f t="shared" si="5"/>
        <v>0.51575296460013842</v>
      </c>
      <c r="T30" s="85">
        <f>分析係数表!F33</f>
        <v>0.64112011790714807</v>
      </c>
      <c r="U30" s="86">
        <f t="shared" si="6"/>
        <v>0.33065960147540191</v>
      </c>
      <c r="V30" s="87">
        <f>分析係数表!D33</f>
        <v>2.5055268975681652E-2</v>
      </c>
      <c r="W30" s="167">
        <f t="shared" si="7"/>
        <v>0</v>
      </c>
      <c r="X30" s="76">
        <f>分析係数表!E33</f>
        <v>2.3581429624170966E-2</v>
      </c>
      <c r="Y30" s="166">
        <f t="shared" si="8"/>
        <v>0</v>
      </c>
    </row>
    <row r="31" spans="1:25" x14ac:dyDescent="0.2">
      <c r="A31" s="6" t="s">
        <v>19</v>
      </c>
      <c r="B31" s="5" t="s">
        <v>274</v>
      </c>
      <c r="C31" s="90"/>
      <c r="D31" s="107">
        <f>投入係数表!AJ31</f>
        <v>6.1227980160766207E-2</v>
      </c>
      <c r="E31" s="110">
        <f t="shared" si="9"/>
        <v>6.1227980160766204</v>
      </c>
      <c r="F31" s="85">
        <f>分析係数表!C34</f>
        <v>0.47684200348095152</v>
      </c>
      <c r="G31" s="110">
        <f t="shared" si="0"/>
        <v>2.919607272895171</v>
      </c>
      <c r="H31" s="110">
        <v>3.0885030618236686</v>
      </c>
      <c r="I31" s="110">
        <f t="shared" si="1"/>
        <v>3.0885030618236686</v>
      </c>
      <c r="J31" s="85">
        <f>分析係数表!G34</f>
        <v>0.42481481481481481</v>
      </c>
      <c r="K31" s="111">
        <f t="shared" si="2"/>
        <v>1.3120418562636103</v>
      </c>
      <c r="L31" s="79"/>
      <c r="M31" s="80"/>
      <c r="N31" s="81">
        <f>分析係数表!H34</f>
        <v>0.15750260960334028</v>
      </c>
      <c r="O31" s="82">
        <f t="shared" si="3"/>
        <v>4.7921249789013398</v>
      </c>
      <c r="P31" s="76">
        <f>分析係数表!C34</f>
        <v>0.47684200348095152</v>
      </c>
      <c r="Q31" s="82">
        <f t="shared" si="4"/>
        <v>2.2850864758704272</v>
      </c>
      <c r="R31" s="83">
        <v>2.441672555671536</v>
      </c>
      <c r="S31" s="84">
        <f t="shared" si="5"/>
        <v>5.530175617495205</v>
      </c>
      <c r="T31" s="85">
        <f>分析係数表!F34</f>
        <v>0.69679012345679014</v>
      </c>
      <c r="U31" s="86">
        <f t="shared" si="6"/>
        <v>3.8533717512522148</v>
      </c>
      <c r="V31" s="87">
        <f>分析係数表!D34</f>
        <v>0.16024691358024692</v>
      </c>
      <c r="W31" s="167">
        <f t="shared" si="7"/>
        <v>1</v>
      </c>
      <c r="X31" s="76">
        <f>分析係数表!E34</f>
        <v>0.12271604938271605</v>
      </c>
      <c r="Y31" s="166">
        <f t="shared" si="8"/>
        <v>1</v>
      </c>
    </row>
    <row r="32" spans="1:25" x14ac:dyDescent="0.2">
      <c r="A32" s="6" t="s">
        <v>20</v>
      </c>
      <c r="B32" s="5" t="s">
        <v>37</v>
      </c>
      <c r="C32" s="90"/>
      <c r="D32" s="107">
        <f>投入係数表!AJ32</f>
        <v>7.5252266119377456E-3</v>
      </c>
      <c r="E32" s="110">
        <f t="shared" si="9"/>
        <v>0.75252266119377453</v>
      </c>
      <c r="F32" s="85">
        <f>分析係数表!C35</f>
        <v>0.24337550728097401</v>
      </c>
      <c r="G32" s="110">
        <f t="shared" si="0"/>
        <v>0.1831455844084634</v>
      </c>
      <c r="H32" s="110">
        <v>0.25760085707323305</v>
      </c>
      <c r="I32" s="110">
        <f t="shared" si="1"/>
        <v>0.25760085707323305</v>
      </c>
      <c r="J32" s="85">
        <f>分析係数表!G35</f>
        <v>0.31448275862068964</v>
      </c>
      <c r="K32" s="111">
        <f t="shared" si="2"/>
        <v>8.1011028155444323E-2</v>
      </c>
      <c r="L32" s="79"/>
      <c r="M32" s="80"/>
      <c r="N32" s="81">
        <f>分析係数表!H35</f>
        <v>5.9929540709812108E-2</v>
      </c>
      <c r="O32" s="82">
        <f t="shared" si="3"/>
        <v>1.8233974010515994</v>
      </c>
      <c r="P32" s="76">
        <f>分析係数表!C35</f>
        <v>0.24337550728097401</v>
      </c>
      <c r="Q32" s="82">
        <f t="shared" si="4"/>
        <v>0.44377026745574261</v>
      </c>
      <c r="R32" s="83">
        <v>0.58920429289817966</v>
      </c>
      <c r="S32" s="84">
        <f t="shared" si="5"/>
        <v>0.84680514997141265</v>
      </c>
      <c r="T32" s="85">
        <f>分析係数表!F35</f>
        <v>0.64091954022988507</v>
      </c>
      <c r="U32" s="86">
        <f t="shared" si="6"/>
        <v>0.54273396738397661</v>
      </c>
      <c r="V32" s="87">
        <f>分析係数表!D35</f>
        <v>7.0344827586206901E-2</v>
      </c>
      <c r="W32" s="167">
        <f t="shared" si="7"/>
        <v>0</v>
      </c>
      <c r="X32" s="76">
        <f>分析係数表!E35</f>
        <v>6.2068965517241378E-2</v>
      </c>
      <c r="Y32" s="166">
        <f t="shared" si="8"/>
        <v>0</v>
      </c>
    </row>
    <row r="33" spans="1:25" x14ac:dyDescent="0.2">
      <c r="A33" s="6" t="s">
        <v>21</v>
      </c>
      <c r="B33" s="5" t="s">
        <v>38</v>
      </c>
      <c r="C33" s="90"/>
      <c r="D33" s="107">
        <f>投入係数表!AJ33</f>
        <v>1.8813066529844366E-2</v>
      </c>
      <c r="E33" s="110">
        <f t="shared" si="9"/>
        <v>1.8813066529844367</v>
      </c>
      <c r="F33" s="85">
        <f>分析係数表!C36</f>
        <v>0.96818154529627187</v>
      </c>
      <c r="G33" s="110">
        <f t="shared" si="0"/>
        <v>1.821446382462629</v>
      </c>
      <c r="H33" s="110">
        <v>2.0153946818679129</v>
      </c>
      <c r="I33" s="110">
        <f t="shared" si="1"/>
        <v>2.0153946818679129</v>
      </c>
      <c r="J33" s="85">
        <f>分析係数表!G36</f>
        <v>4.9777985510633324E-2</v>
      </c>
      <c r="K33" s="111">
        <f t="shared" si="2"/>
        <v>0.10032228727222843</v>
      </c>
      <c r="L33" s="79"/>
      <c r="M33" s="80"/>
      <c r="N33" s="81">
        <f>分析係数表!H36</f>
        <v>0.19376304801670147</v>
      </c>
      <c r="O33" s="82">
        <f t="shared" si="3"/>
        <v>5.8953737003301221</v>
      </c>
      <c r="P33" s="76">
        <f>分析係数表!C36</f>
        <v>0.96818154529627187</v>
      </c>
      <c r="Q33" s="82">
        <f t="shared" si="4"/>
        <v>5.7077920192846179</v>
      </c>
      <c r="R33" s="83">
        <v>6.0150040519717658</v>
      </c>
      <c r="S33" s="84">
        <f t="shared" si="5"/>
        <v>8.0303987338396787</v>
      </c>
      <c r="T33" s="85">
        <f>分析係数表!F36</f>
        <v>0.84955597102126668</v>
      </c>
      <c r="U33" s="86">
        <f t="shared" si="6"/>
        <v>6.8222731940151187</v>
      </c>
      <c r="V33" s="87">
        <f>分析係数表!D36</f>
        <v>8.3547557840616959E-3</v>
      </c>
      <c r="W33" s="167">
        <f t="shared" si="7"/>
        <v>0</v>
      </c>
      <c r="X33" s="76">
        <f>分析係数表!E36</f>
        <v>3.0380930123860717E-3</v>
      </c>
      <c r="Y33" s="166">
        <f t="shared" si="8"/>
        <v>0</v>
      </c>
    </row>
    <row r="34" spans="1:25" x14ac:dyDescent="0.2">
      <c r="A34" s="6" t="s">
        <v>22</v>
      </c>
      <c r="B34" s="5" t="s">
        <v>377</v>
      </c>
      <c r="C34" s="90"/>
      <c r="D34" s="107">
        <f>投入係数表!AJ34</f>
        <v>1.2142979305626817E-2</v>
      </c>
      <c r="E34" s="110">
        <f t="shared" si="9"/>
        <v>1.2142979305626818</v>
      </c>
      <c r="F34" s="85">
        <f>分析係数表!C37</f>
        <v>0.40040699066315533</v>
      </c>
      <c r="G34" s="110">
        <f t="shared" si="0"/>
        <v>0.48621338014510057</v>
      </c>
      <c r="H34" s="110">
        <v>0.57717051454041457</v>
      </c>
      <c r="I34" s="110">
        <f t="shared" si="1"/>
        <v>0.57717051454041457</v>
      </c>
      <c r="J34" s="85">
        <f>分析係数表!G37</f>
        <v>0.27134717134717135</v>
      </c>
      <c r="K34" s="111">
        <f t="shared" si="2"/>
        <v>0.15661358650553292</v>
      </c>
      <c r="L34" s="79"/>
      <c r="M34" s="80"/>
      <c r="N34" s="81">
        <f>分析係数表!H37</f>
        <v>4.6907620041753653E-2</v>
      </c>
      <c r="O34" s="82">
        <f t="shared" si="3"/>
        <v>1.4271965288004571</v>
      </c>
      <c r="P34" s="76">
        <f>分析係数表!C37</f>
        <v>0.40040699066315533</v>
      </c>
      <c r="Q34" s="82">
        <f t="shared" si="4"/>
        <v>0.57145946718189233</v>
      </c>
      <c r="R34" s="83">
        <v>0.65889709919972028</v>
      </c>
      <c r="S34" s="84">
        <f t="shared" si="5"/>
        <v>1.236067613740135</v>
      </c>
      <c r="T34" s="85">
        <f>分析係数表!F37</f>
        <v>0.66491656491656492</v>
      </c>
      <c r="U34" s="86">
        <f t="shared" si="6"/>
        <v>0.8218818317327059</v>
      </c>
      <c r="V34" s="87">
        <f>分析係数表!D37</f>
        <v>3.0728530728530729E-2</v>
      </c>
      <c r="W34" s="167">
        <f t="shared" si="7"/>
        <v>0</v>
      </c>
      <c r="X34" s="76">
        <f>分析係数表!E37</f>
        <v>2.9100529100529099E-2</v>
      </c>
      <c r="Y34" s="166">
        <f t="shared" si="8"/>
        <v>0</v>
      </c>
    </row>
    <row r="35" spans="1:25" x14ac:dyDescent="0.2">
      <c r="A35" s="6" t="s">
        <v>23</v>
      </c>
      <c r="B35" s="5" t="s">
        <v>193</v>
      </c>
      <c r="C35" s="90"/>
      <c r="D35" s="107">
        <f>投入係数表!AJ35</f>
        <v>1.1287839917906618E-2</v>
      </c>
      <c r="E35" s="110">
        <f t="shared" si="9"/>
        <v>1.1287839917906617</v>
      </c>
      <c r="F35" s="85">
        <f>分析係数表!C38</f>
        <v>3.4362826933778567E-2</v>
      </c>
      <c r="G35" s="110">
        <f t="shared" si="0"/>
        <v>3.8788208955522235E-2</v>
      </c>
      <c r="H35" s="110">
        <v>4.81272140527607E-2</v>
      </c>
      <c r="I35" s="110">
        <f t="shared" si="1"/>
        <v>4.81272140527607E-2</v>
      </c>
      <c r="J35" s="85">
        <f>分析係数表!G38</f>
        <v>0.25648414985590778</v>
      </c>
      <c r="K35" s="111">
        <f t="shared" si="2"/>
        <v>1.2343867581255627E-2</v>
      </c>
      <c r="L35" s="79"/>
      <c r="M35" s="80"/>
      <c r="N35" s="81">
        <f>分析係数表!H38</f>
        <v>4.2901878914405008E-2</v>
      </c>
      <c r="O35" s="82">
        <f t="shared" si="3"/>
        <v>1.3053191061741036</v>
      </c>
      <c r="P35" s="76">
        <f>分析係数表!C38</f>
        <v>3.4362826933778567E-2</v>
      </c>
      <c r="Q35" s="82">
        <f t="shared" si="4"/>
        <v>4.4854454538815251E-2</v>
      </c>
      <c r="R35" s="83">
        <v>5.3866648468424726E-2</v>
      </c>
      <c r="S35" s="84">
        <f t="shared" si="5"/>
        <v>0.10199386252118542</v>
      </c>
      <c r="T35" s="85">
        <f>分析係数表!F38</f>
        <v>0.52449567723342938</v>
      </c>
      <c r="U35" s="86">
        <f t="shared" si="6"/>
        <v>5.3495339996702439E-2</v>
      </c>
      <c r="V35" s="87">
        <f>分析係数表!D38</f>
        <v>0.12968299711815562</v>
      </c>
      <c r="W35" s="167">
        <f t="shared" si="7"/>
        <v>0</v>
      </c>
      <c r="X35" s="76">
        <f>分析係数表!E38</f>
        <v>0.13832853025936601</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2.398320173926452E-2</v>
      </c>
      <c r="I36" s="110">
        <f t="shared" si="1"/>
        <v>2.398320173926452E-2</v>
      </c>
      <c r="J36" s="85">
        <f>分析係数表!G39</f>
        <v>0.34864130434782609</v>
      </c>
      <c r="K36" s="111">
        <f t="shared" si="2"/>
        <v>8.3615347368142332E-3</v>
      </c>
      <c r="L36" s="79"/>
      <c r="M36" s="80"/>
      <c r="N36" s="81">
        <f>分析係数表!H39</f>
        <v>3.7578288100208767E-3</v>
      </c>
      <c r="O36" s="82">
        <f t="shared" si="3"/>
        <v>0.11433452024882661</v>
      </c>
      <c r="P36" s="76">
        <f>分析係数表!C39</f>
        <v>1</v>
      </c>
      <c r="Q36" s="82">
        <f t="shared" si="4"/>
        <v>0.11433452024882661</v>
      </c>
      <c r="R36" s="83">
        <v>0.14652337121833237</v>
      </c>
      <c r="S36" s="84">
        <f t="shared" si="5"/>
        <v>0.17050657295759689</v>
      </c>
      <c r="T36" s="85">
        <f>分析係数表!F39</f>
        <v>0.69918478260869565</v>
      </c>
      <c r="U36" s="86">
        <f t="shared" si="6"/>
        <v>0.11921560114671108</v>
      </c>
      <c r="V36" s="87">
        <f>分析係数表!D39</f>
        <v>5.6793478260869563E-2</v>
      </c>
      <c r="W36" s="167">
        <f t="shared" si="7"/>
        <v>0</v>
      </c>
      <c r="X36" s="76">
        <f>分析係数表!E39</f>
        <v>7.2010869565217392E-2</v>
      </c>
      <c r="Y36" s="166">
        <f t="shared" si="8"/>
        <v>0</v>
      </c>
    </row>
    <row r="37" spans="1:25" x14ac:dyDescent="0.2">
      <c r="A37" s="6" t="s">
        <v>25</v>
      </c>
      <c r="B37" s="5" t="s">
        <v>40</v>
      </c>
      <c r="C37" s="90"/>
      <c r="D37" s="107">
        <f>投入係数表!AJ37</f>
        <v>1.7102787754403969E-4</v>
      </c>
      <c r="E37" s="110">
        <f t="shared" si="9"/>
        <v>1.7102787754403968E-2</v>
      </c>
      <c r="F37" s="85">
        <f>分析係数表!C40</f>
        <v>0.60127684271619275</v>
      </c>
      <c r="G37" s="110">
        <f t="shared" si="0"/>
        <v>1.0283510222613182E-2</v>
      </c>
      <c r="H37" s="110">
        <v>1.3025597108097373E-2</v>
      </c>
      <c r="I37" s="110">
        <f t="shared" si="1"/>
        <v>1.3025597108097373E-2</v>
      </c>
      <c r="J37" s="85">
        <f>分析係数表!G40</f>
        <v>0.54798481836255197</v>
      </c>
      <c r="K37" s="111">
        <f t="shared" si="2"/>
        <v>7.1378294653445208E-3</v>
      </c>
      <c r="L37" s="79"/>
      <c r="M37" s="80"/>
      <c r="N37" s="81">
        <f>分析係数表!H40</f>
        <v>3.4120563674321501E-2</v>
      </c>
      <c r="O37" s="82">
        <f t="shared" si="3"/>
        <v>1.0381415640648666</v>
      </c>
      <c r="P37" s="76">
        <f>分析係数表!C40</f>
        <v>0.60127684271619275</v>
      </c>
      <c r="Q37" s="82">
        <f t="shared" si="4"/>
        <v>0.62421048193337314</v>
      </c>
      <c r="R37" s="83">
        <v>0.62701809702571154</v>
      </c>
      <c r="S37" s="84">
        <f t="shared" si="5"/>
        <v>0.6400436941338089</v>
      </c>
      <c r="T37" s="85">
        <f>分析係数表!F40</f>
        <v>0.74046629315018975</v>
      </c>
      <c r="U37" s="86">
        <f t="shared" si="6"/>
        <v>0.47393078164941532</v>
      </c>
      <c r="V37" s="87">
        <f>分析係数表!D40</f>
        <v>0.1006687149828303</v>
      </c>
      <c r="W37" s="167">
        <f t="shared" si="7"/>
        <v>0</v>
      </c>
      <c r="X37" s="76">
        <f>分析係数表!E40</f>
        <v>5.8015543105006326E-2</v>
      </c>
      <c r="Y37" s="166">
        <f t="shared" si="8"/>
        <v>0</v>
      </c>
    </row>
    <row r="38" spans="1:25" x14ac:dyDescent="0.2">
      <c r="A38" s="6" t="s">
        <v>26</v>
      </c>
      <c r="B38" s="5" t="s">
        <v>276</v>
      </c>
      <c r="C38" s="75">
        <f>最終需要_まとめ!C39</f>
        <v>100</v>
      </c>
      <c r="D38" s="107">
        <f>投入係数表!AJ38</f>
        <v>2.0694373182828803E-2</v>
      </c>
      <c r="E38" s="110">
        <f t="shared" si="9"/>
        <v>2.0694373182828802</v>
      </c>
      <c r="F38" s="85">
        <f>分析係数表!C41</f>
        <v>0.59395665886661919</v>
      </c>
      <c r="G38" s="110">
        <f t="shared" si="0"/>
        <v>1.2291560753011959</v>
      </c>
      <c r="H38" s="110">
        <v>1.2446300369688912</v>
      </c>
      <c r="I38" s="110">
        <f t="shared" si="1"/>
        <v>101.24463003696889</v>
      </c>
      <c r="J38" s="85">
        <f>分析係数表!G41</f>
        <v>0.45048742945100051</v>
      </c>
      <c r="K38" s="111">
        <f t="shared" si="2"/>
        <v>45.609433131071668</v>
      </c>
      <c r="L38" s="79"/>
      <c r="M38" s="80"/>
      <c r="N38" s="81">
        <f>分析係数表!H41</f>
        <v>5.5519311064718163E-2</v>
      </c>
      <c r="O38" s="82">
        <f t="shared" si="3"/>
        <v>1.689213137704018</v>
      </c>
      <c r="P38" s="76">
        <f>分析係数表!C41</f>
        <v>0.59395665886661919</v>
      </c>
      <c r="Q38" s="82">
        <f t="shared" si="4"/>
        <v>1.0033193913842768</v>
      </c>
      <c r="R38" s="83">
        <v>1.0160323901440622</v>
      </c>
      <c r="S38" s="84">
        <f t="shared" si="5"/>
        <v>102.26066242711295</v>
      </c>
      <c r="T38" s="85">
        <f>分析係数表!F41</f>
        <v>0.55190696083461599</v>
      </c>
      <c r="U38" s="86">
        <f t="shared" si="6"/>
        <v>56.438371413082514</v>
      </c>
      <c r="V38" s="87">
        <f>分析係数表!D41</f>
        <v>0.18539421925773902</v>
      </c>
      <c r="W38" s="167">
        <f t="shared" si="7"/>
        <v>19</v>
      </c>
      <c r="X38" s="76">
        <f>分析係数表!E41</f>
        <v>0.17017273815631948</v>
      </c>
      <c r="Y38" s="166">
        <f t="shared" si="8"/>
        <v>17</v>
      </c>
    </row>
    <row r="39" spans="1:25" x14ac:dyDescent="0.2">
      <c r="A39" s="6" t="s">
        <v>51</v>
      </c>
      <c r="B39" s="5" t="s">
        <v>367</v>
      </c>
      <c r="C39" s="90"/>
      <c r="D39" s="107">
        <f>投入係数表!AJ39</f>
        <v>1.026167265264238E-3</v>
      </c>
      <c r="E39" s="110">
        <f t="shared" si="9"/>
        <v>0.1026167265264238</v>
      </c>
      <c r="F39" s="85">
        <f>分析係数表!C42</f>
        <v>0.30827067669172936</v>
      </c>
      <c r="G39" s="110">
        <f>E39*F39</f>
        <v>3.1633727726190802E-2</v>
      </c>
      <c r="H39" s="110">
        <v>3.550355888967624E-2</v>
      </c>
      <c r="I39" s="110">
        <f>C39+H39</f>
        <v>3.550355888967624E-2</v>
      </c>
      <c r="J39" s="85">
        <f>分析係数表!G42</f>
        <v>0.47878787878787876</v>
      </c>
      <c r="K39" s="111">
        <f>I39*J39</f>
        <v>1.6998673650208622E-2</v>
      </c>
      <c r="L39" s="79"/>
      <c r="M39" s="80"/>
      <c r="N39" s="81">
        <f>分析係数表!H42</f>
        <v>1.163883089770355E-2</v>
      </c>
      <c r="O39" s="82">
        <f t="shared" si="3"/>
        <v>0.35411941688178245</v>
      </c>
      <c r="P39" s="76">
        <f>分析係数表!C42</f>
        <v>0.30827067669172936</v>
      </c>
      <c r="Q39" s="82">
        <f>O39*P39</f>
        <v>0.10916463227182768</v>
      </c>
      <c r="R39" s="83">
        <v>0.11359733123900206</v>
      </c>
      <c r="S39" s="84">
        <f>I39+R39</f>
        <v>0.1491008901286783</v>
      </c>
      <c r="T39" s="85">
        <f>分析係数表!F42</f>
        <v>0.54545454545454541</v>
      </c>
      <c r="U39" s="86">
        <f t="shared" si="6"/>
        <v>8.1327758252006346E-2</v>
      </c>
      <c r="V39" s="87">
        <f>分析係数表!D42</f>
        <v>0.24545454545454545</v>
      </c>
      <c r="W39" s="167">
        <f t="shared" si="7"/>
        <v>0</v>
      </c>
      <c r="X39" s="76">
        <f>分析係数表!E42</f>
        <v>0.17575757575757575</v>
      </c>
      <c r="Y39" s="166">
        <f t="shared" si="8"/>
        <v>0</v>
      </c>
    </row>
    <row r="40" spans="1:25" x14ac:dyDescent="0.2">
      <c r="A40" s="6" t="s">
        <v>194</v>
      </c>
      <c r="B40" s="5" t="s">
        <v>41</v>
      </c>
      <c r="C40" s="90"/>
      <c r="D40" s="107">
        <f>投入係数表!AJ40</f>
        <v>4.6861638447066874E-2</v>
      </c>
      <c r="E40" s="110">
        <f t="shared" si="9"/>
        <v>4.6861638447066873</v>
      </c>
      <c r="F40" s="85">
        <f>分析係数表!C43</f>
        <v>0.33317448971487573</v>
      </c>
      <c r="G40" s="110">
        <f>E40*F40</f>
        <v>1.5613102476804508</v>
      </c>
      <c r="H40" s="110">
        <v>1.8293455301470536</v>
      </c>
      <c r="I40" s="110">
        <f>C40+H40</f>
        <v>1.8293455301470536</v>
      </c>
      <c r="J40" s="85">
        <f>分析係数表!G43</f>
        <v>0.31447963800904977</v>
      </c>
      <c r="K40" s="111">
        <f>I40*J40</f>
        <v>0.57529192011411867</v>
      </c>
      <c r="L40" s="79"/>
      <c r="M40" s="80"/>
      <c r="N40" s="81">
        <f>分析係数表!H43</f>
        <v>3.2711377870563677E-2</v>
      </c>
      <c r="O40" s="82">
        <f t="shared" si="3"/>
        <v>0.9952661189715567</v>
      </c>
      <c r="P40" s="76">
        <f>分析係数表!C43</f>
        <v>0.33317448971487573</v>
      </c>
      <c r="Q40" s="82">
        <f>O40*P40</f>
        <v>0.33159728131885319</v>
      </c>
      <c r="R40" s="83">
        <v>0.57214344171967479</v>
      </c>
      <c r="S40" s="84">
        <f>I40+R40</f>
        <v>2.4014889718667285</v>
      </c>
      <c r="T40" s="85">
        <f>分析係数表!F43</f>
        <v>0.5802139037433155</v>
      </c>
      <c r="U40" s="86">
        <f t="shared" si="6"/>
        <v>1.3933772911633158</v>
      </c>
      <c r="V40" s="87">
        <f>分析係数表!D43</f>
        <v>0.11641299876593994</v>
      </c>
      <c r="W40" s="167">
        <f t="shared" si="7"/>
        <v>0</v>
      </c>
      <c r="X40" s="76">
        <f>分析係数表!E43</f>
        <v>9.2348827642945289E-2</v>
      </c>
      <c r="Y40" s="166">
        <f t="shared" si="8"/>
        <v>0</v>
      </c>
    </row>
    <row r="41" spans="1:25" x14ac:dyDescent="0.2">
      <c r="A41" s="6" t="s">
        <v>340</v>
      </c>
      <c r="B41" s="5" t="s">
        <v>42</v>
      </c>
      <c r="C41" s="90"/>
      <c r="D41" s="107">
        <f>投入係数表!AJ41</f>
        <v>1.2827090815802977E-2</v>
      </c>
      <c r="E41" s="110">
        <f t="shared" si="9"/>
        <v>1.2827090815802977</v>
      </c>
      <c r="F41" s="85">
        <f>分析係数表!C44</f>
        <v>0.44668045890539776</v>
      </c>
      <c r="G41" s="110">
        <f>E41*F41</f>
        <v>0.57296108120240863</v>
      </c>
      <c r="H41" s="110">
        <v>0.58748111406885106</v>
      </c>
      <c r="I41" s="110">
        <f>C41+H41</f>
        <v>0.58748111406885106</v>
      </c>
      <c r="J41" s="85">
        <f>分析係数表!G44</f>
        <v>0.26717776712985147</v>
      </c>
      <c r="K41" s="111">
        <f>I41*J41</f>
        <v>0.15696189228787319</v>
      </c>
      <c r="L41" s="79"/>
      <c r="M41" s="80"/>
      <c r="N41" s="81">
        <f>分析係数表!H44</f>
        <v>0.10956419624217119</v>
      </c>
      <c r="O41" s="82">
        <f t="shared" si="3"/>
        <v>3.3335658560048507</v>
      </c>
      <c r="P41" s="76">
        <f>分析係数表!C44</f>
        <v>0.44668045890539776</v>
      </c>
      <c r="Q41" s="82">
        <f>O41*P41</f>
        <v>1.4890387263516118</v>
      </c>
      <c r="R41" s="83">
        <v>1.5097480987822653</v>
      </c>
      <c r="S41" s="84">
        <f>I41+R41</f>
        <v>2.0972292128511163</v>
      </c>
      <c r="T41" s="85">
        <f>分析係数表!F44</f>
        <v>0.50742692860565408</v>
      </c>
      <c r="U41" s="86">
        <f t="shared" si="6"/>
        <v>1.0641905780590954</v>
      </c>
      <c r="V41" s="87">
        <f>分析係数表!D44</f>
        <v>0.12563488260661237</v>
      </c>
      <c r="W41" s="167">
        <f t="shared" si="7"/>
        <v>0</v>
      </c>
      <c r="X41" s="76">
        <f>分析係数表!E44</f>
        <v>9.5448011499760427E-2</v>
      </c>
      <c r="Y41" s="166">
        <f t="shared" si="8"/>
        <v>0</v>
      </c>
    </row>
    <row r="42" spans="1:25" x14ac:dyDescent="0.2">
      <c r="A42" s="6" t="s">
        <v>341</v>
      </c>
      <c r="B42" s="5" t="s">
        <v>278</v>
      </c>
      <c r="C42" s="90"/>
      <c r="D42" s="107">
        <f>投入係数表!AJ42</f>
        <v>4.6177526936890716E-3</v>
      </c>
      <c r="E42" s="110">
        <f t="shared" si="9"/>
        <v>0.46177526936890717</v>
      </c>
      <c r="F42" s="85">
        <f>分析係数表!C45</f>
        <v>1</v>
      </c>
      <c r="G42" s="110">
        <f>E42*F42</f>
        <v>0.46177526936890717</v>
      </c>
      <c r="H42" s="110">
        <v>0.5024242485682916</v>
      </c>
      <c r="I42" s="110">
        <f>C42+H42</f>
        <v>0.5024242485682916</v>
      </c>
      <c r="J42" s="85">
        <f>分析係数表!G45</f>
        <v>0</v>
      </c>
      <c r="K42" s="111">
        <f>I42*J42</f>
        <v>0</v>
      </c>
      <c r="L42" s="79"/>
      <c r="M42" s="80"/>
      <c r="N42" s="81">
        <f>分析係数表!H45</f>
        <v>0</v>
      </c>
      <c r="O42" s="82">
        <f t="shared" si="3"/>
        <v>0</v>
      </c>
      <c r="P42" s="76">
        <f>分析係数表!C45</f>
        <v>1</v>
      </c>
      <c r="Q42" s="82">
        <f>O42*P42</f>
        <v>0</v>
      </c>
      <c r="R42" s="83">
        <v>4.464003178668266E-2</v>
      </c>
      <c r="S42" s="84">
        <f>I42+R42</f>
        <v>0.54706428035497423</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107">
        <f>投入係数表!AJ43</f>
        <v>4.7887805712331106E-3</v>
      </c>
      <c r="E43" s="110">
        <f t="shared" si="9"/>
        <v>0.47887805712331105</v>
      </c>
      <c r="F43" s="85">
        <f>分析係数表!C46</f>
        <v>0.15546676353069377</v>
      </c>
      <c r="G43" s="110">
        <f>E43*F43</f>
        <v>7.4449621666827864E-2</v>
      </c>
      <c r="H43" s="110">
        <v>8.6460449967600675E-2</v>
      </c>
      <c r="I43" s="110">
        <f>C43+H43</f>
        <v>8.6460449967600675E-2</v>
      </c>
      <c r="J43" s="85">
        <f>分析係数表!G46</f>
        <v>0</v>
      </c>
      <c r="K43" s="111">
        <f>I43*J43</f>
        <v>0</v>
      </c>
      <c r="L43" s="79"/>
      <c r="M43" s="80"/>
      <c r="N43" s="81">
        <f>分析係数表!H46</f>
        <v>2.2129436325678497E-2</v>
      </c>
      <c r="O43" s="82">
        <f t="shared" si="3"/>
        <v>0.67330328590975663</v>
      </c>
      <c r="P43" s="76">
        <f>分析係数表!C46</f>
        <v>0.15546676353069377</v>
      </c>
      <c r="Q43" s="82">
        <f>O43*P43</f>
        <v>0.10467628273497123</v>
      </c>
      <c r="R43" s="83">
        <v>0.11604216021779805</v>
      </c>
      <c r="S43" s="84">
        <f>I43+R43</f>
        <v>0.20250261018539872</v>
      </c>
      <c r="T43" s="85">
        <f>分析係数表!F46</f>
        <v>0</v>
      </c>
      <c r="U43" s="86">
        <f t="shared" si="6"/>
        <v>0</v>
      </c>
      <c r="V43" s="87">
        <f>分析係数表!D46</f>
        <v>4.662004662004662E-3</v>
      </c>
      <c r="W43" s="167">
        <f t="shared" si="7"/>
        <v>0</v>
      </c>
      <c r="X43" s="76">
        <f>分析係数表!E46</f>
        <v>9.324009324009324E-3</v>
      </c>
      <c r="Y43" s="166">
        <f t="shared" si="8"/>
        <v>0</v>
      </c>
    </row>
    <row r="44" spans="1:25" x14ac:dyDescent="0.2">
      <c r="A44" s="192">
        <v>40</v>
      </c>
      <c r="B44" s="14" t="s">
        <v>150</v>
      </c>
      <c r="C44" s="197">
        <f>SUM(C5:C43)</f>
        <v>100</v>
      </c>
      <c r="D44" s="108">
        <f>投入係数表!AJ44</f>
        <v>0.43937061741063793</v>
      </c>
      <c r="E44" s="96">
        <f>SUM(E5:E43)</f>
        <v>43.937061741063786</v>
      </c>
      <c r="F44" s="98">
        <f>分析係数表!C47</f>
        <v>0.3856972016264052</v>
      </c>
      <c r="G44" s="96">
        <f>SUM(G5:G43)</f>
        <v>10.766182538064141</v>
      </c>
      <c r="H44" s="96">
        <f>SUM(H5:H43)</f>
        <v>12.065464300138279</v>
      </c>
      <c r="I44" s="96">
        <f>SUM(I5:I43)</f>
        <v>112.06546430013827</v>
      </c>
      <c r="J44" s="98">
        <f>分析係数表!G47</f>
        <v>0.23532043395593333</v>
      </c>
      <c r="K44" s="112">
        <f>SUM(K5:K43)</f>
        <v>48.525815345727402</v>
      </c>
      <c r="L44" s="94">
        <f>最終需要_まとめ!$L$33</f>
        <v>0.627</v>
      </c>
      <c r="M44" s="91">
        <f>K44*L44</f>
        <v>30.42568622177108</v>
      </c>
      <c r="N44" s="95">
        <f>分析係数表!H47</f>
        <v>1</v>
      </c>
      <c r="O44" s="96">
        <f>SUM(O5:O43)</f>
        <v>30.42568622177108</v>
      </c>
      <c r="P44" s="92">
        <f>分析係数表!C47</f>
        <v>0.3856972016264052</v>
      </c>
      <c r="Q44" s="96">
        <f>SUM(Q5:Q43)</f>
        <v>13.568788890954474</v>
      </c>
      <c r="R44" s="91">
        <f>SUM(R5:R43)</f>
        <v>14.943869448163785</v>
      </c>
      <c r="S44" s="97">
        <f>SUM(S5:S43)</f>
        <v>127.00933374830207</v>
      </c>
      <c r="T44" s="98">
        <f>分析係数表!F47</f>
        <v>0.49256721600054465</v>
      </c>
      <c r="U44" s="99">
        <f>SUM(U5:U43)</f>
        <v>72.860897954008536</v>
      </c>
      <c r="V44" s="100">
        <f>分析係数表!D47</f>
        <v>5.5358071998560611E-2</v>
      </c>
      <c r="W44" s="164">
        <f>SUM(W5:W43)</f>
        <v>20</v>
      </c>
      <c r="X44" s="92">
        <f>分析係数表!E47</f>
        <v>4.4839843806985892E-2</v>
      </c>
      <c r="Y44" s="165">
        <f>SUM(Y5:Y43)</f>
        <v>18</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367</v>
      </c>
      <c r="S2" s="3" t="s">
        <v>152</v>
      </c>
      <c r="U2" s="64" t="s">
        <v>209</v>
      </c>
      <c r="W2" s="3" t="s">
        <v>130</v>
      </c>
      <c r="Y2" s="3" t="s">
        <v>153</v>
      </c>
    </row>
    <row r="3" spans="1:25" ht="44" x14ac:dyDescent="0.2">
      <c r="B3" s="65"/>
      <c r="C3" s="66" t="s">
        <v>227</v>
      </c>
      <c r="D3" s="66" t="s">
        <v>382</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投入係数表!AK5</f>
        <v>3.0303030303030303E-3</v>
      </c>
      <c r="E5" s="110">
        <f>$C$39*D5</f>
        <v>0.30303030303030304</v>
      </c>
      <c r="F5" s="85">
        <f>分析係数表!C8</f>
        <v>7.164700742682395E-2</v>
      </c>
      <c r="G5" s="110">
        <f t="shared" ref="G5:G38" si="0">E5*F5</f>
        <v>2.1711214371764834E-2</v>
      </c>
      <c r="H5" s="110">
        <f t="array" ref="H5:H43">MMULT(逆行列係数!C5:AO43,'35'!G5:G43)</f>
        <v>2.3251029308559708E-2</v>
      </c>
      <c r="I5" s="110">
        <f t="shared" ref="I5:I38" si="1">C5+H5</f>
        <v>2.3251029308559708E-2</v>
      </c>
      <c r="J5" s="85">
        <f>分析係数表!G8</f>
        <v>0.12209302325581395</v>
      </c>
      <c r="K5" s="111">
        <f t="shared" ref="K5:K38" si="2">I5*J5</f>
        <v>2.8387884620915921E-3</v>
      </c>
      <c r="L5" s="79" t="s">
        <v>177</v>
      </c>
      <c r="M5" s="80" t="s">
        <v>177</v>
      </c>
      <c r="N5" s="81">
        <f>分析係数表!H8</f>
        <v>1.0934237995824634E-2</v>
      </c>
      <c r="O5" s="82">
        <f t="shared" ref="O5:O43" si="3">$M$44*N5</f>
        <v>0.3511549944265468</v>
      </c>
      <c r="P5" s="76">
        <f>分析係数表!C8</f>
        <v>7.164700742682395E-2</v>
      </c>
      <c r="Q5" s="82">
        <f t="shared" ref="Q5:Q38" si="4">O5*P5</f>
        <v>2.5159204493645122E-2</v>
      </c>
      <c r="R5" s="83">
        <f t="array" ref="R5:R43">MMULT(逆行列係数!C5:AO43,'35'!Q5:Q43)</f>
        <v>3.1193158788503671E-2</v>
      </c>
      <c r="S5" s="84">
        <f t="shared" ref="S5:S38" si="5">I5+R5</f>
        <v>5.4444188097063376E-2</v>
      </c>
      <c r="T5" s="85">
        <f>分析係数表!F8</f>
        <v>0.45639534883720928</v>
      </c>
      <c r="U5" s="86">
        <f t="shared" ref="U5:U38" si="6">S5*T5</f>
        <v>2.4848074218717878E-2</v>
      </c>
      <c r="V5" s="87">
        <f>分析係数表!D8</f>
        <v>0.625</v>
      </c>
      <c r="W5" s="167">
        <f t="shared" ref="W5:W38" si="7">ROUND(S5*V5,0)</f>
        <v>0</v>
      </c>
      <c r="X5" s="76">
        <f>分析係数表!E8</f>
        <v>0</v>
      </c>
      <c r="Y5" s="166">
        <f t="shared" ref="Y5:Y38" si="8">ROUND(S5*X5,0)</f>
        <v>0</v>
      </c>
    </row>
    <row r="6" spans="1:25" x14ac:dyDescent="0.2">
      <c r="A6" s="6" t="s">
        <v>219</v>
      </c>
      <c r="B6" s="5" t="s">
        <v>265</v>
      </c>
      <c r="C6" s="90"/>
      <c r="D6" s="107">
        <f>投入係数表!AK6</f>
        <v>0</v>
      </c>
      <c r="E6" s="110">
        <f t="shared" ref="E6:E43" si="9">$C$39*D6</f>
        <v>0</v>
      </c>
      <c r="F6" s="85">
        <f>分析係数表!C9</f>
        <v>5.7142857142857162E-2</v>
      </c>
      <c r="G6" s="110">
        <f t="shared" si="0"/>
        <v>0</v>
      </c>
      <c r="H6" s="110">
        <v>9.5418372094094924E-4</v>
      </c>
      <c r="I6" s="110">
        <f t="shared" si="1"/>
        <v>9.5418372094094924E-4</v>
      </c>
      <c r="J6" s="85">
        <f>分析係数表!G9</f>
        <v>0.2857142857142857</v>
      </c>
      <c r="K6" s="111">
        <f t="shared" si="2"/>
        <v>2.7262392026884262E-4</v>
      </c>
      <c r="L6" s="79"/>
      <c r="M6" s="80"/>
      <c r="N6" s="81">
        <f>分析係数表!H9</f>
        <v>5.8716075156576197E-4</v>
      </c>
      <c r="O6" s="82">
        <f t="shared" si="3"/>
        <v>1.8856771777081869E-2</v>
      </c>
      <c r="P6" s="76">
        <f>分析係数表!C9</f>
        <v>5.7142857142857162E-2</v>
      </c>
      <c r="Q6" s="82">
        <f t="shared" si="4"/>
        <v>1.0775298158332499E-3</v>
      </c>
      <c r="R6" s="83">
        <v>1.2535476195472913E-3</v>
      </c>
      <c r="S6" s="84">
        <f t="shared" si="5"/>
        <v>2.2077313404882406E-3</v>
      </c>
      <c r="T6" s="85">
        <f>分析係数表!F9</f>
        <v>0.7142857142857143</v>
      </c>
      <c r="U6" s="86">
        <f t="shared" si="6"/>
        <v>1.5769509574916005E-3</v>
      </c>
      <c r="V6" s="87">
        <f>分析係数表!D9</f>
        <v>0</v>
      </c>
      <c r="W6" s="167">
        <f t="shared" si="7"/>
        <v>0</v>
      </c>
      <c r="X6" s="76">
        <f>分析係数表!E9</f>
        <v>0</v>
      </c>
      <c r="Y6" s="166">
        <f t="shared" si="8"/>
        <v>0</v>
      </c>
    </row>
    <row r="7" spans="1:25" x14ac:dyDescent="0.2">
      <c r="A7" s="6" t="s">
        <v>220</v>
      </c>
      <c r="B7" s="5" t="s">
        <v>266</v>
      </c>
      <c r="C7" s="90"/>
      <c r="D7" s="107">
        <f>投入係数表!AK7</f>
        <v>0</v>
      </c>
      <c r="E7" s="110">
        <f t="shared" si="9"/>
        <v>0</v>
      </c>
      <c r="F7" s="85">
        <f>分析係数表!C10</f>
        <v>0</v>
      </c>
      <c r="G7" s="110">
        <f t="shared" si="0"/>
        <v>0</v>
      </c>
      <c r="H7" s="110">
        <v>0</v>
      </c>
      <c r="I7" s="110">
        <f t="shared" si="1"/>
        <v>0</v>
      </c>
      <c r="J7" s="85">
        <f>分析係数表!G10</f>
        <v>0</v>
      </c>
      <c r="K7" s="111">
        <f t="shared" si="2"/>
        <v>0</v>
      </c>
      <c r="L7" s="79"/>
      <c r="M7" s="80"/>
      <c r="N7" s="81">
        <f>分析係数表!H10</f>
        <v>1.1090814196242171E-3</v>
      </c>
      <c r="O7" s="82">
        <f t="shared" si="3"/>
        <v>3.5618346690043531E-2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投入係数表!AK8</f>
        <v>0</v>
      </c>
      <c r="E8" s="110">
        <f t="shared" si="9"/>
        <v>0</v>
      </c>
      <c r="F8" s="85">
        <f>分析係数表!C11</f>
        <v>4.3499275012083283E-3</v>
      </c>
      <c r="G8" s="110">
        <f t="shared" si="0"/>
        <v>0</v>
      </c>
      <c r="H8" s="110">
        <v>3.5813829688974172E-4</v>
      </c>
      <c r="I8" s="110">
        <f t="shared" si="1"/>
        <v>3.5813829688974172E-4</v>
      </c>
      <c r="J8" s="85">
        <f>分析係数表!G11</f>
        <v>0.47058823529411764</v>
      </c>
      <c r="K8" s="111">
        <f t="shared" si="2"/>
        <v>1.6853566912458434E-4</v>
      </c>
      <c r="L8" s="79"/>
      <c r="M8" s="80"/>
      <c r="N8" s="81">
        <f>分析係数表!H11</f>
        <v>-2.6096033402922757E-5</v>
      </c>
      <c r="O8" s="82">
        <f t="shared" si="3"/>
        <v>-8.3807874564808312E-4</v>
      </c>
      <c r="P8" s="76">
        <f>分析係数表!C11</f>
        <v>4.3499275012083283E-3</v>
      </c>
      <c r="Q8" s="82">
        <f t="shared" si="4"/>
        <v>-3.6455817838727764E-6</v>
      </c>
      <c r="R8" s="83">
        <v>5.4507200308662488E-4</v>
      </c>
      <c r="S8" s="84">
        <f t="shared" si="5"/>
        <v>9.0321029997636666E-4</v>
      </c>
      <c r="T8" s="85">
        <f>分析係数表!F11</f>
        <v>0.76470588235294112</v>
      </c>
      <c r="U8" s="86">
        <f t="shared" si="6"/>
        <v>6.9069022939369207E-4</v>
      </c>
      <c r="V8" s="87">
        <f>分析係数表!D11</f>
        <v>0</v>
      </c>
      <c r="W8" s="167">
        <f t="shared" si="7"/>
        <v>0</v>
      </c>
      <c r="X8" s="76">
        <f>分析係数表!E11</f>
        <v>0</v>
      </c>
      <c r="Y8" s="166">
        <f t="shared" si="8"/>
        <v>0</v>
      </c>
    </row>
    <row r="9" spans="1:25" x14ac:dyDescent="0.2">
      <c r="A9" s="6" t="s">
        <v>222</v>
      </c>
      <c r="B9" s="5" t="s">
        <v>190</v>
      </c>
      <c r="C9" s="90"/>
      <c r="D9" s="107">
        <f>投入係数表!AK9</f>
        <v>3.0303030303030303E-3</v>
      </c>
      <c r="E9" s="110">
        <f t="shared" si="9"/>
        <v>0.30303030303030304</v>
      </c>
      <c r="F9" s="85">
        <f>分析係数表!C12</f>
        <v>7.5078417484569449E-2</v>
      </c>
      <c r="G9" s="110">
        <f t="shared" si="0"/>
        <v>2.2751035601384681E-2</v>
      </c>
      <c r="H9" s="110">
        <v>2.6626669638818011E-2</v>
      </c>
      <c r="I9" s="110">
        <f t="shared" si="1"/>
        <v>2.6626669638818011E-2</v>
      </c>
      <c r="J9" s="85">
        <f>分析係数表!G12</f>
        <v>0.13750412677451304</v>
      </c>
      <c r="K9" s="111">
        <f t="shared" si="2"/>
        <v>3.6612769575991091E-3</v>
      </c>
      <c r="L9" s="79"/>
      <c r="M9" s="80"/>
      <c r="N9" s="81">
        <f>分析係数表!H12</f>
        <v>8.9209290187891435E-2</v>
      </c>
      <c r="O9" s="82">
        <f t="shared" si="3"/>
        <v>2.864972191997972</v>
      </c>
      <c r="P9" s="76">
        <f>分析係数表!C12</f>
        <v>7.5078417484569449E-2</v>
      </c>
      <c r="Q9" s="82">
        <f t="shared" si="4"/>
        <v>0.21509757831250581</v>
      </c>
      <c r="R9" s="83">
        <v>0.23758555233204173</v>
      </c>
      <c r="S9" s="84">
        <f t="shared" si="5"/>
        <v>0.26421222197085975</v>
      </c>
      <c r="T9" s="85">
        <f>分析係数表!F12</f>
        <v>0.33294816771211622</v>
      </c>
      <c r="U9" s="86">
        <f t="shared" si="6"/>
        <v>8.7968975192344687E-2</v>
      </c>
      <c r="V9" s="87">
        <f>分析係数表!D12</f>
        <v>3.6810828656322216E-2</v>
      </c>
      <c r="W9" s="167">
        <f t="shared" si="7"/>
        <v>0</v>
      </c>
      <c r="X9" s="76">
        <f>分析係数表!E12</f>
        <v>3.4664905909541105E-2</v>
      </c>
      <c r="Y9" s="166">
        <f t="shared" si="8"/>
        <v>0</v>
      </c>
    </row>
    <row r="10" spans="1:25" x14ac:dyDescent="0.2">
      <c r="A10" s="6" t="s">
        <v>223</v>
      </c>
      <c r="B10" s="5" t="s">
        <v>28</v>
      </c>
      <c r="C10" s="90"/>
      <c r="D10" s="107">
        <f>投入係数表!AK10</f>
        <v>2.7272727272727271E-2</v>
      </c>
      <c r="E10" s="110">
        <f t="shared" si="9"/>
        <v>2.7272727272727271</v>
      </c>
      <c r="F10" s="85">
        <f>分析係数表!C13</f>
        <v>0</v>
      </c>
      <c r="G10" s="110">
        <f t="shared" si="0"/>
        <v>0</v>
      </c>
      <c r="H10" s="110">
        <v>0</v>
      </c>
      <c r="I10" s="110">
        <f t="shared" si="1"/>
        <v>0</v>
      </c>
      <c r="J10" s="85">
        <f>分析係数表!G13</f>
        <v>0.24812030075187969</v>
      </c>
      <c r="K10" s="111">
        <f t="shared" si="2"/>
        <v>0</v>
      </c>
      <c r="L10" s="79"/>
      <c r="M10" s="80"/>
      <c r="N10" s="81">
        <f>分析係数表!H13</f>
        <v>1.4104906054279749E-2</v>
      </c>
      <c r="O10" s="82">
        <f t="shared" si="3"/>
        <v>0.45298156202278889</v>
      </c>
      <c r="P10" s="76">
        <f>分析係数表!C13</f>
        <v>0</v>
      </c>
      <c r="Q10" s="82">
        <f t="shared" si="4"/>
        <v>0</v>
      </c>
      <c r="R10" s="83">
        <v>0</v>
      </c>
      <c r="S10" s="84">
        <f t="shared" si="5"/>
        <v>0</v>
      </c>
      <c r="T10" s="85">
        <f>分析係数表!F13</f>
        <v>0.39097744360902253</v>
      </c>
      <c r="U10" s="86">
        <f t="shared" si="6"/>
        <v>0</v>
      </c>
      <c r="V10" s="87">
        <f>分析係数表!D13</f>
        <v>0.15037593984962405</v>
      </c>
      <c r="W10" s="167">
        <f t="shared" si="7"/>
        <v>0</v>
      </c>
      <c r="X10" s="76">
        <f>分析係数表!E13</f>
        <v>0.10526315789473684</v>
      </c>
      <c r="Y10" s="166">
        <f t="shared" si="8"/>
        <v>0</v>
      </c>
    </row>
    <row r="11" spans="1:25" x14ac:dyDescent="0.2">
      <c r="A11" s="6" t="s">
        <v>224</v>
      </c>
      <c r="B11" s="5" t="s">
        <v>267</v>
      </c>
      <c r="C11" s="90"/>
      <c r="D11" s="107">
        <f>投入係数表!AK11</f>
        <v>2.1212121212121213E-2</v>
      </c>
      <c r="E11" s="110">
        <f t="shared" si="9"/>
        <v>2.1212121212121215</v>
      </c>
      <c r="F11" s="85">
        <f>分析係数表!C14</f>
        <v>7.4826296098343126E-2</v>
      </c>
      <c r="G11" s="110">
        <f t="shared" si="0"/>
        <v>0.15872244626921272</v>
      </c>
      <c r="H11" s="110">
        <v>0.17677495164120735</v>
      </c>
      <c r="I11" s="110">
        <f t="shared" si="1"/>
        <v>0.17677495164120735</v>
      </c>
      <c r="J11" s="85">
        <f>分析係数表!G14</f>
        <v>0.16814159292035399</v>
      </c>
      <c r="K11" s="111">
        <f t="shared" si="2"/>
        <v>2.9723221957371149E-2</v>
      </c>
      <c r="L11" s="79"/>
      <c r="M11" s="80"/>
      <c r="N11" s="81">
        <f>分析係数表!H14</f>
        <v>1.1873695198329854E-3</v>
      </c>
      <c r="O11" s="82">
        <f t="shared" si="3"/>
        <v>3.8132582926987783E-2</v>
      </c>
      <c r="P11" s="76">
        <f>分析係数表!C14</f>
        <v>7.4826296098343126E-2</v>
      </c>
      <c r="Q11" s="82">
        <f t="shared" si="4"/>
        <v>2.8533199410894117E-3</v>
      </c>
      <c r="R11" s="83">
        <v>9.7145083847967918E-3</v>
      </c>
      <c r="S11" s="84">
        <f t="shared" si="5"/>
        <v>0.18648946002600414</v>
      </c>
      <c r="T11" s="85">
        <f>分析係数表!F14</f>
        <v>0.3584070796460177</v>
      </c>
      <c r="U11" s="86">
        <f t="shared" si="6"/>
        <v>6.6839142752682906E-2</v>
      </c>
      <c r="V11" s="87">
        <f>分析係数表!D14</f>
        <v>0.16150442477876106</v>
      </c>
      <c r="W11" s="167">
        <f t="shared" si="7"/>
        <v>0</v>
      </c>
      <c r="X11" s="76">
        <f>分析係数表!E14</f>
        <v>0.16150442477876106</v>
      </c>
      <c r="Y11" s="166">
        <f t="shared" si="8"/>
        <v>0</v>
      </c>
    </row>
    <row r="12" spans="1:25" x14ac:dyDescent="0.2">
      <c r="A12" s="6" t="s">
        <v>225</v>
      </c>
      <c r="B12" s="5" t="s">
        <v>29</v>
      </c>
      <c r="C12" s="90"/>
      <c r="D12" s="107">
        <f>投入係数表!AK12</f>
        <v>3.0303030303030303E-3</v>
      </c>
      <c r="E12" s="110">
        <f t="shared" si="9"/>
        <v>0.30303030303030304</v>
      </c>
      <c r="F12" s="85">
        <f>分析係数表!C15</f>
        <v>0</v>
      </c>
      <c r="G12" s="110">
        <f t="shared" si="0"/>
        <v>0</v>
      </c>
      <c r="H12" s="110">
        <v>0</v>
      </c>
      <c r="I12" s="110">
        <f t="shared" si="1"/>
        <v>0</v>
      </c>
      <c r="J12" s="85">
        <f>分析係数表!G15</f>
        <v>9.6703296703296707E-2</v>
      </c>
      <c r="K12" s="111">
        <f t="shared" si="2"/>
        <v>0</v>
      </c>
      <c r="L12" s="79"/>
      <c r="M12" s="80"/>
      <c r="N12" s="81">
        <f>分析係数表!H15</f>
        <v>8.1680584551148232E-3</v>
      </c>
      <c r="O12" s="82">
        <f t="shared" si="3"/>
        <v>0.26231864738785005</v>
      </c>
      <c r="P12" s="76">
        <f>分析係数表!C15</f>
        <v>0</v>
      </c>
      <c r="Q12" s="82">
        <f t="shared" si="4"/>
        <v>0</v>
      </c>
      <c r="R12" s="83">
        <v>0</v>
      </c>
      <c r="S12" s="84">
        <f t="shared" si="5"/>
        <v>0</v>
      </c>
      <c r="T12" s="85">
        <f>分析係数表!F15</f>
        <v>0.30549450549450552</v>
      </c>
      <c r="U12" s="86">
        <f t="shared" si="6"/>
        <v>0</v>
      </c>
      <c r="V12" s="87">
        <f>分析係数表!D15</f>
        <v>0</v>
      </c>
      <c r="W12" s="167">
        <f t="shared" si="7"/>
        <v>0</v>
      </c>
      <c r="X12" s="76">
        <f>分析係数表!E15</f>
        <v>0</v>
      </c>
      <c r="Y12" s="166">
        <f t="shared" si="8"/>
        <v>0</v>
      </c>
    </row>
    <row r="13" spans="1:25" x14ac:dyDescent="0.2">
      <c r="A13" s="6" t="s">
        <v>226</v>
      </c>
      <c r="B13" s="5" t="s">
        <v>30</v>
      </c>
      <c r="C13" s="90"/>
      <c r="D13" s="107">
        <f>投入係数表!AK13</f>
        <v>3.0303030303030303E-3</v>
      </c>
      <c r="E13" s="110">
        <f t="shared" si="9"/>
        <v>0.30303030303030304</v>
      </c>
      <c r="F13" s="85">
        <f>分析係数表!C16</f>
        <v>0.33157038242473558</v>
      </c>
      <c r="G13" s="110">
        <f t="shared" si="0"/>
        <v>0.10047587346204109</v>
      </c>
      <c r="H13" s="110">
        <v>0.11688665363625227</v>
      </c>
      <c r="I13" s="110">
        <f t="shared" si="1"/>
        <v>0.11688665363625227</v>
      </c>
      <c r="J13" s="85">
        <f>分析係数表!G16</f>
        <v>3.3388981636060099E-2</v>
      </c>
      <c r="K13" s="111">
        <f t="shared" si="2"/>
        <v>3.9027263317613441E-3</v>
      </c>
      <c r="L13" s="79"/>
      <c r="M13" s="80"/>
      <c r="N13" s="81">
        <f>分析係数表!H16</f>
        <v>1.6727557411273488E-2</v>
      </c>
      <c r="O13" s="82">
        <f t="shared" si="3"/>
        <v>0.53720847596042132</v>
      </c>
      <c r="P13" s="76">
        <f>分析係数表!C16</f>
        <v>0.33157038242473558</v>
      </c>
      <c r="Q13" s="82">
        <f t="shared" si="4"/>
        <v>0.17812241981600627</v>
      </c>
      <c r="R13" s="83">
        <v>0.19519361032237162</v>
      </c>
      <c r="S13" s="84">
        <f t="shared" si="5"/>
        <v>0.31208026395862387</v>
      </c>
      <c r="T13" s="85">
        <f>分析係数表!F16</f>
        <v>0.28881469115191988</v>
      </c>
      <c r="U13" s="86">
        <f t="shared" si="6"/>
        <v>9.0133365049819586E-2</v>
      </c>
      <c r="V13" s="87">
        <f>分析係数表!D16</f>
        <v>8.3472454090150246E-3</v>
      </c>
      <c r="W13" s="167">
        <f t="shared" si="7"/>
        <v>0</v>
      </c>
      <c r="X13" s="76">
        <f>分析係数表!E16</f>
        <v>8.3472454090150246E-3</v>
      </c>
      <c r="Y13" s="166">
        <f t="shared" si="8"/>
        <v>0</v>
      </c>
    </row>
    <row r="14" spans="1:25" x14ac:dyDescent="0.2">
      <c r="A14" s="6" t="s">
        <v>2</v>
      </c>
      <c r="B14" s="5" t="s">
        <v>364</v>
      </c>
      <c r="C14" s="90"/>
      <c r="D14" s="107">
        <f>投入係数表!AK14</f>
        <v>9.0909090909090905E-3</v>
      </c>
      <c r="E14" s="110">
        <f t="shared" si="9"/>
        <v>0.90909090909090906</v>
      </c>
      <c r="F14" s="85">
        <f>分析係数表!C17</f>
        <v>0.10168393782383423</v>
      </c>
      <c r="G14" s="110">
        <f t="shared" si="0"/>
        <v>9.2439943476212927E-2</v>
      </c>
      <c r="H14" s="110">
        <v>0.11799935231018084</v>
      </c>
      <c r="I14" s="110">
        <f t="shared" si="1"/>
        <v>0.11799935231018084</v>
      </c>
      <c r="J14" s="85">
        <f>分析係数表!G17</f>
        <v>0.21222040370976542</v>
      </c>
      <c r="K14" s="111">
        <f t="shared" si="2"/>
        <v>2.5041870184757418E-2</v>
      </c>
      <c r="L14" s="79"/>
      <c r="M14" s="80"/>
      <c r="N14" s="81">
        <f>分析係数表!H17</f>
        <v>3.040187891440501E-3</v>
      </c>
      <c r="O14" s="82">
        <f t="shared" si="3"/>
        <v>9.7636173868001677E-2</v>
      </c>
      <c r="P14" s="76">
        <f>分析係数表!C17</f>
        <v>0.10168393782383423</v>
      </c>
      <c r="Q14" s="82">
        <f t="shared" si="4"/>
        <v>9.9280306329509512E-3</v>
      </c>
      <c r="R14" s="83">
        <v>1.7514756406146748E-2</v>
      </c>
      <c r="S14" s="84">
        <f t="shared" si="5"/>
        <v>0.13551410871632757</v>
      </c>
      <c r="T14" s="85">
        <f>分析係数表!F17</f>
        <v>0.32296781232951444</v>
      </c>
      <c r="U14" s="86">
        <f t="shared" si="6"/>
        <v>4.3766695231896302E-2</v>
      </c>
      <c r="V14" s="87">
        <f>分析係数表!D17</f>
        <v>1.9094380796508457E-2</v>
      </c>
      <c r="W14" s="167">
        <f t="shared" si="7"/>
        <v>0</v>
      </c>
      <c r="X14" s="76">
        <f>分析係数表!E17</f>
        <v>1.5821058374249863E-2</v>
      </c>
      <c r="Y14" s="166">
        <f t="shared" si="8"/>
        <v>0</v>
      </c>
    </row>
    <row r="15" spans="1:25" x14ac:dyDescent="0.2">
      <c r="A15" s="6" t="s">
        <v>3</v>
      </c>
      <c r="B15" s="5" t="s">
        <v>31</v>
      </c>
      <c r="C15" s="90"/>
      <c r="D15" s="107">
        <f>投入係数表!AK15</f>
        <v>0</v>
      </c>
      <c r="E15" s="110">
        <f t="shared" si="9"/>
        <v>0</v>
      </c>
      <c r="F15" s="85">
        <f>分析係数表!C18</f>
        <v>1.3647642679900707E-2</v>
      </c>
      <c r="G15" s="110">
        <f t="shared" si="0"/>
        <v>0</v>
      </c>
      <c r="H15" s="110">
        <v>7.2440976877382603E-4</v>
      </c>
      <c r="I15" s="110">
        <f t="shared" si="1"/>
        <v>7.2440976877382603E-4</v>
      </c>
      <c r="J15" s="85">
        <f>分析係数表!G18</f>
        <v>0.21285140562248997</v>
      </c>
      <c r="K15" s="111">
        <f t="shared" si="2"/>
        <v>1.541916375301718E-4</v>
      </c>
      <c r="L15" s="79"/>
      <c r="M15" s="80"/>
      <c r="N15" s="81">
        <f>分析係数表!H18</f>
        <v>4.4363256784968683E-4</v>
      </c>
      <c r="O15" s="82">
        <f t="shared" si="3"/>
        <v>1.4247338676017412E-2</v>
      </c>
      <c r="P15" s="76">
        <f>分析係数表!C18</f>
        <v>1.3647642679900707E-2</v>
      </c>
      <c r="Q15" s="82">
        <f t="shared" si="4"/>
        <v>1.9444258738981527E-4</v>
      </c>
      <c r="R15" s="83">
        <v>4.2888062682586208E-4</v>
      </c>
      <c r="S15" s="84">
        <f t="shared" si="5"/>
        <v>1.1532903955996882E-3</v>
      </c>
      <c r="T15" s="85">
        <f>分析係数表!F18</f>
        <v>0.45783132530120479</v>
      </c>
      <c r="U15" s="86">
        <f t="shared" si="6"/>
        <v>5.2801247027455596E-4</v>
      </c>
      <c r="V15" s="87">
        <f>分析係数表!D18</f>
        <v>2.0080321285140562E-2</v>
      </c>
      <c r="W15" s="167">
        <f t="shared" si="7"/>
        <v>0</v>
      </c>
      <c r="X15" s="76">
        <f>分析係数表!E18</f>
        <v>1.6064257028112448E-2</v>
      </c>
      <c r="Y15" s="166">
        <f t="shared" si="8"/>
        <v>0</v>
      </c>
    </row>
    <row r="16" spans="1:25" x14ac:dyDescent="0.2">
      <c r="A16" s="6" t="s">
        <v>4</v>
      </c>
      <c r="B16" s="5" t="s">
        <v>32</v>
      </c>
      <c r="C16" s="90"/>
      <c r="D16" s="107">
        <f>投入係数表!AK16</f>
        <v>0</v>
      </c>
      <c r="E16" s="110">
        <f t="shared" si="9"/>
        <v>0</v>
      </c>
      <c r="F16" s="85">
        <f>分析係数表!C19</f>
        <v>0.35369371629248714</v>
      </c>
      <c r="G16" s="110">
        <f t="shared" si="0"/>
        <v>0</v>
      </c>
      <c r="H16" s="110">
        <v>1.3016022368358273E-2</v>
      </c>
      <c r="I16" s="110">
        <f t="shared" si="1"/>
        <v>1.3016022368358273E-2</v>
      </c>
      <c r="J16" s="85">
        <f>分析係数表!G19</f>
        <v>5.7706179370040876E-2</v>
      </c>
      <c r="K16" s="111">
        <f t="shared" si="2"/>
        <v>7.5110492147294672E-4</v>
      </c>
      <c r="L16" s="79"/>
      <c r="M16" s="80"/>
      <c r="N16" s="81">
        <f>分析係数表!H19</f>
        <v>-1.174321503131524E-4</v>
      </c>
      <c r="O16" s="82">
        <f t="shared" si="3"/>
        <v>-3.7713543554163736E-3</v>
      </c>
      <c r="P16" s="76">
        <f>分析係数表!C19</f>
        <v>0.35369371629248714</v>
      </c>
      <c r="Q16" s="82">
        <f t="shared" si="4"/>
        <v>-1.3339043374230746E-3</v>
      </c>
      <c r="R16" s="83">
        <v>2.570217597425668E-3</v>
      </c>
      <c r="S16" s="84">
        <f t="shared" si="5"/>
        <v>1.5586239965783941E-2</v>
      </c>
      <c r="T16" s="85">
        <f>分析係数表!F19</f>
        <v>0.2399615292137533</v>
      </c>
      <c r="U16" s="86">
        <f t="shared" si="6"/>
        <v>3.7400979768820323E-3</v>
      </c>
      <c r="V16" s="87">
        <f>分析係数表!D19</f>
        <v>7.6140097779915043E-3</v>
      </c>
      <c r="W16" s="167">
        <f t="shared" si="7"/>
        <v>0</v>
      </c>
      <c r="X16" s="76">
        <f>分析係数表!E19</f>
        <v>8.0147471347278999E-3</v>
      </c>
      <c r="Y16" s="166">
        <f t="shared" si="8"/>
        <v>0</v>
      </c>
    </row>
    <row r="17" spans="1:25" x14ac:dyDescent="0.2">
      <c r="A17" s="6" t="s">
        <v>5</v>
      </c>
      <c r="B17" s="5" t="s">
        <v>33</v>
      </c>
      <c r="C17" s="90"/>
      <c r="D17" s="107">
        <f>投入係数表!AK17</f>
        <v>0</v>
      </c>
      <c r="E17" s="110">
        <f t="shared" si="9"/>
        <v>0</v>
      </c>
      <c r="F17" s="85">
        <f>分析係数表!C20</f>
        <v>6.1353860086031276E-2</v>
      </c>
      <c r="G17" s="110">
        <f t="shared" si="0"/>
        <v>0</v>
      </c>
      <c r="H17" s="110">
        <v>3.6445306094600172E-3</v>
      </c>
      <c r="I17" s="110">
        <f t="shared" si="1"/>
        <v>3.6445306094600172E-3</v>
      </c>
      <c r="J17" s="85">
        <f>分析係数表!G20</f>
        <v>0.10067618332081142</v>
      </c>
      <c r="K17" s="111">
        <f t="shared" si="2"/>
        <v>3.6691743175630527E-4</v>
      </c>
      <c r="L17" s="79"/>
      <c r="M17" s="80"/>
      <c r="N17" s="81">
        <f>分析係数表!H20</f>
        <v>5.4801670146137783E-4</v>
      </c>
      <c r="O17" s="82">
        <f t="shared" si="3"/>
        <v>1.7599653658609743E-2</v>
      </c>
      <c r="P17" s="76">
        <f>分析係数表!C20</f>
        <v>6.1353860086031276E-2</v>
      </c>
      <c r="Q17" s="82">
        <f t="shared" si="4"/>
        <v>1.0798066881329506E-3</v>
      </c>
      <c r="R17" s="83">
        <v>2.0151290746533313E-3</v>
      </c>
      <c r="S17" s="84">
        <f t="shared" si="5"/>
        <v>5.6596596841133485E-3</v>
      </c>
      <c r="T17" s="85">
        <f>分析係数表!F20</f>
        <v>0.22389181066867017</v>
      </c>
      <c r="U17" s="86">
        <f t="shared" si="6"/>
        <v>1.2671514544446115E-3</v>
      </c>
      <c r="V17" s="87">
        <f>分析係数表!D20</f>
        <v>0</v>
      </c>
      <c r="W17" s="167">
        <f t="shared" si="7"/>
        <v>0</v>
      </c>
      <c r="X17" s="76">
        <f>分析係数表!E20</f>
        <v>0</v>
      </c>
      <c r="Y17" s="166">
        <f t="shared" si="8"/>
        <v>0</v>
      </c>
    </row>
    <row r="18" spans="1:25" x14ac:dyDescent="0.2">
      <c r="A18" s="6" t="s">
        <v>6</v>
      </c>
      <c r="B18" s="5" t="s">
        <v>34</v>
      </c>
      <c r="C18" s="90"/>
      <c r="D18" s="107">
        <f>投入係数表!AK18</f>
        <v>3.0303030303030303E-3</v>
      </c>
      <c r="E18" s="110">
        <f t="shared" si="9"/>
        <v>0.30303030303030304</v>
      </c>
      <c r="F18" s="85">
        <f>分析係数表!C21</f>
        <v>6.7857142857142838E-2</v>
      </c>
      <c r="G18" s="110">
        <f t="shared" si="0"/>
        <v>2.0562770562770557E-2</v>
      </c>
      <c r="H18" s="110">
        <v>2.7021384877621263E-2</v>
      </c>
      <c r="I18" s="110">
        <f t="shared" si="1"/>
        <v>2.7021384877621263E-2</v>
      </c>
      <c r="J18" s="85">
        <f>分析係数表!G21</f>
        <v>0.28506493506493508</v>
      </c>
      <c r="K18" s="111">
        <f t="shared" si="2"/>
        <v>7.7028493255037241E-3</v>
      </c>
      <c r="L18" s="79"/>
      <c r="M18" s="80"/>
      <c r="N18" s="81">
        <f>分析係数表!H21</f>
        <v>9.264091858037578E-4</v>
      </c>
      <c r="O18" s="82">
        <f t="shared" si="3"/>
        <v>2.9751795470506947E-2</v>
      </c>
      <c r="P18" s="76">
        <f>分析係数表!C21</f>
        <v>6.7857142857142838E-2</v>
      </c>
      <c r="Q18" s="82">
        <f t="shared" si="4"/>
        <v>2.0188718354986852E-3</v>
      </c>
      <c r="R18" s="83">
        <v>4.4812522468621867E-3</v>
      </c>
      <c r="S18" s="84">
        <f t="shared" si="5"/>
        <v>3.1502637124483451E-2</v>
      </c>
      <c r="T18" s="85">
        <f>分析係数表!F21</f>
        <v>0.42467532467532465</v>
      </c>
      <c r="U18" s="86">
        <f t="shared" si="6"/>
        <v>1.3378392648968946E-2</v>
      </c>
      <c r="V18" s="87">
        <f>分析係数表!D21</f>
        <v>5.909090909090909E-2</v>
      </c>
      <c r="W18" s="167">
        <f t="shared" si="7"/>
        <v>0</v>
      </c>
      <c r="X18" s="76">
        <f>分析係数表!E21</f>
        <v>4.6753246753246755E-2</v>
      </c>
      <c r="Y18" s="166">
        <f t="shared" si="8"/>
        <v>0</v>
      </c>
    </row>
    <row r="19" spans="1:25" x14ac:dyDescent="0.2">
      <c r="A19" s="6" t="s">
        <v>7</v>
      </c>
      <c r="B19" s="5" t="s">
        <v>268</v>
      </c>
      <c r="C19" s="90"/>
      <c r="D19" s="107">
        <f>投入係数表!AK19</f>
        <v>0</v>
      </c>
      <c r="E19" s="110">
        <f t="shared" si="9"/>
        <v>0</v>
      </c>
      <c r="F19" s="85">
        <f>分析係数表!C22</f>
        <v>2.5594149908592323E-2</v>
      </c>
      <c r="G19" s="110">
        <f t="shared" si="0"/>
        <v>0</v>
      </c>
      <c r="H19" s="110">
        <v>1.2200762233726759E-3</v>
      </c>
      <c r="I19" s="110">
        <f t="shared" si="1"/>
        <v>1.2200762233726759E-3</v>
      </c>
      <c r="J19" s="85">
        <f>分析係数表!G22</f>
        <v>0.19492656875834447</v>
      </c>
      <c r="K19" s="111">
        <f t="shared" si="2"/>
        <v>2.3782527184567514E-4</v>
      </c>
      <c r="L19" s="79"/>
      <c r="M19" s="80"/>
      <c r="N19" s="81">
        <f>分析係数表!H22</f>
        <v>3.9144050104384132E-5</v>
      </c>
      <c r="O19" s="82">
        <f t="shared" si="3"/>
        <v>1.2571181184721247E-3</v>
      </c>
      <c r="P19" s="76">
        <f>分析係数表!C22</f>
        <v>2.5594149908592323E-2</v>
      </c>
      <c r="Q19" s="82">
        <f t="shared" si="4"/>
        <v>3.217486957698308E-5</v>
      </c>
      <c r="R19" s="83">
        <v>3.3137888880694385E-4</v>
      </c>
      <c r="S19" s="84">
        <f t="shared" si="5"/>
        <v>1.5514551121796197E-3</v>
      </c>
      <c r="T19" s="85">
        <f>分析係数表!F22</f>
        <v>0.41388518024032045</v>
      </c>
      <c r="U19" s="86">
        <f t="shared" si="6"/>
        <v>6.4212427873922852E-4</v>
      </c>
      <c r="V19" s="87">
        <f>分析係数表!D22</f>
        <v>6.1415220293724967E-2</v>
      </c>
      <c r="W19" s="167">
        <f t="shared" si="7"/>
        <v>0</v>
      </c>
      <c r="X19" s="76">
        <f>分析係数表!E22</f>
        <v>6.008010680907877E-2</v>
      </c>
      <c r="Y19" s="166">
        <f t="shared" si="8"/>
        <v>0</v>
      </c>
    </row>
    <row r="20" spans="1:25" x14ac:dyDescent="0.2">
      <c r="A20" s="6" t="s">
        <v>8</v>
      </c>
      <c r="B20" s="5" t="s">
        <v>269</v>
      </c>
      <c r="C20" s="90"/>
      <c r="D20" s="107">
        <f>投入係数表!AK20</f>
        <v>0</v>
      </c>
      <c r="E20" s="110">
        <f t="shared" si="9"/>
        <v>0</v>
      </c>
      <c r="F20" s="85">
        <f>分析係数表!C23</f>
        <v>0</v>
      </c>
      <c r="G20" s="110">
        <f t="shared" si="0"/>
        <v>0</v>
      </c>
      <c r="H20" s="110">
        <v>0</v>
      </c>
      <c r="I20" s="110">
        <f t="shared" si="1"/>
        <v>0</v>
      </c>
      <c r="J20" s="85">
        <f>分析係数表!G23</f>
        <v>0.21664275466284075</v>
      </c>
      <c r="K20" s="111">
        <f t="shared" si="2"/>
        <v>0</v>
      </c>
      <c r="L20" s="79"/>
      <c r="M20" s="80"/>
      <c r="N20" s="81">
        <f>分析係数表!H23</f>
        <v>2.6096033402922757E-5</v>
      </c>
      <c r="O20" s="82">
        <f t="shared" si="3"/>
        <v>8.3807874564808312E-4</v>
      </c>
      <c r="P20" s="76">
        <f>分析係数表!C23</f>
        <v>0</v>
      </c>
      <c r="Q20" s="82">
        <f t="shared" si="4"/>
        <v>0</v>
      </c>
      <c r="R20" s="83">
        <v>0</v>
      </c>
      <c r="S20" s="84">
        <f t="shared" si="5"/>
        <v>0</v>
      </c>
      <c r="T20" s="85">
        <f>分析係数表!F23</f>
        <v>0.44189383070301291</v>
      </c>
      <c r="U20" s="86">
        <f t="shared" si="6"/>
        <v>0</v>
      </c>
      <c r="V20" s="87">
        <f>分析係数表!D23</f>
        <v>2.5824964131994262E-2</v>
      </c>
      <c r="W20" s="167">
        <f t="shared" si="7"/>
        <v>0</v>
      </c>
      <c r="X20" s="76">
        <f>分析係数表!E23</f>
        <v>2.1520803443328552E-2</v>
      </c>
      <c r="Y20" s="166">
        <f t="shared" si="8"/>
        <v>0</v>
      </c>
    </row>
    <row r="21" spans="1:25" x14ac:dyDescent="0.2">
      <c r="A21" s="6" t="s">
        <v>9</v>
      </c>
      <c r="B21" s="5" t="s">
        <v>270</v>
      </c>
      <c r="C21" s="90"/>
      <c r="D21" s="107">
        <f>投入係数表!AK21</f>
        <v>0</v>
      </c>
      <c r="E21" s="110">
        <f t="shared" si="9"/>
        <v>0</v>
      </c>
      <c r="F21" s="85">
        <f>分析係数表!C24</f>
        <v>0.15741583257506819</v>
      </c>
      <c r="G21" s="110">
        <f t="shared" si="0"/>
        <v>0</v>
      </c>
      <c r="H21" s="110">
        <v>4.8896490093581942E-3</v>
      </c>
      <c r="I21" s="110">
        <f t="shared" si="1"/>
        <v>4.8896490093581942E-3</v>
      </c>
      <c r="J21" s="85">
        <f>分析係数表!G24</f>
        <v>0.20833333333333334</v>
      </c>
      <c r="K21" s="111">
        <f t="shared" si="2"/>
        <v>1.0186768769496239E-3</v>
      </c>
      <c r="L21" s="79"/>
      <c r="M21" s="80"/>
      <c r="N21" s="81">
        <f>分析係数表!H24</f>
        <v>3.2620041753653444E-4</v>
      </c>
      <c r="O21" s="82">
        <f t="shared" si="3"/>
        <v>1.0475984320601038E-2</v>
      </c>
      <c r="P21" s="76">
        <f>分析係数表!C24</f>
        <v>0.15741583257506819</v>
      </c>
      <c r="Q21" s="82">
        <f t="shared" si="4"/>
        <v>1.6490857938707725E-3</v>
      </c>
      <c r="R21" s="83">
        <v>5.6867978112167643E-3</v>
      </c>
      <c r="S21" s="84">
        <f t="shared" si="5"/>
        <v>1.0576446820574958E-2</v>
      </c>
      <c r="T21" s="85">
        <f>分析係数表!F24</f>
        <v>0.39583333333333331</v>
      </c>
      <c r="U21" s="86">
        <f t="shared" si="6"/>
        <v>4.1865101998109205E-3</v>
      </c>
      <c r="V21" s="87">
        <f>分析係数表!D24</f>
        <v>0</v>
      </c>
      <c r="W21" s="167">
        <f t="shared" si="7"/>
        <v>0</v>
      </c>
      <c r="X21" s="76">
        <f>分析係数表!E24</f>
        <v>0</v>
      </c>
      <c r="Y21" s="166">
        <f t="shared" si="8"/>
        <v>0</v>
      </c>
    </row>
    <row r="22" spans="1:25" x14ac:dyDescent="0.2">
      <c r="A22" s="6" t="s">
        <v>10</v>
      </c>
      <c r="B22" s="5" t="s">
        <v>271</v>
      </c>
      <c r="C22" s="90"/>
      <c r="D22" s="107">
        <f>投入係数表!AK22</f>
        <v>0</v>
      </c>
      <c r="E22" s="110">
        <f t="shared" si="9"/>
        <v>0</v>
      </c>
      <c r="F22" s="85">
        <f>分析係数表!C25</f>
        <v>0.30845442536327605</v>
      </c>
      <c r="G22" s="110">
        <f t="shared" si="0"/>
        <v>0</v>
      </c>
      <c r="H22" s="110">
        <v>0.36165145228114637</v>
      </c>
      <c r="I22" s="110">
        <f t="shared" si="1"/>
        <v>0.36165145228114637</v>
      </c>
      <c r="J22" s="85">
        <f>分析係数表!G25</f>
        <v>0.19694817948330565</v>
      </c>
      <c r="K22" s="111">
        <f t="shared" si="2"/>
        <v>7.1226595134265366E-2</v>
      </c>
      <c r="L22" s="79"/>
      <c r="M22" s="80"/>
      <c r="N22" s="81">
        <f>分析係数表!H25</f>
        <v>5.0887265135699379E-4</v>
      </c>
      <c r="O22" s="82">
        <f t="shared" si="3"/>
        <v>1.634253554013762E-2</v>
      </c>
      <c r="P22" s="76">
        <f>分析係数表!C25</f>
        <v>0.30845442536327605</v>
      </c>
      <c r="Q22" s="82">
        <f t="shared" si="4"/>
        <v>5.0409274090120661E-3</v>
      </c>
      <c r="R22" s="83">
        <v>3.0097620947907713E-2</v>
      </c>
      <c r="S22" s="84">
        <f t="shared" si="5"/>
        <v>0.39174907322905406</v>
      </c>
      <c r="T22" s="85">
        <f>分析係数表!F25</f>
        <v>0.34916150475902702</v>
      </c>
      <c r="U22" s="86">
        <f t="shared" si="6"/>
        <v>0.13678369589661077</v>
      </c>
      <c r="V22" s="87">
        <f>分析係数表!D25</f>
        <v>2.3674271037921135E-2</v>
      </c>
      <c r="W22" s="167">
        <f t="shared" si="7"/>
        <v>0</v>
      </c>
      <c r="X22" s="76">
        <f>分析係数表!E25</f>
        <v>2.3583622903761897E-2</v>
      </c>
      <c r="Y22" s="166">
        <f t="shared" si="8"/>
        <v>0</v>
      </c>
    </row>
    <row r="23" spans="1:25" x14ac:dyDescent="0.2">
      <c r="A23" s="6" t="s">
        <v>11</v>
      </c>
      <c r="B23" s="5" t="s">
        <v>35</v>
      </c>
      <c r="C23" s="90"/>
      <c r="D23" s="107">
        <f>投入係数表!AK23</f>
        <v>0</v>
      </c>
      <c r="E23" s="110">
        <f t="shared" si="9"/>
        <v>0</v>
      </c>
      <c r="F23" s="85">
        <f>分析係数表!C26</f>
        <v>0.16160220994475138</v>
      </c>
      <c r="G23" s="110">
        <f t="shared" si="0"/>
        <v>0</v>
      </c>
      <c r="H23" s="110">
        <v>8.3808253528196101E-3</v>
      </c>
      <c r="I23" s="110">
        <f t="shared" si="1"/>
        <v>8.3808253528196101E-3</v>
      </c>
      <c r="J23" s="85">
        <f>分析係数表!G26</f>
        <v>0.19685515573026913</v>
      </c>
      <c r="K23" s="111">
        <f t="shared" si="2"/>
        <v>1.6498086799774921E-3</v>
      </c>
      <c r="L23" s="79"/>
      <c r="M23" s="80"/>
      <c r="N23" s="81">
        <f>分析係数表!H26</f>
        <v>1.0360125260960334E-2</v>
      </c>
      <c r="O23" s="82">
        <f t="shared" si="3"/>
        <v>0.33271726202228902</v>
      </c>
      <c r="P23" s="76">
        <f>分析係数表!C26</f>
        <v>0.16160220994475138</v>
      </c>
      <c r="Q23" s="82">
        <f t="shared" si="4"/>
        <v>5.3767844829568805E-2</v>
      </c>
      <c r="R23" s="83">
        <v>5.6905873196105621E-2</v>
      </c>
      <c r="S23" s="84">
        <f t="shared" si="5"/>
        <v>6.5286698548925229E-2</v>
      </c>
      <c r="T23" s="85">
        <f>分析係数表!F26</f>
        <v>0.33413970365890533</v>
      </c>
      <c r="U23" s="86">
        <f t="shared" si="6"/>
        <v>2.1814878106006162E-2</v>
      </c>
      <c r="V23" s="87">
        <f>分析係数表!D26</f>
        <v>4.2334442092530997E-2</v>
      </c>
      <c r="W23" s="167">
        <f t="shared" si="7"/>
        <v>0</v>
      </c>
      <c r="X23" s="76">
        <f>分析係数表!E26</f>
        <v>4.4148775325068036E-2</v>
      </c>
      <c r="Y23" s="166">
        <f t="shared" si="8"/>
        <v>0</v>
      </c>
    </row>
    <row r="24" spans="1:25" x14ac:dyDescent="0.2">
      <c r="A24" s="6" t="s">
        <v>12</v>
      </c>
      <c r="B24" s="5" t="s">
        <v>365</v>
      </c>
      <c r="C24" s="90"/>
      <c r="D24" s="107">
        <f>投入係数表!AK24</f>
        <v>0</v>
      </c>
      <c r="E24" s="110">
        <f t="shared" si="9"/>
        <v>0</v>
      </c>
      <c r="F24" s="85">
        <f>分析係数表!C27</f>
        <v>8.2295614510016213E-2</v>
      </c>
      <c r="G24" s="110">
        <f t="shared" si="0"/>
        <v>0</v>
      </c>
      <c r="H24" s="110">
        <v>5.9101898559879237E-4</v>
      </c>
      <c r="I24" s="110">
        <f t="shared" si="1"/>
        <v>5.9101898559879237E-4</v>
      </c>
      <c r="J24" s="85">
        <f>分析係数表!G27</f>
        <v>0.16879795396419436</v>
      </c>
      <c r="K24" s="111">
        <f t="shared" si="2"/>
        <v>9.9762795523069807E-5</v>
      </c>
      <c r="L24" s="79"/>
      <c r="M24" s="80"/>
      <c r="N24" s="81">
        <f>分析係数表!H27</f>
        <v>1.0829853862212944E-2</v>
      </c>
      <c r="O24" s="82">
        <f t="shared" si="3"/>
        <v>0.34780267944395449</v>
      </c>
      <c r="P24" s="76">
        <f>分析係数表!C27</f>
        <v>8.2295614510016213E-2</v>
      </c>
      <c r="Q24" s="82">
        <f t="shared" si="4"/>
        <v>2.8622635233070418E-2</v>
      </c>
      <c r="R24" s="83">
        <v>2.8924903870090453E-2</v>
      </c>
      <c r="S24" s="84">
        <f t="shared" si="5"/>
        <v>2.9515922855689245E-2</v>
      </c>
      <c r="T24" s="85">
        <f>分析係数表!F27</f>
        <v>0.31969309462915602</v>
      </c>
      <c r="U24" s="86">
        <f t="shared" si="6"/>
        <v>9.4360367185707308E-3</v>
      </c>
      <c r="V24" s="87">
        <f>分析係数表!D27</f>
        <v>0</v>
      </c>
      <c r="W24" s="167">
        <f t="shared" si="7"/>
        <v>0</v>
      </c>
      <c r="X24" s="76">
        <f>分析係数表!E27</f>
        <v>0</v>
      </c>
      <c r="Y24" s="166">
        <f t="shared" si="8"/>
        <v>0</v>
      </c>
    </row>
    <row r="25" spans="1:25" x14ac:dyDescent="0.2">
      <c r="A25" s="6" t="s">
        <v>13</v>
      </c>
      <c r="B25" s="5" t="s">
        <v>191</v>
      </c>
      <c r="C25" s="90"/>
      <c r="D25" s="107">
        <f>投入係数表!AK25</f>
        <v>0</v>
      </c>
      <c r="E25" s="110">
        <f t="shared" si="9"/>
        <v>0</v>
      </c>
      <c r="F25" s="85">
        <f>分析係数表!C28</f>
        <v>3.4090909090909061E-2</v>
      </c>
      <c r="G25" s="110">
        <f t="shared" si="0"/>
        <v>0</v>
      </c>
      <c r="H25" s="110">
        <v>7.2992621516559863E-3</v>
      </c>
      <c r="I25" s="110">
        <f t="shared" si="1"/>
        <v>7.2992621516559863E-3</v>
      </c>
      <c r="J25" s="85">
        <f>分析係数表!G28</f>
        <v>0.12609457092819615</v>
      </c>
      <c r="K25" s="111">
        <f t="shared" si="2"/>
        <v>9.2039732910548342E-4</v>
      </c>
      <c r="L25" s="79"/>
      <c r="M25" s="80"/>
      <c r="N25" s="81">
        <f>分析係数表!H28</f>
        <v>2.1424843423799581E-2</v>
      </c>
      <c r="O25" s="82">
        <f t="shared" si="3"/>
        <v>0.68806265017707613</v>
      </c>
      <c r="P25" s="76">
        <f>分析係数表!C28</f>
        <v>3.4090909090909061E-2</v>
      </c>
      <c r="Q25" s="82">
        <f t="shared" si="4"/>
        <v>2.3456681256036664E-2</v>
      </c>
      <c r="R25" s="83">
        <v>2.6028344521795883E-2</v>
      </c>
      <c r="S25" s="84">
        <f t="shared" si="5"/>
        <v>3.3327606673451866E-2</v>
      </c>
      <c r="T25" s="85">
        <f>分析係数表!F28</f>
        <v>0.21453590192644484</v>
      </c>
      <c r="U25" s="86">
        <f t="shared" si="6"/>
        <v>7.1499681567387978E-3</v>
      </c>
      <c r="V25" s="87">
        <f>分析係数表!D28</f>
        <v>1.6637478108581436E-2</v>
      </c>
      <c r="W25" s="167">
        <f t="shared" si="7"/>
        <v>0</v>
      </c>
      <c r="X25" s="76">
        <f>分析係数表!E28</f>
        <v>1.5761821366024518E-2</v>
      </c>
      <c r="Y25" s="166">
        <f t="shared" si="8"/>
        <v>0</v>
      </c>
    </row>
    <row r="26" spans="1:25" x14ac:dyDescent="0.2">
      <c r="A26" s="6" t="s">
        <v>14</v>
      </c>
      <c r="B26" s="5" t="s">
        <v>50</v>
      </c>
      <c r="C26" s="90"/>
      <c r="D26" s="107">
        <f>投入係数表!AK26</f>
        <v>5.1515151515151514E-2</v>
      </c>
      <c r="E26" s="110">
        <f t="shared" si="9"/>
        <v>5.1515151515151514</v>
      </c>
      <c r="F26" s="85">
        <f>分析係数表!C29</f>
        <v>0.29231433506044902</v>
      </c>
      <c r="G26" s="110">
        <f t="shared" si="0"/>
        <v>1.5058617260689797</v>
      </c>
      <c r="H26" s="110">
        <v>1.571636543535845</v>
      </c>
      <c r="I26" s="110">
        <f t="shared" si="1"/>
        <v>1.571636543535845</v>
      </c>
      <c r="J26" s="85">
        <f>分析係数表!G29</f>
        <v>0.25456977262594738</v>
      </c>
      <c r="K26" s="111">
        <f t="shared" si="2"/>
        <v>0.4000911575385499</v>
      </c>
      <c r="L26" s="79"/>
      <c r="M26" s="80"/>
      <c r="N26" s="81">
        <f>分析係数表!H29</f>
        <v>1.0151356993736952E-2</v>
      </c>
      <c r="O26" s="82">
        <f t="shared" si="3"/>
        <v>0.32601263205710435</v>
      </c>
      <c r="P26" s="76">
        <f>分析係数表!C29</f>
        <v>0.29231433506044902</v>
      </c>
      <c r="Q26" s="82">
        <f t="shared" si="4"/>
        <v>9.5298165761079287E-2</v>
      </c>
      <c r="R26" s="83">
        <v>0.12104023889103262</v>
      </c>
      <c r="S26" s="84">
        <f t="shared" si="5"/>
        <v>1.6926767824268776</v>
      </c>
      <c r="T26" s="85">
        <f>分析係数表!F29</f>
        <v>0.38252340615247438</v>
      </c>
      <c r="U26" s="86">
        <f t="shared" si="6"/>
        <v>0.64748848832913997</v>
      </c>
      <c r="V26" s="87">
        <f>分析係数表!D29</f>
        <v>6.8212215782434235E-2</v>
      </c>
      <c r="W26" s="167">
        <f t="shared" si="7"/>
        <v>0</v>
      </c>
      <c r="X26" s="76">
        <f>分析係数表!E29</f>
        <v>4.7258136424431565E-2</v>
      </c>
      <c r="Y26" s="166">
        <f t="shared" si="8"/>
        <v>0</v>
      </c>
    </row>
    <row r="27" spans="1:25" x14ac:dyDescent="0.2">
      <c r="A27" s="6" t="s">
        <v>15</v>
      </c>
      <c r="B27" s="5" t="s">
        <v>36</v>
      </c>
      <c r="C27" s="90"/>
      <c r="D27" s="107">
        <f>投入係数表!AK27</f>
        <v>3.0303030303030303E-3</v>
      </c>
      <c r="E27" s="110">
        <f t="shared" si="9"/>
        <v>0.30303030303030304</v>
      </c>
      <c r="F27" s="85">
        <f>分析係数表!C30</f>
        <v>1</v>
      </c>
      <c r="G27" s="110">
        <f t="shared" si="0"/>
        <v>0.30303030303030304</v>
      </c>
      <c r="H27" s="110">
        <v>0.35754243149183357</v>
      </c>
      <c r="I27" s="110">
        <f t="shared" si="1"/>
        <v>0.35754243149183357</v>
      </c>
      <c r="J27" s="85">
        <f>分析係数表!G30</f>
        <v>0.34476756092566047</v>
      </c>
      <c r="K27" s="111">
        <f t="shared" si="2"/>
        <v>0.12326903203286951</v>
      </c>
      <c r="L27" s="79"/>
      <c r="M27" s="80"/>
      <c r="N27" s="81">
        <f>分析係数表!H30</f>
        <v>0</v>
      </c>
      <c r="O27" s="82">
        <f t="shared" si="3"/>
        <v>0</v>
      </c>
      <c r="P27" s="76">
        <f>分析係数表!C30</f>
        <v>1</v>
      </c>
      <c r="Q27" s="82">
        <f t="shared" si="4"/>
        <v>0</v>
      </c>
      <c r="R27" s="83">
        <v>9.7579726883471593E-2</v>
      </c>
      <c r="S27" s="84">
        <f t="shared" si="5"/>
        <v>0.45512215837530517</v>
      </c>
      <c r="T27" s="85">
        <f>分析係数表!F30</f>
        <v>0.43968871595330739</v>
      </c>
      <c r="U27" s="86">
        <f t="shared" si="6"/>
        <v>0.20011207741793574</v>
      </c>
      <c r="V27" s="87">
        <f>分析係数表!D30</f>
        <v>0.11560516076182674</v>
      </c>
      <c r="W27" s="167">
        <f t="shared" si="7"/>
        <v>0</v>
      </c>
      <c r="X27" s="76">
        <f>分析係数表!E30</f>
        <v>7.6694654925250877E-2</v>
      </c>
      <c r="Y27" s="166">
        <f t="shared" si="8"/>
        <v>0</v>
      </c>
    </row>
    <row r="28" spans="1:25" x14ac:dyDescent="0.2">
      <c r="A28" s="6" t="s">
        <v>16</v>
      </c>
      <c r="B28" s="5" t="s">
        <v>192</v>
      </c>
      <c r="C28" s="90"/>
      <c r="D28" s="107">
        <f>投入係数表!AK28</f>
        <v>6.0606060606060606E-3</v>
      </c>
      <c r="E28" s="110">
        <f t="shared" si="9"/>
        <v>0.60606060606060608</v>
      </c>
      <c r="F28" s="85">
        <f>分析係数表!C31</f>
        <v>3.6682843277190957E-2</v>
      </c>
      <c r="G28" s="110">
        <f t="shared" si="0"/>
        <v>2.2232026228600581E-2</v>
      </c>
      <c r="H28" s="110">
        <v>2.9605621485491694E-2</v>
      </c>
      <c r="I28" s="110">
        <f t="shared" si="1"/>
        <v>2.9605621485491694E-2</v>
      </c>
      <c r="J28" s="85">
        <f>分析係数表!G31</f>
        <v>6.9767441860465115E-2</v>
      </c>
      <c r="K28" s="111">
        <f t="shared" si="2"/>
        <v>2.0655084757319787E-3</v>
      </c>
      <c r="L28" s="79"/>
      <c r="M28" s="80"/>
      <c r="N28" s="81">
        <f>分析係数表!H31</f>
        <v>2.1751043841336117E-2</v>
      </c>
      <c r="O28" s="82">
        <f t="shared" si="3"/>
        <v>0.69853863449767728</v>
      </c>
      <c r="P28" s="76">
        <f>分析係数表!C31</f>
        <v>3.6682843277190957E-2</v>
      </c>
      <c r="Q28" s="82">
        <f t="shared" si="4"/>
        <v>2.5624383252341273E-2</v>
      </c>
      <c r="R28" s="83">
        <v>3.4072731467466116E-2</v>
      </c>
      <c r="S28" s="84">
        <f t="shared" si="5"/>
        <v>6.3678352952957817E-2</v>
      </c>
      <c r="T28" s="85">
        <f>分析係数表!F31</f>
        <v>0.34496124031007752</v>
      </c>
      <c r="U28" s="86">
        <f t="shared" si="6"/>
        <v>2.1966563615555216E-2</v>
      </c>
      <c r="V28" s="87">
        <f>分析係数表!D31</f>
        <v>0</v>
      </c>
      <c r="W28" s="167">
        <f t="shared" si="7"/>
        <v>0</v>
      </c>
      <c r="X28" s="76">
        <f>分析係数表!E31</f>
        <v>0</v>
      </c>
      <c r="Y28" s="166">
        <f t="shared" si="8"/>
        <v>0</v>
      </c>
    </row>
    <row r="29" spans="1:25" x14ac:dyDescent="0.2">
      <c r="A29" s="6" t="s">
        <v>17</v>
      </c>
      <c r="B29" s="5" t="s">
        <v>272</v>
      </c>
      <c r="C29" s="90"/>
      <c r="D29" s="107">
        <f>投入係数表!AK29</f>
        <v>3.0303030303030303E-3</v>
      </c>
      <c r="E29" s="110">
        <f t="shared" si="9"/>
        <v>0.30303030303030304</v>
      </c>
      <c r="F29" s="85">
        <f>分析係数表!C32</f>
        <v>0.40520446096654272</v>
      </c>
      <c r="G29" s="110">
        <f t="shared" si="0"/>
        <v>0.12278923059592205</v>
      </c>
      <c r="H29" s="110">
        <v>0.13643272930478637</v>
      </c>
      <c r="I29" s="110">
        <f t="shared" si="1"/>
        <v>0.13643272930478637</v>
      </c>
      <c r="J29" s="85">
        <f>分析係数表!G32</f>
        <v>0.14123006833712984</v>
      </c>
      <c r="K29" s="111">
        <f t="shared" si="2"/>
        <v>1.9268403683136114E-2</v>
      </c>
      <c r="L29" s="79"/>
      <c r="M29" s="80"/>
      <c r="N29" s="81">
        <f>分析係数表!H32</f>
        <v>6.3543841336116914E-3</v>
      </c>
      <c r="O29" s="82">
        <f t="shared" si="3"/>
        <v>0.20407217456530824</v>
      </c>
      <c r="P29" s="76">
        <f>分析係数表!C32</f>
        <v>0.40520446096654272</v>
      </c>
      <c r="Q29" s="82">
        <f t="shared" si="4"/>
        <v>8.2690955493005938E-2</v>
      </c>
      <c r="R29" s="83">
        <v>0.10296471629111224</v>
      </c>
      <c r="S29" s="84">
        <f t="shared" si="5"/>
        <v>0.23939744559589859</v>
      </c>
      <c r="T29" s="85">
        <f>分析係数表!F32</f>
        <v>0.48519362186788156</v>
      </c>
      <c r="U29" s="86">
        <f t="shared" si="6"/>
        <v>0.11615411369459318</v>
      </c>
      <c r="V29" s="87">
        <f>分析係数表!D32</f>
        <v>9.1116173120728925E-3</v>
      </c>
      <c r="W29" s="167">
        <f t="shared" si="7"/>
        <v>0</v>
      </c>
      <c r="X29" s="76">
        <f>分析係数表!E32</f>
        <v>1.366742596810934E-2</v>
      </c>
      <c r="Y29" s="166">
        <f t="shared" si="8"/>
        <v>0</v>
      </c>
    </row>
    <row r="30" spans="1:25" x14ac:dyDescent="0.2">
      <c r="A30" s="6" t="s">
        <v>18</v>
      </c>
      <c r="B30" s="5" t="s">
        <v>273</v>
      </c>
      <c r="C30" s="90"/>
      <c r="D30" s="107">
        <f>投入係数表!AK30</f>
        <v>0</v>
      </c>
      <c r="E30" s="110">
        <f t="shared" si="9"/>
        <v>0</v>
      </c>
      <c r="F30" s="85">
        <f>分析係数表!C33</f>
        <v>1</v>
      </c>
      <c r="G30" s="110">
        <f t="shared" si="0"/>
        <v>0</v>
      </c>
      <c r="H30" s="110">
        <v>4.0242418306742328E-2</v>
      </c>
      <c r="I30" s="110">
        <f t="shared" si="1"/>
        <v>4.0242418306742328E-2</v>
      </c>
      <c r="J30" s="85">
        <f>分析係数表!G33</f>
        <v>0.50773765659543113</v>
      </c>
      <c r="K30" s="111">
        <f t="shared" si="2"/>
        <v>2.0432591166798426E-2</v>
      </c>
      <c r="L30" s="79"/>
      <c r="M30" s="80"/>
      <c r="N30" s="81">
        <f>分析係数表!H33</f>
        <v>9.3945720250521918E-4</v>
      </c>
      <c r="O30" s="82">
        <f t="shared" si="3"/>
        <v>3.0170834843330989E-2</v>
      </c>
      <c r="P30" s="76">
        <f>分析係数表!C33</f>
        <v>1</v>
      </c>
      <c r="Q30" s="82">
        <f t="shared" si="4"/>
        <v>3.0170834843330989E-2</v>
      </c>
      <c r="R30" s="83">
        <v>9.1072570012907472E-2</v>
      </c>
      <c r="S30" s="84">
        <f t="shared" si="5"/>
        <v>0.1313149883196498</v>
      </c>
      <c r="T30" s="85">
        <f>分析係数表!F33</f>
        <v>0.64112011790714807</v>
      </c>
      <c r="U30" s="86">
        <f t="shared" si="6"/>
        <v>8.4188680794469645E-2</v>
      </c>
      <c r="V30" s="87">
        <f>分析係数表!D33</f>
        <v>2.5055268975681652E-2</v>
      </c>
      <c r="W30" s="167">
        <f t="shared" si="7"/>
        <v>0</v>
      </c>
      <c r="X30" s="76">
        <f>分析係数表!E33</f>
        <v>2.3581429624170966E-2</v>
      </c>
      <c r="Y30" s="166">
        <f t="shared" si="8"/>
        <v>0</v>
      </c>
    </row>
    <row r="31" spans="1:25" x14ac:dyDescent="0.2">
      <c r="A31" s="6" t="s">
        <v>19</v>
      </c>
      <c r="B31" s="5" t="s">
        <v>274</v>
      </c>
      <c r="C31" s="90"/>
      <c r="D31" s="107">
        <f>投入係数表!AK31</f>
        <v>3.9393939393939391E-2</v>
      </c>
      <c r="E31" s="110">
        <f t="shared" si="9"/>
        <v>3.939393939393939</v>
      </c>
      <c r="F31" s="85">
        <f>分析係数表!C34</f>
        <v>0.47684200348095152</v>
      </c>
      <c r="G31" s="110">
        <f t="shared" si="0"/>
        <v>1.878468498561324</v>
      </c>
      <c r="H31" s="110">
        <v>2.1101570732526453</v>
      </c>
      <c r="I31" s="110">
        <f t="shared" si="1"/>
        <v>2.1101570732526453</v>
      </c>
      <c r="J31" s="85">
        <f>分析係数表!G34</f>
        <v>0.42481481481481481</v>
      </c>
      <c r="K31" s="111">
        <f t="shared" si="2"/>
        <v>0.89642598630399417</v>
      </c>
      <c r="L31" s="79"/>
      <c r="M31" s="80"/>
      <c r="N31" s="81">
        <f>分析係数表!H34</f>
        <v>0.15750260960334028</v>
      </c>
      <c r="O31" s="82">
        <f t="shared" si="3"/>
        <v>5.0582242693590054</v>
      </c>
      <c r="P31" s="76">
        <f>分析係数表!C34</f>
        <v>0.47684200348095152</v>
      </c>
      <c r="Q31" s="82">
        <f t="shared" si="4"/>
        <v>2.4119737946571203</v>
      </c>
      <c r="R31" s="83">
        <v>2.5772548573549776</v>
      </c>
      <c r="S31" s="84">
        <f t="shared" si="5"/>
        <v>4.687411930607623</v>
      </c>
      <c r="T31" s="85">
        <f>分析係数表!F34</f>
        <v>0.69679012345679014</v>
      </c>
      <c r="U31" s="86">
        <f t="shared" si="6"/>
        <v>3.2661423378209165</v>
      </c>
      <c r="V31" s="87">
        <f>分析係数表!D34</f>
        <v>0.16024691358024692</v>
      </c>
      <c r="W31" s="167">
        <f t="shared" si="7"/>
        <v>1</v>
      </c>
      <c r="X31" s="76">
        <f>分析係数表!E34</f>
        <v>0.12271604938271605</v>
      </c>
      <c r="Y31" s="166">
        <f t="shared" si="8"/>
        <v>1</v>
      </c>
    </row>
    <row r="32" spans="1:25" x14ac:dyDescent="0.2">
      <c r="A32" s="6" t="s">
        <v>20</v>
      </c>
      <c r="B32" s="5" t="s">
        <v>37</v>
      </c>
      <c r="C32" s="90"/>
      <c r="D32" s="107">
        <f>投入係数表!AK32</f>
        <v>2.7272727272727271E-2</v>
      </c>
      <c r="E32" s="110">
        <f t="shared" si="9"/>
        <v>2.7272727272727271</v>
      </c>
      <c r="F32" s="85">
        <f>分析係数表!C35</f>
        <v>0.24337550728097401</v>
      </c>
      <c r="G32" s="110">
        <f t="shared" si="0"/>
        <v>0.66375138349356544</v>
      </c>
      <c r="H32" s="110">
        <v>0.74344547383596948</v>
      </c>
      <c r="I32" s="110">
        <f t="shared" si="1"/>
        <v>0.74344547383596948</v>
      </c>
      <c r="J32" s="85">
        <f>分析係数表!G35</f>
        <v>0.31448275862068964</v>
      </c>
      <c r="K32" s="111">
        <f t="shared" si="2"/>
        <v>0.23380078349600142</v>
      </c>
      <c r="L32" s="79"/>
      <c r="M32" s="80"/>
      <c r="N32" s="81">
        <f>分析係数表!H35</f>
        <v>5.9929540709812108E-2</v>
      </c>
      <c r="O32" s="82">
        <f t="shared" si="3"/>
        <v>1.9246478393808228</v>
      </c>
      <c r="P32" s="76">
        <f>分析係数表!C35</f>
        <v>0.24337550728097401</v>
      </c>
      <c r="Q32" s="82">
        <f t="shared" si="4"/>
        <v>0.46841214424653838</v>
      </c>
      <c r="R32" s="83">
        <v>0.62192189625057825</v>
      </c>
      <c r="S32" s="84">
        <f t="shared" si="5"/>
        <v>1.3653673700865476</v>
      </c>
      <c r="T32" s="85">
        <f>分析係数表!F35</f>
        <v>0.64091954022988507</v>
      </c>
      <c r="U32" s="86">
        <f t="shared" si="6"/>
        <v>0.87509062708075747</v>
      </c>
      <c r="V32" s="87">
        <f>分析係数表!D35</f>
        <v>7.0344827586206901E-2</v>
      </c>
      <c r="W32" s="167">
        <f t="shared" si="7"/>
        <v>0</v>
      </c>
      <c r="X32" s="76">
        <f>分析係数表!E35</f>
        <v>6.2068965517241378E-2</v>
      </c>
      <c r="Y32" s="166">
        <f t="shared" si="8"/>
        <v>0</v>
      </c>
    </row>
    <row r="33" spans="1:25" x14ac:dyDescent="0.2">
      <c r="A33" s="6" t="s">
        <v>21</v>
      </c>
      <c r="B33" s="5" t="s">
        <v>38</v>
      </c>
      <c r="C33" s="90"/>
      <c r="D33" s="107">
        <f>投入係数表!AK33</f>
        <v>1.5151515151515152E-2</v>
      </c>
      <c r="E33" s="110">
        <f t="shared" si="9"/>
        <v>1.5151515151515151</v>
      </c>
      <c r="F33" s="85">
        <f>分析係数表!C36</f>
        <v>0.96818154529627187</v>
      </c>
      <c r="G33" s="110">
        <f t="shared" si="0"/>
        <v>1.4669417352973817</v>
      </c>
      <c r="H33" s="110">
        <v>1.6187649250646723</v>
      </c>
      <c r="I33" s="110">
        <f t="shared" si="1"/>
        <v>1.6187649250646723</v>
      </c>
      <c r="J33" s="85">
        <f>分析係数表!G36</f>
        <v>4.9777985510633324E-2</v>
      </c>
      <c r="K33" s="111">
        <f t="shared" si="2"/>
        <v>8.057885698499069E-2</v>
      </c>
      <c r="L33" s="79"/>
      <c r="M33" s="80"/>
      <c r="N33" s="81">
        <f>分析係数表!H36</f>
        <v>0.19376304801670147</v>
      </c>
      <c r="O33" s="82">
        <f t="shared" si="3"/>
        <v>6.2227346864370174</v>
      </c>
      <c r="P33" s="76">
        <f>分析係数表!C36</f>
        <v>0.96818154529627187</v>
      </c>
      <c r="Q33" s="82">
        <f t="shared" si="4"/>
        <v>6.0247368846833034</v>
      </c>
      <c r="R33" s="83">
        <v>6.3490079265319475</v>
      </c>
      <c r="S33" s="84">
        <f t="shared" si="5"/>
        <v>7.96777285159662</v>
      </c>
      <c r="T33" s="85">
        <f>分析係数表!F36</f>
        <v>0.84955597102126668</v>
      </c>
      <c r="U33" s="86">
        <f t="shared" si="6"/>
        <v>6.769069001815053</v>
      </c>
      <c r="V33" s="87">
        <f>分析係数表!D36</f>
        <v>8.3547557840616959E-3</v>
      </c>
      <c r="W33" s="167">
        <f t="shared" si="7"/>
        <v>0</v>
      </c>
      <c r="X33" s="76">
        <f>分析係数表!E36</f>
        <v>3.0380930123860717E-3</v>
      </c>
      <c r="Y33" s="166">
        <f t="shared" si="8"/>
        <v>0</v>
      </c>
    </row>
    <row r="34" spans="1:25" x14ac:dyDescent="0.2">
      <c r="A34" s="6" t="s">
        <v>22</v>
      </c>
      <c r="B34" s="5" t="s">
        <v>377</v>
      </c>
      <c r="C34" s="90"/>
      <c r="D34" s="107">
        <f>投入係数表!AK34</f>
        <v>2.7272727272727271E-2</v>
      </c>
      <c r="E34" s="110">
        <f t="shared" si="9"/>
        <v>2.7272727272727271</v>
      </c>
      <c r="F34" s="85">
        <f>分析係数表!C37</f>
        <v>0.40040699066315533</v>
      </c>
      <c r="G34" s="110">
        <f t="shared" si="0"/>
        <v>1.0920190654449691</v>
      </c>
      <c r="H34" s="110">
        <v>1.2570696250624771</v>
      </c>
      <c r="I34" s="110">
        <f t="shared" si="1"/>
        <v>1.2570696250624771</v>
      </c>
      <c r="J34" s="85">
        <f>分析係数表!G37</f>
        <v>0.27134717134717135</v>
      </c>
      <c r="K34" s="111">
        <f t="shared" si="2"/>
        <v>0.34110228694715239</v>
      </c>
      <c r="L34" s="79"/>
      <c r="M34" s="80"/>
      <c r="N34" s="81">
        <f>分析係数表!H37</f>
        <v>4.6907620041753653E-2</v>
      </c>
      <c r="O34" s="82">
        <f t="shared" si="3"/>
        <v>1.5064465453024294</v>
      </c>
      <c r="P34" s="76">
        <f>分析係数表!C37</f>
        <v>0.40040699066315533</v>
      </c>
      <c r="Q34" s="82">
        <f t="shared" si="4"/>
        <v>0.6031917277994524</v>
      </c>
      <c r="R34" s="83">
        <v>0.69548463632648705</v>
      </c>
      <c r="S34" s="84">
        <f t="shared" si="5"/>
        <v>1.9525542613889642</v>
      </c>
      <c r="T34" s="85">
        <f>分析係数表!F37</f>
        <v>0.66491656491656492</v>
      </c>
      <c r="U34" s="86">
        <f t="shared" si="6"/>
        <v>1.2982856722959506</v>
      </c>
      <c r="V34" s="87">
        <f>分析係数表!D37</f>
        <v>3.0728530728530729E-2</v>
      </c>
      <c r="W34" s="167">
        <f t="shared" si="7"/>
        <v>0</v>
      </c>
      <c r="X34" s="76">
        <f>分析係数表!E37</f>
        <v>2.9100529100529099E-2</v>
      </c>
      <c r="Y34" s="166">
        <f t="shared" si="8"/>
        <v>0</v>
      </c>
    </row>
    <row r="35" spans="1:25" x14ac:dyDescent="0.2">
      <c r="A35" s="6" t="s">
        <v>23</v>
      </c>
      <c r="B35" s="5" t="s">
        <v>193</v>
      </c>
      <c r="C35" s="90"/>
      <c r="D35" s="107">
        <f>投入係数表!AK35</f>
        <v>6.6666666666666666E-2</v>
      </c>
      <c r="E35" s="110">
        <f t="shared" si="9"/>
        <v>6.666666666666667</v>
      </c>
      <c r="F35" s="85">
        <f>分析係数表!C38</f>
        <v>3.4362826933778567E-2</v>
      </c>
      <c r="G35" s="110">
        <f t="shared" si="0"/>
        <v>0.22908551289185713</v>
      </c>
      <c r="H35" s="110">
        <v>0.24003286928541959</v>
      </c>
      <c r="I35" s="110">
        <f t="shared" si="1"/>
        <v>0.24003286928541959</v>
      </c>
      <c r="J35" s="85">
        <f>分析係数表!G38</f>
        <v>0.25648414985590778</v>
      </c>
      <c r="K35" s="111">
        <f t="shared" si="2"/>
        <v>6.1564626416145081E-2</v>
      </c>
      <c r="L35" s="79"/>
      <c r="M35" s="80"/>
      <c r="N35" s="81">
        <f>分析係数表!H38</f>
        <v>4.2901878914405008E-2</v>
      </c>
      <c r="O35" s="82">
        <f t="shared" si="3"/>
        <v>1.3778014578454485</v>
      </c>
      <c r="P35" s="76">
        <f>分析係数表!C38</f>
        <v>3.4362826933778567E-2</v>
      </c>
      <c r="Q35" s="82">
        <f t="shared" si="4"/>
        <v>4.734515304505095E-2</v>
      </c>
      <c r="R35" s="83">
        <v>5.6857780168847641E-2</v>
      </c>
      <c r="S35" s="84">
        <f t="shared" si="5"/>
        <v>0.29689064945426724</v>
      </c>
      <c r="T35" s="85">
        <f>分析係数表!F38</f>
        <v>0.52449567723342938</v>
      </c>
      <c r="U35" s="86">
        <f t="shared" si="6"/>
        <v>0.15571786224978859</v>
      </c>
      <c r="V35" s="87">
        <f>分析係数表!D38</f>
        <v>0.12968299711815562</v>
      </c>
      <c r="W35" s="167">
        <f t="shared" si="7"/>
        <v>0</v>
      </c>
      <c r="X35" s="76">
        <f>分析係数表!E38</f>
        <v>0.13832853025936601</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4.2371153924609863E-2</v>
      </c>
      <c r="I36" s="110">
        <f t="shared" si="1"/>
        <v>4.2371153924609863E-2</v>
      </c>
      <c r="J36" s="85">
        <f>分析係数表!G39</f>
        <v>0.34864130434782609</v>
      </c>
      <c r="K36" s="111">
        <f t="shared" si="2"/>
        <v>1.4772334370998492E-2</v>
      </c>
      <c r="L36" s="79"/>
      <c r="M36" s="80"/>
      <c r="N36" s="81">
        <f>分析係数表!H39</f>
        <v>3.7578288100208767E-3</v>
      </c>
      <c r="O36" s="82">
        <f t="shared" si="3"/>
        <v>0.12068333937332396</v>
      </c>
      <c r="P36" s="76">
        <f>分析係数表!C39</f>
        <v>1</v>
      </c>
      <c r="Q36" s="82">
        <f t="shared" si="4"/>
        <v>0.12068333937332396</v>
      </c>
      <c r="R36" s="83">
        <v>0.1546595874665159</v>
      </c>
      <c r="S36" s="84">
        <f t="shared" si="5"/>
        <v>0.19703074139112575</v>
      </c>
      <c r="T36" s="85">
        <f>分析係数表!F39</f>
        <v>0.69918478260869565</v>
      </c>
      <c r="U36" s="86">
        <f t="shared" si="6"/>
        <v>0.13776089608678438</v>
      </c>
      <c r="V36" s="87">
        <f>分析係数表!D39</f>
        <v>5.6793478260869563E-2</v>
      </c>
      <c r="W36" s="167">
        <f t="shared" si="7"/>
        <v>0</v>
      </c>
      <c r="X36" s="76">
        <f>分析係数表!E39</f>
        <v>7.2010869565217392E-2</v>
      </c>
      <c r="Y36" s="166">
        <f t="shared" si="8"/>
        <v>0</v>
      </c>
    </row>
    <row r="37" spans="1:25" x14ac:dyDescent="0.2">
      <c r="A37" s="6" t="s">
        <v>25</v>
      </c>
      <c r="B37" s="5" t="s">
        <v>40</v>
      </c>
      <c r="C37" s="90"/>
      <c r="D37" s="107">
        <f>投入係数表!AK37</f>
        <v>0</v>
      </c>
      <c r="E37" s="110">
        <f t="shared" si="9"/>
        <v>0</v>
      </c>
      <c r="F37" s="85">
        <f>分析係数表!C40</f>
        <v>0.60127684271619275</v>
      </c>
      <c r="G37" s="110">
        <f t="shared" si="0"/>
        <v>0</v>
      </c>
      <c r="H37" s="110">
        <v>5.3921139614664694E-3</v>
      </c>
      <c r="I37" s="110">
        <f t="shared" si="1"/>
        <v>5.3921139614664694E-3</v>
      </c>
      <c r="J37" s="85">
        <f>分析係数表!G40</f>
        <v>0.54798481836255197</v>
      </c>
      <c r="K37" s="111">
        <f t="shared" si="2"/>
        <v>2.954796589764384E-3</v>
      </c>
      <c r="L37" s="79"/>
      <c r="M37" s="80"/>
      <c r="N37" s="81">
        <f>分析係数表!H40</f>
        <v>3.4120563674321501E-2</v>
      </c>
      <c r="O37" s="82">
        <f t="shared" si="3"/>
        <v>1.0957879599348685</v>
      </c>
      <c r="P37" s="76">
        <f>分析係数表!C40</f>
        <v>0.60127684271619275</v>
      </c>
      <c r="Q37" s="82">
        <f t="shared" si="4"/>
        <v>0.65887192483605572</v>
      </c>
      <c r="R37" s="83">
        <v>0.66183544245331549</v>
      </c>
      <c r="S37" s="84">
        <f t="shared" si="5"/>
        <v>0.66722755641478193</v>
      </c>
      <c r="T37" s="85">
        <f>分析係数表!F40</f>
        <v>0.74046629315018975</v>
      </c>
      <c r="U37" s="86">
        <f t="shared" si="6"/>
        <v>0.4940595153861127</v>
      </c>
      <c r="V37" s="87">
        <f>分析係数表!D40</f>
        <v>0.1006687149828303</v>
      </c>
      <c r="W37" s="167">
        <f t="shared" si="7"/>
        <v>0</v>
      </c>
      <c r="X37" s="76">
        <f>分析係数表!E40</f>
        <v>5.8015543105006326E-2</v>
      </c>
      <c r="Y37" s="166">
        <f t="shared" si="8"/>
        <v>0</v>
      </c>
    </row>
    <row r="38" spans="1:25" x14ac:dyDescent="0.2">
      <c r="A38" s="6" t="s">
        <v>26</v>
      </c>
      <c r="B38" s="5" t="s">
        <v>276</v>
      </c>
      <c r="C38" s="90"/>
      <c r="D38" s="107">
        <f>投入係数表!AK38</f>
        <v>0</v>
      </c>
      <c r="E38" s="110">
        <f t="shared" si="9"/>
        <v>0</v>
      </c>
      <c r="F38" s="85">
        <f>分析係数表!C41</f>
        <v>0.59395665886661919</v>
      </c>
      <c r="G38" s="110">
        <f t="shared" si="0"/>
        <v>0</v>
      </c>
      <c r="H38" s="110">
        <v>3.3718268604416863E-4</v>
      </c>
      <c r="I38" s="110">
        <f t="shared" si="1"/>
        <v>3.3718268604416863E-4</v>
      </c>
      <c r="J38" s="85">
        <f>分析係数表!G41</f>
        <v>0.45048742945100051</v>
      </c>
      <c r="K38" s="111">
        <f t="shared" si="2"/>
        <v>1.5189656149142128E-4</v>
      </c>
      <c r="L38" s="79"/>
      <c r="M38" s="80"/>
      <c r="N38" s="81">
        <f>分析係数表!H41</f>
        <v>5.5519311064718163E-2</v>
      </c>
      <c r="O38" s="82">
        <f t="shared" si="3"/>
        <v>1.7830125313662968</v>
      </c>
      <c r="P38" s="76">
        <f>分析係数表!C41</f>
        <v>0.59395665886661919</v>
      </c>
      <c r="Q38" s="82">
        <f t="shared" si="4"/>
        <v>1.0590321658476387</v>
      </c>
      <c r="R38" s="83">
        <v>1.072451097771618</v>
      </c>
      <c r="S38" s="84">
        <f t="shared" si="5"/>
        <v>1.0727882804576621</v>
      </c>
      <c r="T38" s="85">
        <f>分析係数表!F41</f>
        <v>0.55190696083461599</v>
      </c>
      <c r="U38" s="86">
        <f t="shared" si="6"/>
        <v>0.59207931948638193</v>
      </c>
      <c r="V38" s="87">
        <f>分析係数表!D41</f>
        <v>0.18539421925773902</v>
      </c>
      <c r="W38" s="167">
        <f t="shared" si="7"/>
        <v>0</v>
      </c>
      <c r="X38" s="76">
        <f>分析係数表!E41</f>
        <v>0.17017273815631948</v>
      </c>
      <c r="Y38" s="166">
        <f t="shared" si="8"/>
        <v>0</v>
      </c>
    </row>
    <row r="39" spans="1:25" x14ac:dyDescent="0.2">
      <c r="A39" s="6" t="s">
        <v>51</v>
      </c>
      <c r="B39" s="5" t="s">
        <v>367</v>
      </c>
      <c r="C39" s="75">
        <f>最終需要_まとめ!C40</f>
        <v>100</v>
      </c>
      <c r="D39" s="107">
        <f>投入係数表!AK39</f>
        <v>0</v>
      </c>
      <c r="E39" s="110">
        <f t="shared" si="9"/>
        <v>0</v>
      </c>
      <c r="F39" s="85">
        <f>分析係数表!C42</f>
        <v>0.30827067669172936</v>
      </c>
      <c r="G39" s="110">
        <f>E39*F39</f>
        <v>0</v>
      </c>
      <c r="H39" s="110">
        <v>4.079328410697549E-3</v>
      </c>
      <c r="I39" s="110">
        <f>C39+H39</f>
        <v>100.0040793284107</v>
      </c>
      <c r="J39" s="85">
        <f>分析係数表!G42</f>
        <v>0.47878787878787876</v>
      </c>
      <c r="K39" s="111">
        <f>I39*J39</f>
        <v>47.880741011784515</v>
      </c>
      <c r="L39" s="79"/>
      <c r="M39" s="80"/>
      <c r="N39" s="81">
        <f>分析係数表!H42</f>
        <v>1.163883089770355E-2</v>
      </c>
      <c r="O39" s="82">
        <f t="shared" si="3"/>
        <v>0.37378312055904506</v>
      </c>
      <c r="P39" s="76">
        <f>分析係数表!C42</f>
        <v>0.30827067669172936</v>
      </c>
      <c r="Q39" s="82">
        <f>O39*P39</f>
        <v>0.11522637551068307</v>
      </c>
      <c r="R39" s="83">
        <v>0.1199052153976312</v>
      </c>
      <c r="S39" s="84">
        <f>I39+R39</f>
        <v>100.12398454380833</v>
      </c>
      <c r="T39" s="85">
        <f>分析係数表!F42</f>
        <v>0.54545454545454541</v>
      </c>
      <c r="U39" s="86">
        <f>S39*T39</f>
        <v>54.613082478440909</v>
      </c>
      <c r="V39" s="87">
        <f>分析係数表!D42</f>
        <v>0.24545454545454545</v>
      </c>
      <c r="W39" s="167">
        <f>ROUND(S39*V39,0)</f>
        <v>25</v>
      </c>
      <c r="X39" s="76">
        <f>分析係数表!E42</f>
        <v>0.17575757575757575</v>
      </c>
      <c r="Y39" s="166">
        <f>ROUND(S39*X39,0)</f>
        <v>18</v>
      </c>
    </row>
    <row r="40" spans="1:25" x14ac:dyDescent="0.2">
      <c r="A40" s="6" t="s">
        <v>194</v>
      </c>
      <c r="B40" s="5" t="s">
        <v>41</v>
      </c>
      <c r="C40" s="90"/>
      <c r="D40" s="107">
        <f>投入係数表!AK40</f>
        <v>8.1818181818181818E-2</v>
      </c>
      <c r="E40" s="110">
        <f t="shared" si="9"/>
        <v>8.1818181818181817</v>
      </c>
      <c r="F40" s="85">
        <f>分析係数表!C43</f>
        <v>0.33317448971487573</v>
      </c>
      <c r="G40" s="110">
        <f>E40*F40</f>
        <v>2.7259730976671652</v>
      </c>
      <c r="H40" s="110">
        <v>3.0385119430273062</v>
      </c>
      <c r="I40" s="110">
        <f>C40+H40</f>
        <v>3.0385119430273062</v>
      </c>
      <c r="J40" s="85">
        <f>分析係数表!G43</f>
        <v>0.31447963800904977</v>
      </c>
      <c r="K40" s="111">
        <f>I40*J40</f>
        <v>0.95555013592940174</v>
      </c>
      <c r="L40" s="79"/>
      <c r="M40" s="80"/>
      <c r="N40" s="81">
        <f>分析係数表!H43</f>
        <v>3.2711377870563677E-2</v>
      </c>
      <c r="O40" s="82">
        <f t="shared" si="3"/>
        <v>1.0505317076698721</v>
      </c>
      <c r="P40" s="76">
        <f>分析係数表!C43</f>
        <v>0.33317448971487573</v>
      </c>
      <c r="Q40" s="82">
        <f>O40*P40</f>
        <v>0.35001036563220667</v>
      </c>
      <c r="R40" s="83">
        <v>0.60391368238575116</v>
      </c>
      <c r="S40" s="84">
        <f>I40+R40</f>
        <v>3.6424256254130576</v>
      </c>
      <c r="T40" s="85">
        <f>分析係数表!F43</f>
        <v>0.5802139037433155</v>
      </c>
      <c r="U40" s="86">
        <f>S40*T40</f>
        <v>2.1133859912155977</v>
      </c>
      <c r="V40" s="87">
        <f>分析係数表!D43</f>
        <v>0.11641299876593994</v>
      </c>
      <c r="W40" s="167">
        <f>ROUND(S40*V40,0)</f>
        <v>0</v>
      </c>
      <c r="X40" s="76">
        <f>分析係数表!E43</f>
        <v>9.2348827642945289E-2</v>
      </c>
      <c r="Y40" s="166">
        <f>ROUND(S40*X40,0)</f>
        <v>0</v>
      </c>
    </row>
    <row r="41" spans="1:25" x14ac:dyDescent="0.2">
      <c r="A41" s="6" t="s">
        <v>340</v>
      </c>
      <c r="B41" s="5" t="s">
        <v>42</v>
      </c>
      <c r="C41" s="90"/>
      <c r="D41" s="107">
        <f>投入係数表!AK41</f>
        <v>3.0303030303030303E-3</v>
      </c>
      <c r="E41" s="110">
        <f t="shared" si="9"/>
        <v>0.30303030303030304</v>
      </c>
      <c r="F41" s="85">
        <f>分析係数表!C44</f>
        <v>0.44668045890539776</v>
      </c>
      <c r="G41" s="110">
        <f>E41*F41</f>
        <v>0.13535771481981751</v>
      </c>
      <c r="H41" s="110">
        <v>0.14174929344921647</v>
      </c>
      <c r="I41" s="110">
        <f>C41+H41</f>
        <v>0.14174929344921647</v>
      </c>
      <c r="J41" s="85">
        <f>分析係数表!G44</f>
        <v>0.26717776712985147</v>
      </c>
      <c r="K41" s="111">
        <f>I41*J41</f>
        <v>3.787225971599574E-2</v>
      </c>
      <c r="L41" s="79"/>
      <c r="M41" s="80"/>
      <c r="N41" s="81">
        <f>分析係数表!H44</f>
        <v>0.10956419624217119</v>
      </c>
      <c r="O41" s="82">
        <f t="shared" si="3"/>
        <v>3.5186736136034766</v>
      </c>
      <c r="P41" s="76">
        <f>分析係数表!C44</f>
        <v>0.44668045890539776</v>
      </c>
      <c r="Q41" s="82">
        <f>O41*P41</f>
        <v>1.5717227444627151</v>
      </c>
      <c r="R41" s="83">
        <v>1.5935820763234512</v>
      </c>
      <c r="S41" s="84">
        <f>I41+R41</f>
        <v>1.7353313697726676</v>
      </c>
      <c r="T41" s="85">
        <f>分析係数表!F44</f>
        <v>0.50742692860565408</v>
      </c>
      <c r="U41" s="86">
        <f>S41*T41</f>
        <v>0.88055386707678729</v>
      </c>
      <c r="V41" s="87">
        <f>分析係数表!D44</f>
        <v>0.12563488260661237</v>
      </c>
      <c r="W41" s="167">
        <f>ROUND(S41*V41,0)</f>
        <v>0</v>
      </c>
      <c r="X41" s="76">
        <f>分析係数表!E44</f>
        <v>9.5448011499760427E-2</v>
      </c>
      <c r="Y41" s="166">
        <f>ROUND(S41*X41,0)</f>
        <v>0</v>
      </c>
    </row>
    <row r="42" spans="1:25" x14ac:dyDescent="0.2">
      <c r="A42" s="6" t="s">
        <v>341</v>
      </c>
      <c r="B42" s="5" t="s">
        <v>278</v>
      </c>
      <c r="C42" s="90"/>
      <c r="D42" s="107">
        <f>投入係数表!AK42</f>
        <v>1.2121212121212121E-2</v>
      </c>
      <c r="E42" s="110">
        <f t="shared" si="9"/>
        <v>1.2121212121212122</v>
      </c>
      <c r="F42" s="85">
        <f>分析係数表!C45</f>
        <v>1</v>
      </c>
      <c r="G42" s="110">
        <f>E42*F42</f>
        <v>1.2121212121212122</v>
      </c>
      <c r="H42" s="110">
        <v>1.2538388777226916</v>
      </c>
      <c r="I42" s="110">
        <f>C42+H42</f>
        <v>1.2538388777226916</v>
      </c>
      <c r="J42" s="85">
        <f>分析係数表!G45</f>
        <v>0</v>
      </c>
      <c r="K42" s="111">
        <f>I42*J42</f>
        <v>0</v>
      </c>
      <c r="L42" s="79"/>
      <c r="M42" s="80"/>
      <c r="N42" s="81">
        <f>分析係数表!H45</f>
        <v>0</v>
      </c>
      <c r="O42" s="82">
        <f t="shared" si="3"/>
        <v>0</v>
      </c>
      <c r="P42" s="76">
        <f>分析係数表!C45</f>
        <v>1</v>
      </c>
      <c r="Q42" s="82">
        <f>O42*P42</f>
        <v>0</v>
      </c>
      <c r="R42" s="83">
        <v>4.7118823729034566E-2</v>
      </c>
      <c r="S42" s="84">
        <f>I42+R42</f>
        <v>1.3009577014517262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投入係数表!AK43</f>
        <v>9.0909090909090905E-3</v>
      </c>
      <c r="E43" s="110">
        <f t="shared" si="9"/>
        <v>0.90909090909090906</v>
      </c>
      <c r="F43" s="85">
        <f>分析係数表!C46</f>
        <v>0.15546676353069377</v>
      </c>
      <c r="G43" s="110">
        <f>E43*F43</f>
        <v>0.14133342139153979</v>
      </c>
      <c r="H43" s="110">
        <v>0.15274979019880361</v>
      </c>
      <c r="I43" s="110">
        <f>C43+H43</f>
        <v>0.15274979019880361</v>
      </c>
      <c r="J43" s="85">
        <f>分析係数表!G46</f>
        <v>0</v>
      </c>
      <c r="K43" s="111">
        <f>I43*J43</f>
        <v>0</v>
      </c>
      <c r="L43" s="79"/>
      <c r="M43" s="80"/>
      <c r="N43" s="81">
        <f>分析係数表!H46</f>
        <v>2.2129436325678497E-2</v>
      </c>
      <c r="O43" s="82">
        <f t="shared" si="3"/>
        <v>0.71069077630957445</v>
      </c>
      <c r="P43" s="76">
        <f>分析係数表!C46</f>
        <v>0.15546676353069377</v>
      </c>
      <c r="Q43" s="82">
        <f>O43*P43</f>
        <v>0.11048879486396579</v>
      </c>
      <c r="R43" s="83">
        <v>0.12248580194940625</v>
      </c>
      <c r="S43" s="84">
        <f>I43+R43</f>
        <v>0.27523559214820986</v>
      </c>
      <c r="T43" s="85">
        <f>分析係数表!F46</f>
        <v>0</v>
      </c>
      <c r="U43" s="86">
        <f>S43*T43</f>
        <v>0</v>
      </c>
      <c r="V43" s="87">
        <f>分析係数表!D46</f>
        <v>4.662004662004662E-3</v>
      </c>
      <c r="W43" s="167">
        <f>ROUND(S43*V43,0)</f>
        <v>0</v>
      </c>
      <c r="X43" s="76">
        <f>分析係数表!E46</f>
        <v>9.324009324009324E-3</v>
      </c>
      <c r="Y43" s="166">
        <f>ROUND(S43*X43,0)</f>
        <v>0</v>
      </c>
    </row>
    <row r="44" spans="1:25" x14ac:dyDescent="0.2">
      <c r="A44" s="192">
        <v>40</v>
      </c>
      <c r="B44" s="14" t="s">
        <v>150</v>
      </c>
      <c r="C44" s="197">
        <f>SUM(C5:C43)</f>
        <v>100</v>
      </c>
      <c r="D44" s="108">
        <f>投入係数表!AK44</f>
        <v>0.41818181818181815</v>
      </c>
      <c r="E44" s="96">
        <f>SUM(E5:E43)</f>
        <v>41.818181818181813</v>
      </c>
      <c r="F44" s="98">
        <f>分析係数表!C47</f>
        <v>0.3856972016264052</v>
      </c>
      <c r="G44" s="96">
        <f>SUM(G5:G43)</f>
        <v>11.915628211356024</v>
      </c>
      <c r="H44" s="96">
        <f>SUM(H5:H43)</f>
        <v>13.635249004187731</v>
      </c>
      <c r="I44" s="96">
        <f>SUM(I5:I43)</f>
        <v>113.63524900418773</v>
      </c>
      <c r="J44" s="98">
        <f>分析係数表!G47</f>
        <v>0.23532043395593333</v>
      </c>
      <c r="K44" s="112">
        <f>SUM(K5:K43)</f>
        <v>51.220378840884436</v>
      </c>
      <c r="L44" s="94">
        <f>最終需要_まとめ!$L$33</f>
        <v>0.627</v>
      </c>
      <c r="M44" s="91">
        <f>K44*L44</f>
        <v>32.115177533234544</v>
      </c>
      <c r="N44" s="95">
        <f>分析係数表!H47</f>
        <v>1</v>
      </c>
      <c r="O44" s="96">
        <f>SUM(O5:O43)</f>
        <v>32.115177533234544</v>
      </c>
      <c r="P44" s="92">
        <f>分析係数表!C47</f>
        <v>0.3856972016264052</v>
      </c>
      <c r="Q44" s="96">
        <f>SUM(Q5:Q43)</f>
        <v>14.32224275790279</v>
      </c>
      <c r="R44" s="91">
        <f>SUM(R5:R43)</f>
        <v>15.773679412293736</v>
      </c>
      <c r="S44" s="97">
        <f>SUM(S5:S43)</f>
        <v>129.40892841648147</v>
      </c>
      <c r="T44" s="98">
        <f>分析係数表!F47</f>
        <v>0.49256721600054465</v>
      </c>
      <c r="U44" s="99">
        <f>SUM(U5:U43)</f>
        <v>72.779888254346119</v>
      </c>
      <c r="V44" s="100">
        <f>分析係数表!D47</f>
        <v>5.5358071998560611E-2</v>
      </c>
      <c r="W44" s="164">
        <f>SUM(W5:W43)</f>
        <v>26</v>
      </c>
      <c r="X44" s="92">
        <f>分析係数表!E47</f>
        <v>4.4839843806985892E-2</v>
      </c>
      <c r="Y44" s="165">
        <f>SUM(Y5:Y43)</f>
        <v>19</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6" activePane="bottomRight" state="frozen"/>
      <selection pane="topRight" activeCell="C1" sqref="C1"/>
      <selection pane="bottomLeft" activeCell="A6" sqref="A6"/>
      <selection pane="bottomRight" activeCell="L14" sqref="L14"/>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358</v>
      </c>
    </row>
    <row r="2" spans="1:18" x14ac:dyDescent="0.2">
      <c r="A2" s="43" t="s">
        <v>357</v>
      </c>
      <c r="B2" s="44"/>
      <c r="C2" s="44"/>
      <c r="D2" s="44"/>
      <c r="E2" s="44"/>
      <c r="F2" s="45"/>
      <c r="G2" s="45"/>
      <c r="O2" s="426"/>
      <c r="P2" s="434" t="s">
        <v>605</v>
      </c>
      <c r="Q2" s="427"/>
      <c r="R2" s="428" t="s">
        <v>557</v>
      </c>
    </row>
    <row r="3" spans="1:18" x14ac:dyDescent="0.2">
      <c r="A3" s="15" t="s">
        <v>396</v>
      </c>
      <c r="I3" s="15" t="s">
        <v>253</v>
      </c>
      <c r="O3" s="426"/>
      <c r="P3" s="427"/>
      <c r="Q3" s="427"/>
    </row>
    <row r="4" spans="1:18" x14ac:dyDescent="0.2">
      <c r="A4" s="50"/>
      <c r="B4" s="51"/>
      <c r="C4" s="52" t="s">
        <v>123</v>
      </c>
      <c r="D4" s="113"/>
      <c r="E4" s="122" t="s">
        <v>124</v>
      </c>
      <c r="F4" s="122"/>
      <c r="G4" s="114" t="s">
        <v>125</v>
      </c>
      <c r="I4" s="136"/>
      <c r="J4" s="137" t="s">
        <v>128</v>
      </c>
      <c r="K4" s="138" t="s">
        <v>209</v>
      </c>
      <c r="L4" s="139" t="s">
        <v>130</v>
      </c>
      <c r="M4" s="138" t="s">
        <v>254</v>
      </c>
      <c r="O4" s="49"/>
      <c r="P4" s="431" t="s">
        <v>558</v>
      </c>
      <c r="Q4" s="437" t="s">
        <v>606</v>
      </c>
      <c r="R4" s="433" t="s">
        <v>607</v>
      </c>
    </row>
    <row r="5" spans="1:18" x14ac:dyDescent="0.2">
      <c r="A5" s="54"/>
      <c r="B5" s="126"/>
      <c r="C5" s="123" t="s">
        <v>128</v>
      </c>
      <c r="D5" s="124" t="s">
        <v>129</v>
      </c>
      <c r="E5" s="125" t="s">
        <v>130</v>
      </c>
      <c r="F5" s="124" t="s">
        <v>131</v>
      </c>
      <c r="G5" s="115" t="s">
        <v>132</v>
      </c>
      <c r="I5" s="140"/>
      <c r="J5" s="141" t="s">
        <v>127</v>
      </c>
      <c r="K5" s="142" t="s">
        <v>127</v>
      </c>
      <c r="L5" s="143" t="s">
        <v>255</v>
      </c>
      <c r="M5" s="142" t="s">
        <v>255</v>
      </c>
      <c r="O5" s="49"/>
      <c r="P5" s="432" t="s">
        <v>559</v>
      </c>
      <c r="Q5" s="438">
        <v>2019</v>
      </c>
      <c r="R5" s="436">
        <v>2020</v>
      </c>
    </row>
    <row r="6" spans="1:18" x14ac:dyDescent="0.2">
      <c r="A6" s="2" t="s">
        <v>263</v>
      </c>
      <c r="B6" s="10" t="s">
        <v>264</v>
      </c>
      <c r="C6" s="175">
        <f>'1'!S5+'2'!S5+'3'!S5+'4'!S5+'5'!S5+'6'!S5+'7'!S5+'8'!S5+'9'!S5+'10'!S5+'11'!S5+'12'!S5+'13'!S5+'14'!S5+'15'!S5+'16'!S5+'17'!S5+'18'!S5+'19'!S5+'20'!S5+'21'!S5+'22'!S5+'23'!S5+'24'!S5+'25'!S5+'26'!S5+'27'!S5+'28'!S5+'29'!S5+'30'!S5+'31'!S5+'32'!S5+'33'!S5+'34'!S5+'35'!S5+'36'!S5+'37'!S5+'38'!S5+'39'!S5</f>
        <v>103.36704740101189</v>
      </c>
      <c r="D6" s="193">
        <f>'1'!U5+'2'!U5+'3'!U5+'4'!U5+'5'!U5+'6'!U5+'7'!U5+'8'!U5+'9'!U5+'10'!U5+'11'!U5+'12'!U5+'13'!U5+'14'!U5+'15'!U5+'16'!U5+'17'!U5+'18'!U5+'19'!U5+'20'!U5+'21'!U5+'22'!U5+'23'!U5+'24'!U5+'25'!U5+'26'!U5+'27'!U5+'28'!U5+'29'!U5+'30'!U5+'31'!U5+'32'!U5+'33'!U5+'34'!U5+'35'!U5+'36'!U5+'37'!U5+'38'!U5+'39'!U5</f>
        <v>47.176239656857156</v>
      </c>
      <c r="E6" s="120">
        <f>'1'!W5+'2'!W5+'3'!W5+'4'!W5+'5'!W5+'6'!W5+'7'!W5+'8'!W5+'9'!W5+'10'!W5+'11'!W5+'12'!W5+'13'!W5+'14'!W5+'15'!W5+'16'!W5+'17'!W5+'18'!W5+'19'!W5+'20'!W5+'21'!W5+'22'!W5+'23'!W5+'24'!W5+'25'!W5+'26'!W5+'27'!W5+'28'!W5+'29'!W5+'30'!W5+'31'!W5+'32'!W5+'33'!W5+'34'!W5+'35'!W5+'36'!W5+'37'!W5+'38'!W5+'39'!W5</f>
        <v>64</v>
      </c>
      <c r="F6" s="172">
        <f>'1'!Y5+'2'!Y5+'3'!Y5+'4'!Y5+'5'!Y5+'6'!Y5+'7'!Y5+'8'!Y5+'9'!Y5+'10'!Y5+'11'!Y5+'12'!Y5+'13'!Y5+'14'!Y5+'15'!Y5+'16'!Y5+'17'!Y5+'18'!Y5+'19'!Y5+'20'!Y5+'21'!Y5+'22'!Y5+'23'!Y5+'24'!Y5+'25'!Y5+'26'!Y5+'27'!Y5+'28'!Y5+'29'!Y5+'30'!Y5+'31'!Y5+'32'!Y5+'33'!Y5+'34'!Y5+'35'!Y5+'36'!Y5+'37'!Y5+'38'!Y5+'39'!Y5</f>
        <v>0</v>
      </c>
      <c r="G6" s="116">
        <v>1</v>
      </c>
      <c r="I6" s="144" t="s">
        <v>256</v>
      </c>
      <c r="J6" s="145">
        <f>C45</f>
        <v>4734.0086448341835</v>
      </c>
      <c r="K6" s="145">
        <f>D45</f>
        <v>2186.7899561066442</v>
      </c>
      <c r="L6" s="146">
        <f>E45</f>
        <v>306</v>
      </c>
      <c r="M6" s="147">
        <f>F45</f>
        <v>197</v>
      </c>
      <c r="O6" s="49"/>
      <c r="P6" s="429" t="s">
        <v>560</v>
      </c>
      <c r="Q6" s="429">
        <v>22311703</v>
      </c>
      <c r="R6" s="429">
        <v>21735871</v>
      </c>
    </row>
    <row r="7" spans="1:18" x14ac:dyDescent="0.2">
      <c r="A7" s="159" t="s">
        <v>219</v>
      </c>
      <c r="B7" s="3" t="s">
        <v>265</v>
      </c>
      <c r="C7" s="174">
        <f>'1'!S6+'2'!S6+'3'!S6+'4'!S6+'5'!S6+'6'!S6+'7'!S6+'8'!S6+'9'!S6+'10'!S6+'11'!S6+'12'!S6+'13'!S6+'14'!S6+'15'!S6+'16'!S6+'17'!S6+'18'!S6+'19'!S6+'20'!S6+'21'!S6+'22'!S6+'23'!S6+'24'!S6+'25'!S6+'26'!S6+'27'!S6+'28'!S6+'29'!S6+'30'!S6+'31'!S6+'32'!S6+'33'!S6+'34'!S6+'35'!S6+'36'!S6+'37'!S6+'38'!S6+'39'!S6</f>
        <v>102.21790020010062</v>
      </c>
      <c r="D7" s="193">
        <f>'1'!U6+'2'!U6+'3'!U6+'4'!U6+'5'!U6+'6'!U6+'7'!U6+'8'!U6+'9'!U6+'10'!U6+'11'!U6+'12'!U6+'13'!U6+'14'!U6+'15'!U6+'16'!U6+'17'!U6+'18'!U6+'19'!U6+'20'!U6+'21'!U6+'22'!U6+'23'!U6+'24'!U6+'25'!U6+'26'!U6+'27'!U6+'28'!U6+'29'!U6+'30'!U6+'31'!U6+'32'!U6+'33'!U6+'34'!U6+'35'!U6+'36'!U6+'37'!U6+'38'!U6+'39'!U6</f>
        <v>73.012785857214652</v>
      </c>
      <c r="E7" s="120">
        <f>'1'!W6+'2'!W6+'3'!W6+'4'!W6+'5'!W6+'6'!W6+'7'!W6+'8'!W6+'9'!W6+'10'!W6+'11'!W6+'12'!W6+'13'!W6+'14'!W6+'15'!W6+'16'!W6+'17'!W6+'18'!W6+'19'!W6+'20'!W6+'21'!W6+'22'!W6+'23'!W6+'24'!W6+'25'!W6+'26'!W6+'27'!W6+'28'!W6+'29'!W6+'30'!W6+'31'!W6+'32'!W6+'33'!W6+'34'!W6+'35'!W6+'36'!W6+'37'!W6+'38'!W6+'39'!W6</f>
        <v>0</v>
      </c>
      <c r="F7" s="172">
        <f>'1'!Y6+'2'!Y6+'3'!Y6+'4'!Y6+'5'!Y6+'6'!Y6+'7'!Y6+'8'!Y6+'9'!Y6+'10'!Y6+'11'!Y6+'12'!Y6+'13'!Y6+'14'!Y6+'15'!Y6+'16'!Y6+'17'!Y6+'18'!Y6+'19'!Y6+'20'!Y6+'21'!Y6+'22'!Y6+'23'!Y6+'24'!Y6+'25'!Y6+'26'!Y6+'27'!Y6+'28'!Y6+'29'!Y6+'30'!Y6+'31'!Y6+'32'!Y6+'33'!Y6+'34'!Y6+'35'!Y6+'36'!Y6+'37'!Y6+'38'!Y6+'39'!Y6</f>
        <v>0</v>
      </c>
      <c r="G7" s="117">
        <v>2</v>
      </c>
      <c r="I7" s="144" t="s">
        <v>257</v>
      </c>
      <c r="J7" s="145">
        <f>最終需要_まとめ!C45</f>
        <v>3900</v>
      </c>
      <c r="K7" s="383">
        <f>Q52</f>
        <v>93387</v>
      </c>
      <c r="L7" s="148" t="s">
        <v>258</v>
      </c>
      <c r="M7" s="149" t="s">
        <v>258</v>
      </c>
      <c r="O7" s="49"/>
      <c r="P7" s="429" t="s">
        <v>561</v>
      </c>
      <c r="Q7" s="429">
        <v>7098009</v>
      </c>
      <c r="R7" s="429">
        <v>6903478</v>
      </c>
    </row>
    <row r="8" spans="1:18" x14ac:dyDescent="0.2">
      <c r="A8" s="159" t="s">
        <v>220</v>
      </c>
      <c r="B8" s="3" t="s">
        <v>266</v>
      </c>
      <c r="C8" s="174">
        <f>'1'!S7+'2'!S7+'3'!S7+'4'!S7+'5'!S7+'6'!S7+'7'!S7+'8'!S7+'9'!S7+'10'!S7+'11'!S7+'12'!S7+'13'!S7+'14'!S7+'15'!S7+'16'!S7+'17'!S7+'18'!S7+'19'!S7+'20'!S7+'21'!S7+'22'!S7+'23'!S7+'24'!S7+'25'!S7+'26'!S7+'27'!S7+'28'!S7+'29'!S7+'30'!S7+'31'!S7+'32'!S7+'33'!S7+'34'!S7+'35'!S7+'36'!S7+'37'!S7+'38'!S7+'39'!S7</f>
        <v>100</v>
      </c>
      <c r="D8" s="193">
        <f>'1'!U7+'2'!U7+'3'!U7+'4'!U7+'5'!U7+'6'!U7+'7'!U7+'8'!U7+'9'!U7+'10'!U7+'11'!U7+'12'!U7+'13'!U7+'14'!U7+'15'!U7+'16'!U7+'17'!U7+'18'!U7+'19'!U7+'20'!U7+'21'!U7+'22'!U7+'23'!U7+'24'!U7+'25'!U7+'26'!U7+'27'!U7+'28'!U7+'29'!U7+'30'!U7+'31'!U7+'32'!U7+'33'!U7+'34'!U7+'35'!U7+'36'!U7+'37'!U7+'38'!U7+'39'!U7</f>
        <v>0</v>
      </c>
      <c r="E8" s="120">
        <f>'1'!W7+'2'!W7+'3'!W7+'4'!W7+'5'!W7+'6'!W7+'7'!W7+'8'!W7+'9'!W7+'10'!W7+'11'!W7+'12'!W7+'13'!W7+'14'!W7+'15'!W7+'16'!W7+'17'!W7+'18'!W7+'19'!W7+'20'!W7+'21'!W7+'22'!W7+'23'!W7+'24'!W7+'25'!W7+'26'!W7+'27'!W7+'28'!W7+'29'!W7+'30'!W7+'31'!W7+'32'!W7+'33'!W7+'34'!W7+'35'!W7+'36'!W7+'37'!W7+'38'!W7+'39'!W7</f>
        <v>0</v>
      </c>
      <c r="F8" s="172">
        <f>'1'!Y7+'2'!Y7+'3'!Y7+'4'!Y7+'5'!Y7+'6'!Y7+'7'!Y7+'8'!Y7+'9'!Y7+'10'!Y7+'11'!Y7+'12'!Y7+'13'!Y7+'14'!Y7+'15'!Y7+'16'!Y7+'17'!Y7+'18'!Y7+'19'!Y7+'20'!Y7+'21'!Y7+'22'!Y7+'23'!Y7+'24'!Y7+'25'!Y7+'26'!Y7+'27'!Y7+'28'!Y7+'29'!Y7+'30'!Y7+'31'!Y7+'32'!Y7+'33'!Y7+'34'!Y7+'35'!Y7+'36'!Y7+'37'!Y7+'38'!Y7+'39'!Y7</f>
        <v>0</v>
      </c>
      <c r="G8" s="117">
        <v>3</v>
      </c>
      <c r="I8" s="144" t="s">
        <v>259</v>
      </c>
      <c r="J8" s="441">
        <f>J6/J7</f>
        <v>1.2138483704703034</v>
      </c>
      <c r="K8" s="150">
        <f>K6/K7*100</f>
        <v>2.3416427940790947</v>
      </c>
      <c r="L8" s="148" t="s">
        <v>261</v>
      </c>
      <c r="M8" s="151" t="s">
        <v>261</v>
      </c>
      <c r="O8" s="49"/>
      <c r="P8" s="429" t="s">
        <v>562</v>
      </c>
      <c r="Q8" s="429">
        <v>3587529</v>
      </c>
      <c r="R8" s="429">
        <v>3385318</v>
      </c>
    </row>
    <row r="9" spans="1:18" x14ac:dyDescent="0.2">
      <c r="A9" s="159" t="s">
        <v>221</v>
      </c>
      <c r="B9" s="3" t="s">
        <v>27</v>
      </c>
      <c r="C9" s="174">
        <f>'1'!S8+'2'!S8+'3'!S8+'4'!S8+'5'!S8+'6'!S8+'7'!S8+'8'!S8+'9'!S8+'10'!S8+'11'!S8+'12'!S8+'13'!S8+'14'!S8+'15'!S8+'16'!S8+'17'!S8+'18'!S8+'19'!S8+'20'!S8+'21'!S8+'22'!S8+'23'!S8+'24'!S8+'25'!S8+'26'!S8+'27'!S8+'28'!S8+'29'!S8+'30'!S8+'31'!S8+'32'!S8+'33'!S8+'34'!S8+'35'!S8+'36'!S8+'37'!S8+'38'!S8+'39'!S8</f>
        <v>100.58139862674048</v>
      </c>
      <c r="D9" s="193">
        <f>'1'!U8+'2'!U8+'3'!U8+'4'!U8+'5'!U8+'6'!U8+'7'!U8+'8'!U8+'9'!U8+'10'!U8+'11'!U8+'12'!U8+'13'!U8+'14'!U8+'15'!U8+'16'!U8+'17'!U8+'18'!U8+'19'!U8+'20'!U8+'21'!U8+'22'!U8+'23'!U8+'24'!U8+'25'!U8+'26'!U8+'27'!U8+'28'!U8+'29'!U8+'30'!U8+'31'!U8+'32'!U8+'33'!U8+'34'!U8+'35'!U8+'36'!U8+'37'!U8+'38'!U8+'39'!U8</f>
        <v>76.915187185154494</v>
      </c>
      <c r="E9" s="120">
        <f>'1'!W8+'2'!W8+'3'!W8+'4'!W8+'5'!W8+'6'!W8+'7'!W8+'8'!W8+'9'!W8+'10'!W8+'11'!W8+'12'!W8+'13'!W8+'14'!W8+'15'!W8+'16'!W8+'17'!W8+'18'!W8+'19'!W8+'20'!W8+'21'!W8+'22'!W8+'23'!W8+'24'!W8+'25'!W8+'26'!W8+'27'!W8+'28'!W8+'29'!W8+'30'!W8+'31'!W8+'32'!W8+'33'!W8+'34'!W8+'35'!W8+'36'!W8+'37'!W8+'38'!W8+'39'!W8</f>
        <v>0</v>
      </c>
      <c r="F9" s="172">
        <f>'1'!Y8+'2'!Y8+'3'!Y8+'4'!Y8+'5'!Y8+'6'!Y8+'7'!Y8+'8'!Y8+'9'!Y8+'10'!Y8+'11'!Y8+'12'!Y8+'13'!Y8+'14'!Y8+'15'!Y8+'16'!Y8+'17'!Y8+'18'!Y8+'19'!Y8+'20'!Y8+'21'!Y8+'22'!Y8+'23'!Y8+'24'!Y8+'25'!Y8+'26'!Y8+'27'!Y8+'28'!Y8+'29'!Y8+'30'!Y8+'31'!Y8+'32'!Y8+'33'!Y8+'34'!Y8+'35'!Y8+'36'!Y8+'37'!Y8+'38'!Y8+'39'!Y8</f>
        <v>0</v>
      </c>
      <c r="G9" s="117">
        <v>4</v>
      </c>
      <c r="I9" s="152" t="s">
        <v>125</v>
      </c>
      <c r="J9" s="458" t="s">
        <v>608</v>
      </c>
      <c r="K9" s="459"/>
      <c r="L9" s="153"/>
      <c r="M9" s="154"/>
      <c r="O9" s="49"/>
      <c r="P9" s="429" t="s">
        <v>563</v>
      </c>
      <c r="Q9" s="429">
        <v>1982260</v>
      </c>
      <c r="R9" s="429">
        <v>1908128</v>
      </c>
    </row>
    <row r="10" spans="1:18" x14ac:dyDescent="0.2">
      <c r="A10" s="2" t="s">
        <v>222</v>
      </c>
      <c r="B10" s="10" t="s">
        <v>190</v>
      </c>
      <c r="C10" s="175">
        <f>'1'!S9+'2'!S9+'3'!S9+'4'!S9+'5'!S9+'6'!S9+'7'!S9+'8'!S9+'9'!S9+'10'!S9+'11'!S9+'12'!S9+'13'!S9+'14'!S9+'15'!S9+'16'!S9+'17'!S9+'18'!S9+'19'!S9+'20'!S9+'21'!S9+'22'!S9+'23'!S9+'24'!S9+'25'!S9+'26'!S9+'27'!S9+'28'!S9+'29'!S9+'30'!S9+'31'!S9+'32'!S9+'33'!S9+'34'!S9+'35'!S9+'36'!S9+'37'!S9+'38'!S9+'39'!S9</f>
        <v>108.69550560025128</v>
      </c>
      <c r="D10" s="194">
        <f>'1'!U9+'2'!U9+'3'!U9+'4'!U9+'5'!U9+'6'!U9+'7'!U9+'8'!U9+'9'!U9+'10'!U9+'11'!U9+'12'!U9+'13'!U9+'14'!U9+'15'!U9+'16'!U9+'17'!U9+'18'!U9+'19'!U9+'20'!U9+'21'!U9+'22'!U9+'23'!U9+'24'!U9+'25'!U9+'26'!U9+'27'!U9+'28'!U9+'29'!U9+'30'!U9+'31'!U9+'32'!U9+'33'!U9+'34'!U9+'35'!U9+'36'!U9+'37'!U9+'38'!U9+'39'!U9</f>
        <v>36.189969428145737</v>
      </c>
      <c r="E10" s="119">
        <f>'1'!W9+'2'!W9+'3'!W9+'4'!W9+'5'!W9+'6'!W9+'7'!W9+'8'!W9+'9'!W9+'10'!W9+'11'!W9+'12'!W9+'13'!W9+'14'!W9+'15'!W9+'16'!W9+'17'!W9+'18'!W9+'19'!W9+'20'!W9+'21'!W9+'22'!W9+'23'!W9+'24'!W9+'25'!W9+'26'!W9+'27'!W9+'28'!W9+'29'!W9+'30'!W9+'31'!W9+'32'!W9+'33'!W9+'34'!W9+'35'!W9+'36'!W9+'37'!W9+'38'!W9+'39'!W9</f>
        <v>4</v>
      </c>
      <c r="F10" s="171">
        <f>'1'!Y9+'2'!Y9+'3'!Y9+'4'!Y9+'5'!Y9+'6'!Y9+'7'!Y9+'8'!Y9+'9'!Y9+'10'!Y9+'11'!Y9+'12'!Y9+'13'!Y9+'14'!Y9+'15'!Y9+'16'!Y9+'17'!Y9+'18'!Y9+'19'!Y9+'20'!Y9+'21'!Y9+'22'!Y9+'23'!Y9+'24'!Y9+'25'!Y9+'26'!Y9+'27'!Y9+'28'!Y9+'29'!Y9+'30'!Y9+'31'!Y9+'32'!Y9+'33'!Y9+'34'!Y9+'35'!Y9+'36'!Y9+'37'!Y9+'38'!Y9+'39'!Y9</f>
        <v>4</v>
      </c>
      <c r="G10" s="116">
        <v>5</v>
      </c>
      <c r="I10" s="26" t="s">
        <v>260</v>
      </c>
      <c r="O10" s="49"/>
      <c r="P10" s="429" t="s">
        <v>564</v>
      </c>
      <c r="Q10" s="429">
        <v>2933055</v>
      </c>
      <c r="R10" s="429">
        <v>2958496</v>
      </c>
    </row>
    <row r="11" spans="1:18" x14ac:dyDescent="0.2">
      <c r="A11" s="159" t="s">
        <v>223</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39.097744360902254</v>
      </c>
      <c r="E11" s="120">
        <f>'1'!W10+'2'!W10+'3'!W10+'4'!W10+'5'!W10+'6'!W10+'7'!W10+'8'!W10+'9'!W10+'10'!W10+'11'!W10+'12'!W10+'13'!W10+'14'!W10+'15'!W10+'16'!W10+'17'!W10+'18'!W10+'19'!W10+'20'!W10+'21'!W10+'22'!W10+'23'!W10+'24'!W10+'25'!W10+'26'!W10+'27'!W10+'28'!W10+'29'!W10+'30'!W10+'31'!W10+'32'!W10+'33'!W10+'34'!W10+'35'!W10+'36'!W10+'37'!W10+'38'!W10+'39'!W10</f>
        <v>15</v>
      </c>
      <c r="F11" s="172">
        <f>'1'!Y10+'2'!Y10+'3'!Y10+'4'!Y10+'5'!Y10+'6'!Y10+'7'!Y10+'8'!Y10+'9'!Y10+'10'!Y10+'11'!Y10+'12'!Y10+'13'!Y10+'14'!Y10+'15'!Y10+'16'!Y10+'17'!Y10+'18'!Y10+'19'!Y10+'20'!Y10+'21'!Y10+'22'!Y10+'23'!Y10+'24'!Y10+'25'!Y10+'26'!Y10+'27'!Y10+'28'!Y10+'29'!Y10+'30'!Y10+'31'!Y10+'32'!Y10+'33'!Y10+'34'!Y10+'35'!Y10+'36'!Y10+'37'!Y10+'38'!Y10+'39'!Y10</f>
        <v>11</v>
      </c>
      <c r="G11" s="117">
        <v>6</v>
      </c>
      <c r="O11" s="49"/>
      <c r="P11" s="429" t="s">
        <v>565</v>
      </c>
      <c r="Q11" s="429">
        <v>1278601</v>
      </c>
      <c r="R11" s="429">
        <v>1266442</v>
      </c>
    </row>
    <row r="12" spans="1:18" x14ac:dyDescent="0.2">
      <c r="A12" s="159" t="s">
        <v>224</v>
      </c>
      <c r="B12" s="3" t="s">
        <v>267</v>
      </c>
      <c r="C12" s="174">
        <f>'1'!S11+'2'!S11+'3'!S11+'4'!S11+'5'!S11+'6'!S11+'7'!S11+'8'!S11+'9'!S11+'10'!S11+'11'!S11+'12'!S11+'13'!S11+'14'!S11+'15'!S11+'16'!S11+'17'!S11+'18'!S11+'19'!S11+'20'!S11+'21'!S11+'22'!S11+'23'!S11+'24'!S11+'25'!S11+'26'!S11+'27'!S11+'28'!S11+'29'!S11+'30'!S11+'31'!S11+'32'!S11+'33'!S11+'34'!S11+'35'!S11+'36'!S11+'37'!S11+'38'!S11+'39'!S11</f>
        <v>106.31146476679844</v>
      </c>
      <c r="D12" s="193">
        <f>'1'!U11+'2'!U11+'3'!U11+'4'!U11+'5'!U11+'6'!U11+'7'!U11+'8'!U11+'9'!U11+'10'!U11+'11'!U11+'12'!U11+'13'!U11+'14'!U11+'15'!U11+'16'!U11+'17'!U11+'18'!U11+'19'!U11+'20'!U11+'21'!U11+'22'!U11+'23'!U11+'24'!U11+'25'!U11+'26'!U11+'27'!U11+'28'!U11+'29'!U11+'30'!U11+'31'!U11+'32'!U11+'33'!U11+'34'!U11+'35'!U11+'36'!U11+'37'!U11+'38'!U11+'39'!U11</f>
        <v>38.102781619958733</v>
      </c>
      <c r="E12" s="120">
        <f>'1'!W11+'2'!W11+'3'!W11+'4'!W11+'5'!W11+'6'!W11+'7'!W11+'8'!W11+'9'!W11+'10'!W11+'11'!W11+'12'!W11+'13'!W11+'14'!W11+'15'!W11+'16'!W11+'17'!W11+'18'!W11+'19'!W11+'20'!W11+'21'!W11+'22'!W11+'23'!W11+'24'!W11+'25'!W11+'26'!W11+'27'!W11+'28'!W11+'29'!W11+'30'!W11+'31'!W11+'32'!W11+'33'!W11+'34'!W11+'35'!W11+'36'!W11+'37'!W11+'38'!W11+'39'!W11</f>
        <v>16</v>
      </c>
      <c r="F12" s="172">
        <f>'1'!Y11+'2'!Y11+'3'!Y11+'4'!Y11+'5'!Y11+'6'!Y11+'7'!Y11+'8'!Y11+'9'!Y11+'10'!Y11+'11'!Y11+'12'!Y11+'13'!Y11+'14'!Y11+'15'!Y11+'16'!Y11+'17'!Y11+'18'!Y11+'19'!Y11+'20'!Y11+'21'!Y11+'22'!Y11+'23'!Y11+'24'!Y11+'25'!Y11+'26'!Y11+'27'!Y11+'28'!Y11+'29'!Y11+'30'!Y11+'31'!Y11+'32'!Y11+'33'!Y11+'34'!Y11+'35'!Y11+'36'!Y11+'37'!Y11+'38'!Y11+'39'!Y11</f>
        <v>16</v>
      </c>
      <c r="G12" s="117">
        <v>7</v>
      </c>
      <c r="I12" s="26" t="s">
        <v>319</v>
      </c>
      <c r="J12" s="180">
        <f>最終需要_まとめ!C45</f>
        <v>3900</v>
      </c>
      <c r="O12" s="49"/>
      <c r="P12" s="429" t="s">
        <v>566</v>
      </c>
      <c r="Q12" s="429">
        <v>2700326</v>
      </c>
      <c r="R12" s="429">
        <v>2598785</v>
      </c>
    </row>
    <row r="13" spans="1:18" x14ac:dyDescent="0.2">
      <c r="A13" s="159" t="s">
        <v>225</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30.549450549450551</v>
      </c>
      <c r="E13" s="120">
        <f>'1'!W12+'2'!W12+'3'!W12+'4'!W12+'5'!W12+'6'!W12+'7'!W12+'8'!W12+'9'!W12+'10'!W12+'11'!W12+'12'!W12+'13'!W12+'14'!W12+'15'!W12+'16'!W12+'17'!W12+'18'!W12+'19'!W12+'20'!W12+'21'!W12+'22'!W12+'23'!W12+'24'!W12+'25'!W12+'26'!W12+'27'!W12+'28'!W12+'29'!W12+'30'!W12+'31'!W12+'32'!W12+'33'!W12+'34'!W12+'35'!W12+'36'!W12+'37'!W12+'38'!W12+'39'!W12</f>
        <v>0</v>
      </c>
      <c r="F13" s="172">
        <f>'1'!Y12+'2'!Y12+'3'!Y12+'4'!Y12+'5'!Y12+'6'!Y12+'7'!Y12+'8'!Y12+'9'!Y12+'10'!Y12+'11'!Y12+'12'!Y12+'13'!Y12+'14'!Y12+'15'!Y12+'16'!Y12+'17'!Y12+'18'!Y12+'19'!Y12+'20'!Y12+'21'!Y12+'22'!Y12+'23'!Y12+'24'!Y12+'25'!Y12+'26'!Y12+'27'!Y12+'28'!Y12+'29'!Y12+'30'!Y12+'31'!Y12+'32'!Y12+'33'!Y12+'34'!Y12+'35'!Y12+'36'!Y12+'37'!Y12+'38'!Y12+'39'!Y12</f>
        <v>0</v>
      </c>
      <c r="G13" s="117">
        <v>8</v>
      </c>
      <c r="I13" s="177" t="s">
        <v>320</v>
      </c>
      <c r="J13" s="183">
        <f>'1'!H44+'2'!H44+'3'!H44+'4'!H44+'5'!H44+'6'!H44+'7'!H44+'8'!H44+'9'!H44+'10'!H44+'11'!H44+'12'!H44+'13'!H44+'14'!H44+'15'!H44+'16'!H44+'17'!H44+'18'!H44+'19'!H44+'20'!H44+'21'!H44+'22'!H44+'23'!H44+'24'!H44+'25'!H44+'26'!H44+'27'!H44+'28'!H44+'29'!H44+'30'!H44+'31'!H44+'32'!H44+'33'!H44+'34'!H44+'35'!H44+'36'!H44+'37'!H44+'38'!H44+'39'!H44</f>
        <v>523.39256613980194</v>
      </c>
      <c r="L13" t="s">
        <v>177</v>
      </c>
      <c r="O13" s="49"/>
      <c r="P13" s="429" t="s">
        <v>567</v>
      </c>
      <c r="Q13" s="429">
        <v>1115874</v>
      </c>
      <c r="R13" s="429">
        <v>1131429</v>
      </c>
    </row>
    <row r="14" spans="1:18" x14ac:dyDescent="0.2">
      <c r="A14" s="159" t="s">
        <v>226</v>
      </c>
      <c r="B14" s="3" t="s">
        <v>30</v>
      </c>
      <c r="C14" s="174">
        <f>'1'!S13+'2'!S13+'3'!S13+'4'!S13+'5'!S13+'6'!S13+'7'!S13+'8'!S13+'9'!S13+'10'!S13+'11'!S13+'12'!S13+'13'!S13+'14'!S13+'15'!S13+'16'!S13+'17'!S13+'18'!S13+'19'!S13+'20'!S13+'21'!S13+'22'!S13+'23'!S13+'24'!S13+'25'!S13+'26'!S13+'27'!S13+'28'!S13+'29'!S13+'30'!S13+'31'!S13+'32'!S13+'33'!S13+'34'!S13+'35'!S13+'36'!S13+'37'!S13+'38'!S13+'39'!S13</f>
        <v>119.99648544257244</v>
      </c>
      <c r="D14" s="193">
        <f>'1'!U13+'2'!U13+'3'!U13+'4'!U13+'5'!U13+'6'!U13+'7'!U13+'8'!U13+'9'!U13+'10'!U13+'11'!U13+'12'!U13+'13'!U13+'14'!U13+'15'!U13+'16'!U13+'17'!U13+'18'!U13+'19'!U13+'20'!U13+'21'!U13+'22'!U13+'23'!U13+'24'!U13+'25'!U13+'26'!U13+'27'!U13+'28'!U13+'29'!U13+'30'!U13+'31'!U13+'32'!U13+'33'!U13+'34'!U13+'35'!U13+'36'!U13+'37'!U13+'38'!U13+'39'!U13</f>
        <v>34.656747882412418</v>
      </c>
      <c r="E14" s="120">
        <f>'1'!W13+'2'!W13+'3'!W13+'4'!W13+'5'!W13+'6'!W13+'7'!W13+'8'!W13+'9'!W13+'10'!W13+'11'!W13+'12'!W13+'13'!W13+'14'!W13+'15'!W13+'16'!W13+'17'!W13+'18'!W13+'19'!W13+'20'!W13+'21'!W13+'22'!W13+'23'!W13+'24'!W13+'25'!W13+'26'!W13+'27'!W13+'28'!W13+'29'!W13+'30'!W13+'31'!W13+'32'!W13+'33'!W13+'34'!W13+'35'!W13+'36'!W13+'37'!W13+'38'!W13+'39'!W13</f>
        <v>1</v>
      </c>
      <c r="F14" s="172">
        <f>'1'!Y13+'2'!Y13+'3'!Y13+'4'!Y13+'5'!Y13+'6'!Y13+'7'!Y13+'8'!Y13+'9'!Y13+'10'!Y13+'11'!Y13+'12'!Y13+'13'!Y13+'14'!Y13+'15'!Y13+'16'!Y13+'17'!Y13+'18'!Y13+'19'!Y13+'20'!Y13+'21'!Y13+'22'!Y13+'23'!Y13+'24'!Y13+'25'!Y13+'26'!Y13+'27'!Y13+'28'!Y13+'29'!Y13+'30'!Y13+'31'!Y13+'32'!Y13+'33'!Y13+'34'!Y13+'35'!Y13+'36'!Y13+'37'!Y13+'38'!Y13+'39'!Y13</f>
        <v>1</v>
      </c>
      <c r="G14" s="117">
        <v>9</v>
      </c>
      <c r="I14" s="178" t="s">
        <v>321</v>
      </c>
      <c r="J14" s="184">
        <f>'1'!R44+'2'!R44+'3'!R44+'4'!R44+'5'!R44+'6'!R44+'7'!R44+'8'!R44+'9'!R44+'10'!R44+'11'!R44+'12'!R44+'13'!R44+'14'!R44+'15'!R44+'16'!R44+'17'!R44+'18'!R44+'19'!R44+'20'!R44+'21'!R44+'22'!R44+'23'!R44+'24'!R44+'25'!R44+'26'!R44+'27'!R44+'28'!R44+'29'!R44+'30'!R44+'31'!R44+'32'!R44+'33'!R44+'34'!R44+'35'!R44+'36'!R44+'37'!R44+'38'!R44+'39'!R44</f>
        <v>310.59624661832879</v>
      </c>
      <c r="O14" s="49"/>
      <c r="P14" s="429" t="s">
        <v>568</v>
      </c>
      <c r="Q14" s="429">
        <v>672561</v>
      </c>
      <c r="R14" s="429">
        <v>686870</v>
      </c>
    </row>
    <row r="15" spans="1:18" x14ac:dyDescent="0.2">
      <c r="A15" s="159" t="s">
        <v>2</v>
      </c>
      <c r="B15" s="3" t="s">
        <v>364</v>
      </c>
      <c r="C15" s="174">
        <f>'1'!S14+'2'!S14+'3'!S14+'4'!S14+'5'!S14+'6'!S14+'7'!S14+'8'!S14+'9'!S14+'10'!S14+'11'!S14+'12'!S14+'13'!S14+'14'!S14+'15'!S14+'16'!S14+'17'!S14+'18'!S14+'19'!S14+'20'!S14+'21'!S14+'22'!S14+'23'!S14+'24'!S14+'25'!S14+'26'!S14+'27'!S14+'28'!S14+'29'!S14+'30'!S14+'31'!S14+'32'!S14+'33'!S14+'34'!S14+'35'!S14+'36'!S14+'37'!S14+'38'!S14+'39'!S14</f>
        <v>109.16155470609097</v>
      </c>
      <c r="D15" s="193">
        <f>'1'!U14+'2'!U14+'3'!U14+'4'!U14+'5'!U14+'6'!U14+'7'!U14+'8'!U14+'9'!U14+'10'!U14+'11'!U14+'12'!U14+'13'!U14+'14'!U14+'15'!U14+'16'!U14+'17'!U14+'18'!U14+'19'!U14+'20'!U14+'21'!U14+'22'!U14+'23'!U14+'24'!U14+'25'!U14+'26'!U14+'27'!U14+'28'!U14+'29'!U14+'30'!U14+'31'!U14+'32'!U14+'33'!U14+'34'!U14+'35'!U14+'36'!U14+'37'!U14+'38'!U14+'39'!U14</f>
        <v>35.255668513914813</v>
      </c>
      <c r="E15" s="120">
        <f>'1'!W14+'2'!W14+'3'!W14+'4'!W14+'5'!W14+'6'!W14+'7'!W14+'8'!W14+'9'!W14+'10'!W14+'11'!W14+'12'!W14+'13'!W14+'14'!W14+'15'!W14+'16'!W14+'17'!W14+'18'!W14+'19'!W14+'20'!W14+'21'!W14+'22'!W14+'23'!W14+'24'!W14+'25'!W14+'26'!W14+'27'!W14+'28'!W14+'29'!W14+'30'!W14+'31'!W14+'32'!W14+'33'!W14+'34'!W14+'35'!W14+'36'!W14+'37'!W14+'38'!W14+'39'!W14</f>
        <v>2</v>
      </c>
      <c r="F15" s="172">
        <f>'1'!Y14+'2'!Y14+'3'!Y14+'4'!Y14+'5'!Y14+'6'!Y14+'7'!Y14+'8'!Y14+'9'!Y14+'10'!Y14+'11'!Y14+'12'!Y14+'13'!Y14+'14'!Y14+'15'!Y14+'16'!Y14+'17'!Y14+'18'!Y14+'19'!Y14+'20'!Y14+'21'!Y14+'22'!Y14+'23'!Y14+'24'!Y14+'25'!Y14+'26'!Y14+'27'!Y14+'28'!Y14+'29'!Y14+'30'!Y14+'31'!Y14+'32'!Y14+'33'!Y14+'34'!Y14+'35'!Y14+'36'!Y14+'37'!Y14+'38'!Y14+'39'!Y14</f>
        <v>2</v>
      </c>
      <c r="G15" s="117">
        <v>10</v>
      </c>
      <c r="I15" s="179" t="s">
        <v>322</v>
      </c>
      <c r="J15" s="182">
        <f>J12+J13+J14</f>
        <v>4733.9888127581307</v>
      </c>
      <c r="O15" s="49"/>
      <c r="P15" s="429" t="s">
        <v>569</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100.46230585326629</v>
      </c>
      <c r="D16" s="193">
        <f>'1'!U15+'2'!U15+'3'!U15+'4'!U15+'5'!U15+'6'!U15+'7'!U15+'8'!U15+'9'!U15+'10'!U15+'11'!U15+'12'!U15+'13'!U15+'14'!U15+'15'!U15+'16'!U15+'17'!U15+'18'!U15+'19'!U15+'20'!U15+'21'!U15+'22'!U15+'23'!U15+'24'!U15+'25'!U15+'26'!U15+'27'!U15+'28'!U15+'29'!U15+'30'!U15+'31'!U15+'32'!U15+'33'!U15+'34'!U15+'35'!U15+'36'!U15+'37'!U15+'38'!U15+'39'!U15</f>
        <v>45.994790631615885</v>
      </c>
      <c r="E16" s="120">
        <f>'1'!W15+'2'!W15+'3'!W15+'4'!W15+'5'!W15+'6'!W15+'7'!W15+'8'!W15+'9'!W15+'10'!W15+'11'!W15+'12'!W15+'13'!W15+'14'!W15+'15'!W15+'16'!W15+'17'!W15+'18'!W15+'19'!W15+'20'!W15+'21'!W15+'22'!W15+'23'!W15+'24'!W15+'25'!W15+'26'!W15+'27'!W15+'28'!W15+'29'!W15+'30'!W15+'31'!W15+'32'!W15+'33'!W15+'34'!W15+'35'!W15+'36'!W15+'37'!W15+'38'!W15+'39'!W15</f>
        <v>2</v>
      </c>
      <c r="F16" s="172">
        <f>'1'!Y15+'2'!Y15+'3'!Y15+'4'!Y15+'5'!Y15+'6'!Y15+'7'!Y15+'8'!Y15+'9'!Y15+'10'!Y15+'11'!Y15+'12'!Y15+'13'!Y15+'14'!Y15+'15'!Y15+'16'!Y15+'17'!Y15+'18'!Y15+'19'!Y15+'20'!Y15+'21'!Y15+'22'!Y15+'23'!Y15+'24'!Y15+'25'!Y15+'26'!Y15+'27'!Y15+'28'!Y15+'29'!Y15+'30'!Y15+'31'!Y15+'32'!Y15+'33'!Y15+'34'!Y15+'35'!Y15+'36'!Y15+'37'!Y15+'38'!Y15+'39'!Y15</f>
        <v>2</v>
      </c>
      <c r="G16" s="117">
        <v>11</v>
      </c>
      <c r="J16" s="181" t="s">
        <v>354</v>
      </c>
      <c r="O16" s="49"/>
      <c r="P16" s="429" t="s">
        <v>570</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152.46018102221015</v>
      </c>
      <c r="D17" s="193">
        <f>'1'!U16+'2'!U16+'3'!U16+'4'!U16+'5'!U16+'6'!U16+'7'!U16+'8'!U16+'9'!U16+'10'!U16+'11'!U16+'12'!U16+'13'!U16+'14'!U16+'15'!U16+'16'!U16+'17'!U16+'18'!U16+'19'!U16+'20'!U16+'21'!U16+'22'!U16+'23'!U16+'24'!U16+'25'!U16+'26'!U16+'27'!U16+'28'!U16+'29'!U16+'30'!U16+'31'!U16+'32'!U16+'33'!U16+'34'!U16+'35'!U16+'36'!U16+'37'!U16+'38'!U16+'39'!U16</f>
        <v>36.584578182295182</v>
      </c>
      <c r="E17" s="120">
        <f>'1'!W16+'2'!W16+'3'!W16+'4'!W16+'5'!W16+'6'!W16+'7'!W16+'8'!W16+'9'!W16+'10'!W16+'11'!W16+'12'!W16+'13'!W16+'14'!W16+'15'!W16+'16'!W16+'17'!W16+'18'!W16+'19'!W16+'20'!W16+'21'!W16+'22'!W16+'23'!W16+'24'!W16+'25'!W16+'26'!W16+'27'!W16+'28'!W16+'29'!W16+'30'!W16+'31'!W16+'32'!W16+'33'!W16+'34'!W16+'35'!W16+'36'!W16+'37'!W16+'38'!W16+'39'!W16</f>
        <v>1</v>
      </c>
      <c r="F17" s="172">
        <f>'1'!Y16+'2'!Y16+'3'!Y16+'4'!Y16+'5'!Y16+'6'!Y16+'7'!Y16+'8'!Y16+'9'!Y16+'10'!Y16+'11'!Y16+'12'!Y16+'13'!Y16+'14'!Y16+'15'!Y16+'16'!Y16+'17'!Y16+'18'!Y16+'19'!Y16+'20'!Y16+'21'!Y16+'22'!Y16+'23'!Y16+'24'!Y16+'25'!Y16+'26'!Y16+'27'!Y16+'28'!Y16+'29'!Y16+'30'!Y16+'31'!Y16+'32'!Y16+'33'!Y16+'34'!Y16+'35'!Y16+'36'!Y16+'37'!Y16+'38'!Y16+'39'!Y16</f>
        <v>1</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105.62039673914903</v>
      </c>
      <c r="D18" s="193">
        <f>'1'!U17+'2'!U17+'3'!U17+'4'!U17+'5'!U17+'6'!U17+'7'!U17+'8'!U17+'9'!U17+'10'!U17+'11'!U17+'12'!U17+'13'!U17+'14'!U17+'15'!U17+'16'!U17+'17'!U17+'18'!U17+'19'!U17+'20'!U17+'21'!U17+'22'!U17+'23'!U17+'24'!U17+'25'!U17+'26'!U17+'27'!U17+'28'!U17+'29'!U17+'30'!U17+'31'!U17+'32'!U17+'33'!U17+'34'!U17+'35'!U17+'36'!U17+'37'!U17+'38'!U17+'39'!U17</f>
        <v>23.647541869471389</v>
      </c>
      <c r="E18" s="120">
        <f>'1'!W17+'2'!W17+'3'!W17+'4'!W17+'5'!W17+'6'!W17+'7'!W17+'8'!W17+'9'!W17+'10'!W17+'11'!W17+'12'!W17+'13'!W17+'14'!W17+'15'!W17+'16'!W17+'17'!W17+'18'!W17+'19'!W17+'20'!W17+'21'!W17+'22'!W17+'23'!W17+'24'!W17+'25'!W17+'26'!W17+'27'!W17+'28'!W17+'29'!W17+'30'!W17+'31'!W17+'32'!W17+'33'!W17+'34'!W17+'35'!W17+'36'!W17+'37'!W17+'38'!W17+'39'!W17</f>
        <v>0</v>
      </c>
      <c r="F18" s="172">
        <f>'1'!Y17+'2'!Y17+'3'!Y17+'4'!Y17+'5'!Y17+'6'!Y17+'7'!Y17+'8'!Y17+'9'!Y17+'10'!Y17+'11'!Y17+'12'!Y17+'13'!Y17+'14'!Y17+'15'!Y17+'16'!Y17+'17'!Y17+'18'!Y17+'19'!Y17+'20'!Y17+'21'!Y17+'22'!Y17+'23'!Y17+'24'!Y17+'25'!Y17+'26'!Y17+'27'!Y17+'28'!Y17+'29'!Y17+'30'!Y17+'31'!Y17+'32'!Y17+'33'!Y17+'34'!Y17+'35'!Y17+'36'!Y17+'37'!Y17+'38'!Y17+'39'!Y17</f>
        <v>0</v>
      </c>
      <c r="G18" s="117">
        <v>13</v>
      </c>
      <c r="O18" s="49">
        <v>100</v>
      </c>
      <c r="P18" s="430" t="s">
        <v>561</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103.51639086844027</v>
      </c>
      <c r="D19" s="193">
        <f>'1'!U18+'2'!U18+'3'!U18+'4'!U18+'5'!U18+'6'!U18+'7'!U18+'8'!U18+'9'!U18+'10'!U18+'11'!U18+'12'!U18+'13'!U18+'14'!U18+'15'!U18+'16'!U18+'17'!U18+'18'!U18+'19'!U18+'20'!U18+'21'!U18+'22'!U18+'23'!U18+'24'!U18+'25'!U18+'26'!U18+'27'!U18+'28'!U18+'29'!U18+'30'!U18+'31'!U18+'32'!U18+'33'!U18+'34'!U18+'35'!U18+'36'!U18+'37'!U18+'38'!U18+'39'!U18</f>
        <v>43.960856901272663</v>
      </c>
      <c r="E19" s="120">
        <f>'1'!W18+'2'!W18+'3'!W18+'4'!W18+'5'!W18+'6'!W18+'7'!W18+'8'!W18+'9'!W18+'10'!W18+'11'!W18+'12'!W18+'13'!W18+'14'!W18+'15'!W18+'16'!W18+'17'!W18+'18'!W18+'19'!W18+'20'!W18+'21'!W18+'22'!W18+'23'!W18+'24'!W18+'25'!W18+'26'!W18+'27'!W18+'28'!W18+'29'!W18+'30'!W18+'31'!W18+'32'!W18+'33'!W18+'34'!W18+'35'!W18+'36'!W18+'37'!W18+'38'!W18+'39'!W18</f>
        <v>6</v>
      </c>
      <c r="F19" s="172">
        <f>'1'!Y18+'2'!Y18+'3'!Y18+'4'!Y18+'5'!Y18+'6'!Y18+'7'!Y18+'8'!Y18+'9'!Y18+'10'!Y18+'11'!Y18+'12'!Y18+'13'!Y18+'14'!Y18+'15'!Y18+'16'!Y18+'17'!Y18+'18'!Y18+'19'!Y18+'20'!Y18+'21'!Y18+'22'!Y18+'23'!Y18+'24'!Y18+'25'!Y18+'26'!Y18+'27'!Y18+'28'!Y18+'29'!Y18+'30'!Y18+'31'!Y18+'32'!Y18+'33'!Y18+'34'!Y18+'35'!Y18+'36'!Y18+'37'!Y18+'38'!Y18+'39'!Y18</f>
        <v>5</v>
      </c>
      <c r="G19" s="117">
        <v>14</v>
      </c>
      <c r="L19" t="s">
        <v>610</v>
      </c>
      <c r="O19" s="49"/>
      <c r="P19" s="430" t="s">
        <v>571</v>
      </c>
      <c r="Q19" s="435">
        <v>3587529</v>
      </c>
      <c r="R19" s="429">
        <v>3385318</v>
      </c>
    </row>
    <row r="20" spans="1:18" x14ac:dyDescent="0.2">
      <c r="A20" s="159" t="s">
        <v>7</v>
      </c>
      <c r="B20" s="3" t="s">
        <v>268</v>
      </c>
      <c r="C20" s="174">
        <f>'1'!S19+'2'!S19+'3'!S19+'4'!S19+'5'!S19+'6'!S19+'7'!S19+'8'!S19+'9'!S19+'10'!S19+'11'!S19+'12'!S19+'13'!S19+'14'!S19+'15'!S19+'16'!S19+'17'!S19+'18'!S19+'19'!S19+'20'!S19+'21'!S19+'22'!S19+'23'!S19+'24'!S19+'25'!S19+'26'!S19+'27'!S19+'28'!S19+'29'!S19+'30'!S19+'31'!S19+'32'!S19+'33'!S19+'34'!S19+'35'!S19+'36'!S19+'37'!S19+'38'!S19+'39'!S19</f>
        <v>100.78977088286005</v>
      </c>
      <c r="D20" s="193">
        <f>'1'!U19+'2'!U19+'3'!U19+'4'!U19+'5'!U19+'6'!U19+'7'!U19+'8'!U19+'9'!U19+'10'!U19+'11'!U19+'12'!U19+'13'!U19+'14'!U19+'15'!U19+'16'!U19+'17'!U19+'18'!U19+'19'!U19+'20'!U19+'21'!U19+'22'!U19+'23'!U19+'24'!U19+'25'!U19+'26'!U19+'27'!U19+'28'!U19+'29'!U19+'30'!U19+'31'!U19+'32'!U19+'33'!U19+'34'!U19+'35'!U19+'36'!U19+'37'!U19+'38'!U19+'39'!U19</f>
        <v>41.715392488233157</v>
      </c>
      <c r="E20" s="120">
        <f>'1'!W19+'2'!W19+'3'!W19+'4'!W19+'5'!W19+'6'!W19+'7'!W19+'8'!W19+'9'!W19+'10'!W19+'11'!W19+'12'!W19+'13'!W19+'14'!W19+'15'!W19+'16'!W19+'17'!W19+'18'!W19+'19'!W19+'20'!W19+'21'!W19+'22'!W19+'23'!W19+'24'!W19+'25'!W19+'26'!W19+'27'!W19+'28'!W19+'29'!W19+'30'!W19+'31'!W19+'32'!W19+'33'!W19+'34'!W19+'35'!W19+'36'!W19+'37'!W19+'38'!W19+'39'!W19</f>
        <v>6</v>
      </c>
      <c r="F20" s="172">
        <f>'1'!Y19+'2'!Y19+'3'!Y19+'4'!Y19+'5'!Y19+'6'!Y19+'7'!Y19+'8'!Y19+'9'!Y19+'10'!Y19+'11'!Y19+'12'!Y19+'13'!Y19+'14'!Y19+'15'!Y19+'16'!Y19+'17'!Y19+'18'!Y19+'19'!Y19+'20'!Y19+'21'!Y19+'22'!Y19+'23'!Y19+'24'!Y19+'25'!Y19+'26'!Y19+'27'!Y19+'28'!Y19+'29'!Y19+'30'!Y19+'31'!Y19+'32'!Y19+'33'!Y19+'34'!Y19+'35'!Y19+'36'!Y19+'37'!Y19+'38'!Y19+'39'!Y19</f>
        <v>6</v>
      </c>
      <c r="G20" s="117">
        <v>15</v>
      </c>
      <c r="O20" s="49">
        <v>202</v>
      </c>
      <c r="P20" s="430" t="s">
        <v>572</v>
      </c>
      <c r="Q20" s="429">
        <v>1983439</v>
      </c>
      <c r="R20" s="429">
        <v>1820927</v>
      </c>
    </row>
    <row r="21" spans="1:18" x14ac:dyDescent="0.2">
      <c r="A21" s="159" t="s">
        <v>8</v>
      </c>
      <c r="B21" s="3" t="s">
        <v>269</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44.18938307030129</v>
      </c>
      <c r="E21" s="120">
        <f>'1'!W20+'2'!W20+'3'!W20+'4'!W20+'5'!W20+'6'!W20+'7'!W20+'8'!W20+'9'!W20+'10'!W20+'11'!W20+'12'!W20+'13'!W20+'14'!W20+'15'!W20+'16'!W20+'17'!W20+'18'!W20+'19'!W20+'20'!W20+'21'!W20+'22'!W20+'23'!W20+'24'!W20+'25'!W20+'26'!W20+'27'!W20+'28'!W20+'29'!W20+'30'!W20+'31'!W20+'32'!W20+'33'!W20+'34'!W20+'35'!W20+'36'!W20+'37'!W20+'38'!W20+'39'!W20</f>
        <v>3</v>
      </c>
      <c r="F21" s="172">
        <f>'1'!Y20+'2'!Y20+'3'!Y20+'4'!Y20+'5'!Y20+'6'!Y20+'7'!Y20+'8'!Y20+'9'!Y20+'10'!Y20+'11'!Y20+'12'!Y20+'13'!Y20+'14'!Y20+'15'!Y20+'16'!Y20+'17'!Y20+'18'!Y20+'19'!Y20+'20'!Y20+'21'!Y20+'22'!Y20+'23'!Y20+'24'!Y20+'25'!Y20+'26'!Y20+'27'!Y20+'28'!Y20+'29'!Y20+'30'!Y20+'31'!Y20+'32'!Y20+'33'!Y20+'34'!Y20+'35'!Y20+'36'!Y20+'37'!Y20+'38'!Y20+'39'!Y20</f>
        <v>2</v>
      </c>
      <c r="G21" s="117">
        <v>16</v>
      </c>
      <c r="O21" s="49">
        <v>204</v>
      </c>
      <c r="P21" s="430" t="s">
        <v>573</v>
      </c>
      <c r="Q21" s="429">
        <v>1396599</v>
      </c>
      <c r="R21" s="429">
        <v>1365527</v>
      </c>
    </row>
    <row r="22" spans="1:18" x14ac:dyDescent="0.2">
      <c r="A22" s="159" t="s">
        <v>9</v>
      </c>
      <c r="B22" s="3" t="s">
        <v>270</v>
      </c>
      <c r="C22" s="174">
        <f>'1'!S21+'2'!S21+'3'!S21+'4'!S21+'5'!S21+'6'!S21+'7'!S21+'8'!S21+'9'!S21+'10'!S21+'11'!S21+'12'!S21+'13'!S21+'14'!S21+'15'!S21+'16'!S21+'17'!S21+'18'!S21+'19'!S21+'20'!S21+'21'!S21+'22'!S21+'23'!S21+'24'!S21+'25'!S21+'26'!S21+'27'!S21+'28'!S21+'29'!S21+'30'!S21+'31'!S21+'32'!S21+'33'!S21+'34'!S21+'35'!S21+'36'!S21+'37'!S21+'38'!S21+'39'!S21</f>
        <v>102.42567349287356</v>
      </c>
      <c r="D22" s="193">
        <f>'1'!U21+'2'!U21+'3'!U21+'4'!U21+'5'!U21+'6'!U21+'7'!U21+'8'!U21+'9'!U21+'10'!U21+'11'!U21+'12'!U21+'13'!U21+'14'!U21+'15'!U21+'16'!U21+'17'!U21+'18'!U21+'19'!U21+'20'!U21+'21'!U21+'22'!U21+'23'!U21+'24'!U21+'25'!U21+'26'!U21+'27'!U21+'28'!U21+'29'!U21+'30'!U21+'31'!U21+'32'!U21+'33'!U21+'34'!U21+'35'!U21+'36'!U21+'37'!U21+'38'!U21+'39'!U21</f>
        <v>40.543495757595792</v>
      </c>
      <c r="E22" s="120">
        <f>'1'!W21+'2'!W21+'3'!W21+'4'!W21+'5'!W21+'6'!W21+'7'!W21+'8'!W21+'9'!W21+'10'!W21+'11'!W21+'12'!W21+'13'!W21+'14'!W21+'15'!W21+'16'!W21+'17'!W21+'18'!W21+'19'!W21+'20'!W21+'21'!W21+'22'!W21+'23'!W21+'24'!W21+'25'!W21+'26'!W21+'27'!W21+'28'!W21+'29'!W21+'30'!W21+'31'!W21+'32'!W21+'33'!W21+'34'!W21+'35'!W21+'36'!W21+'37'!W21+'38'!W21+'39'!W21</f>
        <v>0</v>
      </c>
      <c r="F22" s="172">
        <f>'1'!Y21+'2'!Y21+'3'!Y21+'4'!Y21+'5'!Y21+'6'!Y21+'7'!Y21+'8'!Y21+'9'!Y21+'10'!Y21+'11'!Y21+'12'!Y21+'13'!Y21+'14'!Y21+'15'!Y21+'16'!Y21+'17'!Y21+'18'!Y21+'19'!Y21+'20'!Y21+'21'!Y21+'22'!Y21+'23'!Y21+'24'!Y21+'25'!Y21+'26'!Y21+'27'!Y21+'28'!Y21+'29'!Y21+'30'!Y21+'31'!Y21+'32'!Y21+'33'!Y21+'34'!Y21+'35'!Y21+'36'!Y21+'37'!Y21+'38'!Y21+'39'!Y21</f>
        <v>0</v>
      </c>
      <c r="G22" s="117">
        <v>17</v>
      </c>
      <c r="O22" s="49">
        <v>206</v>
      </c>
      <c r="P22" s="430" t="s">
        <v>574</v>
      </c>
      <c r="Q22" s="429">
        <v>207491</v>
      </c>
      <c r="R22" s="429">
        <v>198864</v>
      </c>
    </row>
    <row r="23" spans="1:18" x14ac:dyDescent="0.2">
      <c r="A23" s="159" t="s">
        <v>10</v>
      </c>
      <c r="B23" s="3" t="s">
        <v>271</v>
      </c>
      <c r="C23" s="174">
        <f>'1'!S22+'2'!S22+'3'!S22+'4'!S22+'5'!S22+'6'!S22+'7'!S22+'8'!S22+'9'!S22+'10'!S22+'11'!S22+'12'!S22+'13'!S22+'14'!S22+'15'!S22+'16'!S22+'17'!S22+'18'!S22+'19'!S22+'20'!S22+'21'!S22+'22'!S22+'23'!S22+'24'!S22+'25'!S22+'26'!S22+'27'!S22+'28'!S22+'29'!S22+'30'!S22+'31'!S22+'32'!S22+'33'!S22+'34'!S22+'35'!S22+'36'!S22+'37'!S22+'38'!S22+'39'!S22</f>
        <v>164.02636864582786</v>
      </c>
      <c r="D23" s="193">
        <f>'1'!U22+'2'!U22+'3'!U22+'4'!U22+'5'!U22+'6'!U22+'7'!U22+'8'!U22+'9'!U22+'10'!U22+'11'!U22+'12'!U22+'13'!U22+'14'!U22+'15'!U22+'16'!U22+'17'!U22+'18'!U22+'19'!U22+'20'!U22+'21'!U22+'22'!U22+'23'!U22+'24'!U22+'25'!U22+'26'!U22+'27'!U22+'28'!U22+'29'!U22+'30'!U22+'31'!U22+'32'!U22+'33'!U22+'34'!U22+'35'!U22+'36'!U22+'37'!U22+'38'!U22+'39'!U22</f>
        <v>57.271693696536126</v>
      </c>
      <c r="E23" s="120">
        <f>'1'!W22+'2'!W22+'3'!W22+'4'!W22+'5'!W22+'6'!W22+'7'!W22+'8'!W22+'9'!W22+'10'!W22+'11'!W22+'12'!W22+'13'!W22+'14'!W22+'15'!W22+'16'!W22+'17'!W22+'18'!W22+'19'!W22+'20'!W22+'21'!W22+'22'!W22+'23'!W22+'24'!W22+'25'!W22+'26'!W22+'27'!W22+'28'!W22+'29'!W22+'30'!W22+'31'!W22+'32'!W22+'33'!W22+'34'!W22+'35'!W22+'36'!W22+'37'!W22+'38'!W22+'39'!W22</f>
        <v>4</v>
      </c>
      <c r="F23" s="172">
        <f>'1'!Y22+'2'!Y22+'3'!Y22+'4'!Y22+'5'!Y22+'6'!Y22+'7'!Y22+'8'!Y22+'9'!Y22+'10'!Y22+'11'!Y22+'12'!Y22+'13'!Y22+'14'!Y22+'15'!Y22+'16'!Y22+'17'!Y22+'18'!Y22+'19'!Y22+'20'!Y22+'21'!Y22+'22'!Y22+'23'!Y22+'24'!Y22+'25'!Y22+'26'!Y22+'27'!Y22+'28'!Y22+'29'!Y22+'30'!Y22+'31'!Y22+'32'!Y22+'33'!Y22+'34'!Y22+'35'!Y22+'36'!Y22+'37'!Y22+'38'!Y22+'39'!Y22</f>
        <v>4</v>
      </c>
      <c r="G23" s="117">
        <v>18</v>
      </c>
      <c r="O23" s="49"/>
      <c r="P23" s="430" t="s">
        <v>563</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106.34964568394658</v>
      </c>
      <c r="D24" s="193">
        <f>'1'!U23+'2'!U23+'3'!U23+'4'!U23+'5'!U23+'6'!U23+'7'!U23+'8'!U23+'9'!U23+'10'!U23+'11'!U23+'12'!U23+'13'!U23+'14'!U23+'15'!U23+'16'!U23+'17'!U23+'18'!U23+'19'!U23+'20'!U23+'21'!U23+'22'!U23+'23'!U23+'24'!U23+'25'!U23+'26'!U23+'27'!U23+'28'!U23+'29'!U23+'30'!U23+'31'!U23+'32'!U23+'33'!U23+'34'!U23+'35'!U23+'36'!U23+'37'!U23+'38'!U23+'39'!U23</f>
        <v>35.53563909306348</v>
      </c>
      <c r="E24" s="120">
        <f>'1'!W23+'2'!W23+'3'!W23+'4'!W23+'5'!W23+'6'!W23+'7'!W23+'8'!W23+'9'!W23+'10'!W23+'11'!W23+'12'!W23+'13'!W23+'14'!W23+'15'!W23+'16'!W23+'17'!W23+'18'!W23+'19'!W23+'20'!W23+'21'!W23+'22'!W23+'23'!W23+'24'!W23+'25'!W23+'26'!W23+'27'!W23+'28'!W23+'29'!W23+'30'!W23+'31'!W23+'32'!W23+'33'!W23+'34'!W23+'35'!W23+'36'!W23+'37'!W23+'38'!W23+'39'!W23</f>
        <v>4</v>
      </c>
      <c r="F24" s="172">
        <f>'1'!Y23+'2'!Y23+'3'!Y23+'4'!Y23+'5'!Y23+'6'!Y23+'7'!Y23+'8'!Y23+'9'!Y23+'10'!Y23+'11'!Y23+'12'!Y23+'13'!Y23+'14'!Y23+'15'!Y23+'16'!Y23+'17'!Y23+'18'!Y23+'19'!Y23+'20'!Y23+'21'!Y23+'22'!Y23+'23'!Y23+'24'!Y23+'25'!Y23+'26'!Y23+'27'!Y23+'28'!Y23+'29'!Y23+'30'!Y23+'31'!Y23+'32'!Y23+'33'!Y23+'34'!Y23+'35'!Y23+'36'!Y23+'37'!Y23+'38'!Y23+'39'!Y23</f>
        <v>5</v>
      </c>
      <c r="G24" s="117">
        <v>19</v>
      </c>
      <c r="O24" s="49">
        <v>207</v>
      </c>
      <c r="P24" s="430" t="s">
        <v>575</v>
      </c>
      <c r="Q24" s="429">
        <v>654478</v>
      </c>
      <c r="R24" s="429">
        <v>639533</v>
      </c>
    </row>
    <row r="25" spans="1:18" x14ac:dyDescent="0.2">
      <c r="A25" s="159" t="s">
        <v>12</v>
      </c>
      <c r="B25" s="3" t="s">
        <v>366</v>
      </c>
      <c r="C25" s="174">
        <f>'1'!S24+'2'!S24+'3'!S24+'4'!S24+'5'!S24+'6'!S24+'7'!S24+'8'!S24+'9'!S24+'10'!S24+'11'!S24+'12'!S24+'13'!S24+'14'!S24+'15'!S24+'16'!S24+'17'!S24+'18'!S24+'19'!S24+'20'!S24+'21'!S24+'22'!S24+'23'!S24+'24'!S24+'25'!S24+'26'!S24+'27'!S24+'28'!S24+'29'!S24+'30'!S24+'31'!S24+'32'!S24+'33'!S24+'34'!S24+'35'!S24+'36'!S24+'37'!S24+'38'!S24+'39'!S24</f>
        <v>100.93273349496444</v>
      </c>
      <c r="D25" s="193">
        <f>'1'!U24+'2'!U24+'3'!U24+'4'!U24+'5'!U24+'6'!U24+'7'!U24+'8'!U24+'9'!U24+'10'!U24+'11'!U24+'12'!U24+'13'!U24+'14'!U24+'15'!U24+'16'!U24+'17'!U24+'18'!U24+'19'!U24+'20'!U24+'21'!U24+'22'!U24+'23'!U24+'24'!U24+'25'!U24+'26'!U24+'27'!U24+'28'!U24+'29'!U24+'30'!U24+'31'!U24+'32'!U24+'33'!U24+'34'!U24+'35'!U24+'36'!U24+'37'!U24+'38'!U24+'39'!U24</f>
        <v>32.267497920385061</v>
      </c>
      <c r="E25" s="120">
        <f>'1'!W24+'2'!W24+'3'!W24+'4'!W24+'5'!W24+'6'!W24+'7'!W24+'8'!W24+'9'!W24+'10'!W24+'11'!W24+'12'!W24+'13'!W24+'14'!W24+'15'!W24+'16'!W24+'17'!W24+'18'!W24+'19'!W24+'20'!W24+'21'!W24+'22'!W24+'23'!W24+'24'!W24+'25'!W24+'26'!W24+'27'!W24+'28'!W24+'29'!W24+'30'!W24+'31'!W24+'32'!W24+'33'!W24+'34'!W24+'35'!W24+'36'!W24+'37'!W24+'38'!W24+'39'!W24</f>
        <v>0</v>
      </c>
      <c r="F25" s="172">
        <f>'1'!Y24+'2'!Y24+'3'!Y24+'4'!Y24+'5'!Y24+'6'!Y24+'7'!Y24+'8'!Y24+'9'!Y24+'10'!Y24+'11'!Y24+'12'!Y24+'13'!Y24+'14'!Y24+'15'!Y24+'16'!Y24+'17'!Y24+'18'!Y24+'19'!Y24+'20'!Y24+'21'!Y24+'22'!Y24+'23'!Y24+'24'!Y24+'25'!Y24+'26'!Y24+'27'!Y24+'28'!Y24+'29'!Y24+'30'!Y24+'31'!Y24+'32'!Y24+'33'!Y24+'34'!Y24+'35'!Y24+'36'!Y24+'37'!Y24+'38'!Y24+'39'!Y24</f>
        <v>0</v>
      </c>
      <c r="G25" s="117">
        <v>20</v>
      </c>
      <c r="O25" s="49">
        <v>214</v>
      </c>
      <c r="P25" s="430" t="s">
        <v>576</v>
      </c>
      <c r="Q25" s="429">
        <v>470475</v>
      </c>
      <c r="R25" s="429">
        <v>449216</v>
      </c>
    </row>
    <row r="26" spans="1:18" x14ac:dyDescent="0.2">
      <c r="A26" s="159" t="s">
        <v>13</v>
      </c>
      <c r="B26" s="3" t="s">
        <v>191</v>
      </c>
      <c r="C26" s="174">
        <f>'1'!S25+'2'!S25+'3'!S25+'4'!S25+'5'!S25+'6'!S25+'7'!S25+'8'!S25+'9'!S25+'10'!S25+'11'!S25+'12'!S25+'13'!S25+'14'!S25+'15'!S25+'16'!S25+'17'!S25+'18'!S25+'19'!S25+'20'!S25+'21'!S25+'22'!S25+'23'!S25+'24'!S25+'25'!S25+'26'!S25+'27'!S25+'28'!S25+'29'!S25+'30'!S25+'31'!S25+'32'!S25+'33'!S25+'34'!S25+'35'!S25+'36'!S25+'37'!S25+'38'!S25+'39'!S25</f>
        <v>102.69250904276745</v>
      </c>
      <c r="D26" s="193">
        <f>'1'!U25+'2'!U25+'3'!U25+'4'!U25+'5'!U25+'6'!U25+'7'!U25+'8'!U25+'9'!U25+'10'!U25+'11'!U25+'12'!U25+'13'!U25+'14'!U25+'15'!U25+'16'!U25+'17'!U25+'18'!U25+'19'!U25+'20'!U25+'21'!U25+'22'!U25+'23'!U25+'24'!U25+'25'!U25+'26'!U25+'27'!U25+'28'!U25+'29'!U25+'30'!U25+'31'!U25+'32'!U25+'33'!U25+'34'!U25+'35'!U25+'36'!U25+'37'!U25+'38'!U25+'39'!U25</f>
        <v>22.031230048579701</v>
      </c>
      <c r="E26" s="120">
        <f>'1'!W25+'2'!W25+'3'!W25+'4'!W25+'5'!W25+'6'!W25+'7'!W25+'8'!W25+'9'!W25+'10'!W25+'11'!W25+'12'!W25+'13'!W25+'14'!W25+'15'!W25+'16'!W25+'17'!W25+'18'!W25+'19'!W25+'20'!W25+'21'!W25+'22'!W25+'23'!W25+'24'!W25+'25'!W25+'26'!W25+'27'!W25+'28'!W25+'29'!W25+'30'!W25+'31'!W25+'32'!W25+'33'!W25+'34'!W25+'35'!W25+'36'!W25+'37'!W25+'38'!W25+'39'!W25</f>
        <v>2</v>
      </c>
      <c r="F26" s="172">
        <f>'1'!Y25+'2'!Y25+'3'!Y25+'4'!Y25+'5'!Y25+'6'!Y25+'7'!Y25+'8'!Y25+'9'!Y25+'10'!Y25+'11'!Y25+'12'!Y25+'13'!Y25+'14'!Y25+'15'!Y25+'16'!Y25+'17'!Y25+'18'!Y25+'19'!Y25+'20'!Y25+'21'!Y25+'22'!Y25+'23'!Y25+'24'!Y25+'25'!Y25+'26'!Y25+'27'!Y25+'28'!Y25+'29'!Y25+'30'!Y25+'31'!Y25+'32'!Y25+'33'!Y25+'34'!Y25+'35'!Y25+'36'!Y25+'37'!Y25+'38'!Y25+'39'!Y25</f>
        <v>2</v>
      </c>
      <c r="G26" s="117">
        <v>21</v>
      </c>
      <c r="O26" s="49">
        <v>217</v>
      </c>
      <c r="P26" s="430" t="s">
        <v>577</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116.70652138864659</v>
      </c>
      <c r="D27" s="195">
        <f>'1'!U26+'2'!U26+'3'!U26+'4'!U26+'5'!U26+'6'!U26+'7'!U26+'8'!U26+'9'!U26+'10'!U26+'11'!U26+'12'!U26+'13'!U26+'14'!U26+'15'!U26+'16'!U26+'17'!U26+'18'!U26+'19'!U26+'20'!U26+'21'!U26+'22'!U26+'23'!U26+'24'!U26+'25'!U26+'26'!U26+'27'!U26+'28'!U26+'29'!U26+'30'!U26+'31'!U26+'32'!U26+'33'!U26+'34'!U26+'35'!U26+'36'!U26+'37'!U26+'38'!U26+'39'!U26</f>
        <v>44.642976081791701</v>
      </c>
      <c r="E27" s="121">
        <f>'1'!W26+'2'!W26+'3'!W26+'4'!W26+'5'!W26+'6'!W26+'7'!W26+'8'!W26+'9'!W26+'10'!W26+'11'!W26+'12'!W26+'13'!W26+'14'!W26+'15'!W26+'16'!W26+'17'!W26+'18'!W26+'19'!W26+'20'!W26+'21'!W26+'22'!W26+'23'!W26+'24'!W26+'25'!W26+'26'!W26+'27'!W26+'28'!W26+'29'!W26+'30'!W26+'31'!W26+'32'!W26+'33'!W26+'34'!W26+'35'!W26+'36'!W26+'37'!W26+'38'!W26+'39'!W26</f>
        <v>7</v>
      </c>
      <c r="F27" s="173">
        <f>'1'!Y26+'2'!Y26+'3'!Y26+'4'!Y26+'5'!Y26+'6'!Y26+'7'!Y26+'8'!Y26+'9'!Y26+'10'!Y26+'11'!Y26+'12'!Y26+'13'!Y26+'14'!Y26+'15'!Y26+'16'!Y26+'17'!Y26+'18'!Y26+'19'!Y26+'20'!Y26+'21'!Y26+'22'!Y26+'23'!Y26+'24'!Y26+'25'!Y26+'26'!Y26+'27'!Y26+'28'!Y26+'29'!Y26+'30'!Y26+'31'!Y26+'32'!Y26+'33'!Y26+'34'!Y26+'35'!Y26+'36'!Y26+'37'!Y26+'38'!Y26+'39'!Y26</f>
        <v>5</v>
      </c>
      <c r="G27" s="55">
        <v>22</v>
      </c>
      <c r="O27" s="49">
        <v>219</v>
      </c>
      <c r="P27" s="430" t="s">
        <v>578</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117.77779759785834</v>
      </c>
      <c r="D28" s="193">
        <f>'1'!U27+'2'!U27+'3'!U27+'4'!U27+'5'!U27+'6'!U27+'7'!U27+'8'!U27+'9'!U27+'10'!U27+'11'!U27+'12'!U27+'13'!U27+'14'!U27+'15'!U27+'16'!U27+'17'!U27+'18'!U27+'19'!U27+'20'!U27+'21'!U27+'22'!U27+'23'!U27+'24'!U27+'25'!U27+'26'!U27+'27'!U27+'28'!U27+'29'!U27+'30'!U27+'31'!U27+'32'!U27+'33'!U27+'34'!U27+'35'!U27+'36'!U27+'37'!U27+'38'!U27+'39'!U27</f>
        <v>51.785568593610883</v>
      </c>
      <c r="E28" s="120">
        <f>'1'!W27+'2'!W27+'3'!W27+'4'!W27+'5'!W27+'6'!W27+'7'!W27+'8'!W27+'9'!W27+'10'!W27+'11'!W27+'12'!W27+'13'!W27+'14'!W27+'15'!W27+'16'!W27+'17'!W27+'18'!W27+'19'!W27+'20'!W27+'21'!W27+'22'!W27+'23'!W27+'24'!W27+'25'!W27+'26'!W27+'27'!W27+'28'!W27+'29'!W27+'30'!W27+'31'!W27+'32'!W27+'33'!W27+'34'!W27+'35'!W27+'36'!W27+'37'!W27+'38'!W27+'39'!W27</f>
        <v>12</v>
      </c>
      <c r="F28" s="172">
        <f>'1'!Y27+'2'!Y27+'3'!Y27+'4'!Y27+'5'!Y27+'6'!Y27+'7'!Y27+'8'!Y27+'9'!Y27+'10'!Y27+'11'!Y27+'12'!Y27+'13'!Y27+'14'!Y27+'15'!Y27+'16'!Y27+'17'!Y27+'18'!Y27+'19'!Y27+'20'!Y27+'21'!Y27+'22'!Y27+'23'!Y27+'24'!Y27+'25'!Y27+'26'!Y27+'27'!Y27+'28'!Y27+'29'!Y27+'30'!Y27+'31'!Y27+'32'!Y27+'33'!Y27+'34'!Y27+'35'!Y27+'36'!Y27+'37'!Y27+'38'!Y27+'39'!Y27</f>
        <v>8</v>
      </c>
      <c r="G28" s="117">
        <v>23</v>
      </c>
      <c r="O28" s="49">
        <v>301</v>
      </c>
      <c r="P28" s="430" t="s">
        <v>579</v>
      </c>
      <c r="Q28" s="429">
        <v>62895</v>
      </c>
      <c r="R28" s="429">
        <v>61899</v>
      </c>
    </row>
    <row r="29" spans="1:18" x14ac:dyDescent="0.2">
      <c r="A29" s="159" t="s">
        <v>16</v>
      </c>
      <c r="B29" s="3" t="s">
        <v>192</v>
      </c>
      <c r="C29" s="174">
        <f>'1'!S28+'2'!S28+'3'!S28+'4'!S28+'5'!S28+'6'!S28+'7'!S28+'8'!S28+'9'!S28+'10'!S28+'11'!S28+'12'!S28+'13'!S28+'14'!S28+'15'!S28+'16'!S28+'17'!S28+'18'!S28+'19'!S28+'20'!S28+'21'!S28+'22'!S28+'23'!S28+'24'!S28+'25'!S28+'26'!S28+'27'!S28+'28'!S28+'29'!S28+'30'!S28+'31'!S28+'32'!S28+'33'!S28+'34'!S28+'35'!S28+'36'!S28+'37'!S28+'38'!S28+'39'!S28</f>
        <v>104.38546775260455</v>
      </c>
      <c r="D29" s="193">
        <f>'1'!U28+'2'!U28+'3'!U28+'4'!U28+'5'!U28+'6'!U28+'7'!U28+'8'!U28+'9'!U28+'10'!U28+'11'!U28+'12'!U28+'13'!U28+'14'!U28+'15'!U28+'16'!U28+'17'!U28+'18'!U28+'19'!U28+'20'!U28+'21'!U28+'22'!U28+'23'!U28+'24'!U28+'25'!U28+'26'!U28+'27'!U28+'28'!U28+'29'!U28+'30'!U28+'31'!U28+'32'!U28+'33'!U28+'34'!U28+'35'!U28+'36'!U28+'37'!U28+'38'!U28+'39'!U28</f>
        <v>36.00894042628606</v>
      </c>
      <c r="E29" s="120">
        <f>'1'!W28+'2'!W28+'3'!W28+'4'!W28+'5'!W28+'6'!W28+'7'!W28+'8'!W28+'9'!W28+'10'!W28+'11'!W28+'12'!W28+'13'!W28+'14'!W28+'15'!W28+'16'!W28+'17'!W28+'18'!W28+'19'!W28+'20'!W28+'21'!W28+'22'!W28+'23'!W28+'24'!W28+'25'!W28+'26'!W28+'27'!W28+'28'!W28+'29'!W28+'30'!W28+'31'!W28+'32'!W28+'33'!W28+'34'!W28+'35'!W28+'36'!W28+'37'!W28+'38'!W28+'39'!W28</f>
        <v>0</v>
      </c>
      <c r="F29" s="172">
        <f>'1'!Y28+'2'!Y28+'3'!Y28+'4'!Y28+'5'!Y28+'6'!Y28+'7'!Y28+'8'!Y28+'9'!Y28+'10'!Y28+'11'!Y28+'12'!Y28+'13'!Y28+'14'!Y28+'15'!Y28+'16'!Y28+'17'!Y28+'18'!Y28+'19'!Y28+'20'!Y28+'21'!Y28+'22'!Y28+'23'!Y28+'24'!Y28+'25'!Y28+'26'!Y28+'27'!Y28+'28'!Y28+'29'!Y28+'30'!Y28+'31'!Y28+'32'!Y28+'33'!Y28+'34'!Y28+'35'!Y28+'36'!Y28+'37'!Y28+'38'!Y28+'39'!Y28</f>
        <v>0</v>
      </c>
      <c r="G29" s="117">
        <v>24</v>
      </c>
      <c r="O29" s="49"/>
      <c r="P29" s="430" t="s">
        <v>564</v>
      </c>
      <c r="Q29" s="429">
        <v>2933055</v>
      </c>
      <c r="R29" s="429">
        <v>2958496</v>
      </c>
    </row>
    <row r="30" spans="1:18" x14ac:dyDescent="0.2">
      <c r="A30" s="159" t="s">
        <v>17</v>
      </c>
      <c r="B30" s="3" t="s">
        <v>272</v>
      </c>
      <c r="C30" s="174">
        <f>'1'!S29+'2'!S29+'3'!S29+'4'!S29+'5'!S29+'6'!S29+'7'!S29+'8'!S29+'9'!S29+'10'!S29+'11'!S29+'12'!S29+'13'!S29+'14'!S29+'15'!S29+'16'!S29+'17'!S29+'18'!S29+'19'!S29+'20'!S29+'21'!S29+'22'!S29+'23'!S29+'24'!S29+'25'!S29+'26'!S29+'27'!S29+'28'!S29+'29'!S29+'30'!S29+'31'!S29+'32'!S29+'33'!S29+'34'!S29+'35'!S29+'36'!S29+'37'!S29+'38'!S29+'39'!S29</f>
        <v>109.1929002285556</v>
      </c>
      <c r="D30" s="193">
        <f>'1'!U29+'2'!U29+'3'!U29+'4'!U29+'5'!U29+'6'!U29+'7'!U29+'8'!U29+'9'!U29+'10'!U29+'11'!U29+'12'!U29+'13'!U29+'14'!U29+'15'!U29+'16'!U29+'17'!U29+'18'!U29+'19'!U29+'20'!U29+'21'!U29+'22'!U29+'23'!U29+'24'!U29+'25'!U29+'26'!U29+'27'!U29+'28'!U29+'29'!U29+'30'!U29+'31'!U29+'32'!U29+'33'!U29+'34'!U29+'35'!U29+'36'!U29+'37'!U29+'38'!U29+'39'!U29</f>
        <v>52.979698744151115</v>
      </c>
      <c r="E30" s="120">
        <f>'1'!W29+'2'!W29+'3'!W29+'4'!W29+'5'!W29+'6'!W29+'7'!W29+'8'!W29+'9'!W29+'10'!W29+'11'!W29+'12'!W29+'13'!W29+'14'!W29+'15'!W29+'16'!W29+'17'!W29+'18'!W29+'19'!W29+'20'!W29+'21'!W29+'22'!W29+'23'!W29+'24'!W29+'25'!W29+'26'!W29+'27'!W29+'28'!W29+'29'!W29+'30'!W29+'31'!W29+'32'!W29+'33'!W29+'34'!W29+'35'!W29+'36'!W29+'37'!W29+'38'!W29+'39'!W29</f>
        <v>1</v>
      </c>
      <c r="F30" s="172">
        <f>'1'!Y29+'2'!Y29+'3'!Y29+'4'!Y29+'5'!Y29+'6'!Y29+'7'!Y29+'8'!Y29+'9'!Y29+'10'!Y29+'11'!Y29+'12'!Y29+'13'!Y29+'14'!Y29+'15'!Y29+'16'!Y29+'17'!Y29+'18'!Y29+'19'!Y29+'20'!Y29+'21'!Y29+'22'!Y29+'23'!Y29+'24'!Y29+'25'!Y29+'26'!Y29+'27'!Y29+'28'!Y29+'29'!Y29+'30'!Y29+'31'!Y29+'32'!Y29+'33'!Y29+'34'!Y29+'35'!Y29+'36'!Y29+'37'!Y29+'38'!Y29+'39'!Y29</f>
        <v>1</v>
      </c>
      <c r="G30" s="117">
        <v>25</v>
      </c>
      <c r="O30" s="49">
        <v>203</v>
      </c>
      <c r="P30" s="430" t="s">
        <v>580</v>
      </c>
      <c r="Q30" s="429">
        <v>1187637</v>
      </c>
      <c r="R30" s="429">
        <v>1167801</v>
      </c>
    </row>
    <row r="31" spans="1:18" x14ac:dyDescent="0.2">
      <c r="A31" s="159" t="s">
        <v>18</v>
      </c>
      <c r="B31" s="3" t="s">
        <v>273</v>
      </c>
      <c r="C31" s="174">
        <f>'1'!S30+'2'!S30+'3'!S30+'4'!S30+'5'!S30+'6'!S30+'7'!S30+'8'!S30+'9'!S30+'10'!S30+'11'!S30+'12'!S30+'13'!S30+'14'!S30+'15'!S30+'16'!S30+'17'!S30+'18'!S30+'19'!S30+'20'!S30+'21'!S30+'22'!S30+'23'!S30+'24'!S30+'25'!S30+'26'!S30+'27'!S30+'28'!S30+'29'!S30+'30'!S30+'31'!S30+'32'!S30+'33'!S30+'34'!S30+'35'!S30+'36'!S30+'37'!S30+'38'!S30+'39'!S30</f>
        <v>115.84715927609679</v>
      </c>
      <c r="D31" s="193">
        <f>'1'!U30+'2'!U30+'3'!U30+'4'!U30+'5'!U30+'6'!U30+'7'!U30+'8'!U30+'9'!U30+'10'!U30+'11'!U30+'12'!U30+'13'!U30+'14'!U30+'15'!U30+'16'!U30+'17'!U30+'18'!U30+'19'!U30+'20'!U30+'21'!U30+'22'!U30+'23'!U30+'24'!U30+'25'!U30+'26'!U30+'27'!U30+'28'!U30+'29'!U30+'30'!U30+'31'!U30+'32'!U30+'33'!U30+'34'!U30+'35'!U30+'36'!U30+'37'!U30+'38'!U30+'39'!U30</f>
        <v>74.271944414299341</v>
      </c>
      <c r="E31" s="120">
        <f>'1'!W30+'2'!W30+'3'!W30+'4'!W30+'5'!W30+'6'!W30+'7'!W30+'8'!W30+'9'!W30+'10'!W30+'11'!W30+'12'!W30+'13'!W30+'14'!W30+'15'!W30+'16'!W30+'17'!W30+'18'!W30+'19'!W30+'20'!W30+'21'!W30+'22'!W30+'23'!W30+'24'!W30+'25'!W30+'26'!W30+'27'!W30+'28'!W30+'29'!W30+'30'!W30+'31'!W30+'32'!W30+'33'!W30+'34'!W30+'35'!W30+'36'!W30+'37'!W30+'38'!W30+'39'!W30</f>
        <v>3</v>
      </c>
      <c r="F31" s="172">
        <f>'1'!Y30+'2'!Y30+'3'!Y30+'4'!Y30+'5'!Y30+'6'!Y30+'7'!Y30+'8'!Y30+'9'!Y30+'10'!Y30+'11'!Y30+'12'!Y30+'13'!Y30+'14'!Y30+'15'!Y30+'16'!Y30+'17'!Y30+'18'!Y30+'19'!Y30+'20'!Y30+'21'!Y30+'22'!Y30+'23'!Y30+'24'!Y30+'25'!Y30+'26'!Y30+'27'!Y30+'28'!Y30+'29'!Y30+'30'!Y30+'31'!Y30+'32'!Y30+'33'!Y30+'34'!Y30+'35'!Y30+'36'!Y30+'37'!Y30+'38'!Y30+'39'!Y30</f>
        <v>2</v>
      </c>
      <c r="G31" s="117">
        <v>26</v>
      </c>
      <c r="O31" s="49">
        <v>210</v>
      </c>
      <c r="P31" s="430" t="s">
        <v>581</v>
      </c>
      <c r="Q31" s="429">
        <v>868757</v>
      </c>
      <c r="R31" s="429">
        <v>843054</v>
      </c>
    </row>
    <row r="32" spans="1:18" x14ac:dyDescent="0.2">
      <c r="A32" s="159" t="s">
        <v>19</v>
      </c>
      <c r="B32" s="3" t="s">
        <v>274</v>
      </c>
      <c r="C32" s="174">
        <f>'1'!S31+'2'!S31+'3'!S31+'4'!S31+'5'!S31+'6'!S31+'7'!S31+'8'!S31+'9'!S31+'10'!S31+'11'!S31+'12'!S31+'13'!S31+'14'!S31+'15'!S31+'16'!S31+'17'!S31+'18'!S31+'19'!S31+'20'!S31+'21'!S31+'22'!S31+'23'!S31+'24'!S31+'25'!S31+'26'!S31+'27'!S31+'28'!S31+'29'!S31+'30'!S31+'31'!S31+'32'!S31+'33'!S31+'34'!S31+'35'!S31+'36'!S31+'37'!S31+'38'!S31+'39'!S31</f>
        <v>231.8516957012435</v>
      </c>
      <c r="D32" s="193">
        <f>'1'!U31+'2'!U31+'3'!U31+'4'!U31+'5'!U31+'6'!U31+'7'!U31+'8'!U31+'9'!U31+'10'!U31+'11'!U31+'12'!U31+'13'!U31+'14'!U31+'15'!U31+'16'!U31+'17'!U31+'18'!U31+'19'!U31+'20'!U31+'21'!U31+'22'!U31+'23'!U31+'24'!U31+'25'!U31+'26'!U31+'27'!U31+'28'!U31+'29'!U31+'30'!U31+'31'!U31+'32'!U31+'33'!U31+'34'!U31+'35'!U31+'36'!U31+'37'!U31+'38'!U31+'39'!U31</f>
        <v>161.55197167133559</v>
      </c>
      <c r="E32" s="120">
        <f>'1'!W31+'2'!W31+'3'!W31+'4'!W31+'5'!W31+'6'!W31+'7'!W31+'8'!W31+'9'!W31+'10'!W31+'11'!W31+'12'!W31+'13'!W31+'14'!W31+'15'!W31+'16'!W31+'17'!W31+'18'!W31+'19'!W31+'20'!W31+'21'!W31+'22'!W31+'23'!W31+'24'!W31+'25'!W31+'26'!W31+'27'!W31+'28'!W31+'29'!W31+'30'!W31+'31'!W31+'32'!W31+'33'!W31+'34'!W31+'35'!W31+'36'!W31+'37'!W31+'38'!W31+'39'!W31</f>
        <v>39</v>
      </c>
      <c r="F32" s="172">
        <f>'1'!Y31+'2'!Y31+'3'!Y31+'4'!Y31+'5'!Y31+'6'!Y31+'7'!Y31+'8'!Y31+'9'!Y31+'10'!Y31+'11'!Y31+'12'!Y31+'13'!Y31+'14'!Y31+'15'!Y31+'16'!Y31+'17'!Y31+'18'!Y31+'19'!Y31+'20'!Y31+'21'!Y31+'22'!Y31+'23'!Y31+'24'!Y31+'25'!Y31+'26'!Y31+'27'!Y31+'28'!Y31+'29'!Y31+'30'!Y31+'31'!Y31+'32'!Y31+'33'!Y31+'34'!Y31+'35'!Y31+'36'!Y31+'37'!Y31+'38'!Y31+'39'!Y31</f>
        <v>25</v>
      </c>
      <c r="G32" s="117">
        <v>27</v>
      </c>
      <c r="O32" s="49">
        <v>216</v>
      </c>
      <c r="P32" s="430" t="s">
        <v>582</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128.02563885874497</v>
      </c>
      <c r="D33" s="193">
        <f>'1'!U32+'2'!U32+'3'!U32+'4'!U32+'5'!U32+'6'!U32+'7'!U32+'8'!U32+'9'!U32+'10'!U32+'11'!U32+'12'!U32+'13'!U32+'14'!U32+'15'!U32+'16'!U32+'17'!U32+'18'!U32+'19'!U32+'20'!U32+'21'!U32+'22'!U32+'23'!U32+'24'!U32+'25'!U32+'26'!U32+'27'!U32+'28'!U32+'29'!U32+'30'!U32+'31'!U32+'32'!U32+'33'!U32+'34'!U32+'35'!U32+'36'!U32+'37'!U32+'38'!U32+'39'!U32</f>
        <v>82.054133594984094</v>
      </c>
      <c r="E33" s="120">
        <f>'1'!W32+'2'!W32+'3'!W32+'4'!W32+'5'!W32+'6'!W32+'7'!W32+'8'!W32+'9'!W32+'10'!W32+'11'!W32+'12'!W32+'13'!W32+'14'!W32+'15'!W32+'16'!W32+'17'!W32+'18'!W32+'19'!W32+'20'!W32+'21'!W32+'22'!W32+'23'!W32+'24'!W32+'25'!W32+'26'!W32+'27'!W32+'28'!W32+'29'!W32+'30'!W32+'31'!W32+'32'!W32+'33'!W32+'34'!W32+'35'!W32+'36'!W32+'37'!W32+'38'!W32+'39'!W32</f>
        <v>7</v>
      </c>
      <c r="F33" s="172">
        <f>'1'!Y32+'2'!Y32+'3'!Y32+'4'!Y32+'5'!Y32+'6'!Y32+'7'!Y32+'8'!Y32+'9'!Y32+'10'!Y32+'11'!Y32+'12'!Y32+'13'!Y32+'14'!Y32+'15'!Y32+'16'!Y32+'17'!Y32+'18'!Y32+'19'!Y32+'20'!Y32+'21'!Y32+'22'!Y32+'23'!Y32+'24'!Y32+'25'!Y32+'26'!Y32+'27'!Y32+'28'!Y32+'29'!Y32+'30'!Y32+'31'!Y32+'32'!Y32+'33'!Y32+'34'!Y32+'35'!Y32+'36'!Y32+'37'!Y32+'38'!Y32+'39'!Y32</f>
        <v>6</v>
      </c>
      <c r="G33" s="117">
        <v>28</v>
      </c>
      <c r="O33" s="49">
        <v>381</v>
      </c>
      <c r="P33" s="430" t="s">
        <v>583</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251.96027687397168</v>
      </c>
      <c r="D34" s="193">
        <f>'1'!U33+'2'!U33+'3'!U33+'4'!U33+'5'!U33+'6'!U33+'7'!U33+'8'!U33+'9'!U33+'10'!U33+'11'!U33+'12'!U33+'13'!U33+'14'!U33+'15'!U33+'16'!U33+'17'!U33+'18'!U33+'19'!U33+'20'!U33+'21'!U33+'22'!U33+'23'!U33+'24'!U33+'25'!U33+'26'!U33+'27'!U33+'28'!U33+'29'!U33+'30'!U33+'31'!U33+'32'!U33+'33'!U33+'34'!U33+'35'!U33+'36'!U33+'37'!U33+'38'!U33+'39'!U33</f>
        <v>214.05435767845418</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0</v>
      </c>
      <c r="G34" s="117">
        <v>29</v>
      </c>
      <c r="O34" s="49">
        <v>382</v>
      </c>
      <c r="P34" s="430" t="s">
        <v>584</v>
      </c>
      <c r="Q34" s="429">
        <v>178102</v>
      </c>
      <c r="R34" s="429">
        <v>194975</v>
      </c>
    </row>
    <row r="35" spans="1:18" x14ac:dyDescent="0.2">
      <c r="A35" s="159" t="s">
        <v>22</v>
      </c>
      <c r="B35" s="3" t="s">
        <v>377</v>
      </c>
      <c r="C35" s="174">
        <f>'1'!S34+'2'!S34+'3'!S34+'4'!S34+'5'!S34+'6'!S34+'7'!S34+'8'!S34+'9'!S34+'10'!S34+'11'!S34+'12'!S34+'13'!S34+'14'!S34+'15'!S34+'16'!S34+'17'!S34+'18'!S34+'19'!S34+'20'!S34+'21'!S34+'22'!S34+'23'!S34+'24'!S34+'25'!S34+'26'!S34+'27'!S34+'28'!S34+'29'!S34+'30'!S34+'31'!S34+'32'!S34+'33'!S34+'34'!S34+'35'!S34+'36'!S34+'37'!S34+'38'!S34+'39'!S34</f>
        <v>157.37999278394383</v>
      </c>
      <c r="D35" s="193">
        <f>'1'!U34+'2'!U34+'3'!U34+'4'!U34+'5'!U34+'6'!U34+'7'!U34+'8'!U34+'9'!U34+'10'!U34+'11'!U34+'12'!U34+'13'!U34+'14'!U34+'15'!U34+'16'!U34+'17'!U34+'18'!U34+'19'!U34+'20'!U34+'21'!U34+'22'!U34+'23'!U34+'24'!U34+'25'!U34+'26'!U34+'27'!U34+'28'!U34+'29'!U34+'30'!U34+'31'!U34+'32'!U34+'33'!U34+'34'!U34+'35'!U34+'36'!U34+'37'!U34+'38'!U34+'39'!U34</f>
        <v>104.64456418849369</v>
      </c>
      <c r="E35" s="120">
        <f>'1'!W34+'2'!W34+'3'!W34+'4'!W34+'5'!W34+'6'!W34+'7'!W34+'8'!W34+'9'!W34+'10'!W34+'11'!W34+'12'!W34+'13'!W34+'14'!W34+'15'!W34+'16'!W34+'17'!W34+'18'!W34+'19'!W34+'20'!W34+'21'!W34+'22'!W34+'23'!W34+'24'!W34+'25'!W34+'26'!W34+'27'!W34+'28'!W34+'29'!W34+'30'!W34+'31'!W34+'32'!W34+'33'!W34+'34'!W34+'35'!W34+'36'!W34+'37'!W34+'38'!W34+'39'!W34</f>
        <v>3</v>
      </c>
      <c r="F35" s="172">
        <f>'1'!Y34+'2'!Y34+'3'!Y34+'4'!Y34+'5'!Y34+'6'!Y34+'7'!Y34+'8'!Y34+'9'!Y34+'10'!Y34+'11'!Y34+'12'!Y34+'13'!Y34+'14'!Y34+'15'!Y34+'16'!Y34+'17'!Y34+'18'!Y34+'19'!Y34+'20'!Y34+'21'!Y34+'22'!Y34+'23'!Y34+'24'!Y34+'25'!Y34+'26'!Y34+'27'!Y34+'28'!Y34+'29'!Y34+'30'!Y34+'31'!Y34+'32'!Y34+'33'!Y34+'34'!Y34+'35'!Y34+'36'!Y34+'37'!Y34+'38'!Y34+'39'!Y34</f>
        <v>3</v>
      </c>
      <c r="G35" s="117">
        <v>30</v>
      </c>
      <c r="O35" s="49"/>
      <c r="P35" s="430" t="s">
        <v>565</v>
      </c>
      <c r="Q35" s="429">
        <v>1278601</v>
      </c>
      <c r="R35" s="429">
        <v>1266442</v>
      </c>
    </row>
    <row r="36" spans="1:18" x14ac:dyDescent="0.2">
      <c r="A36" s="159" t="s">
        <v>23</v>
      </c>
      <c r="B36" s="3" t="s">
        <v>193</v>
      </c>
      <c r="C36" s="174">
        <f>'1'!S35+'2'!S35+'3'!S35+'4'!S35+'5'!S35+'6'!S35+'7'!S35+'8'!S35+'9'!S35+'10'!S35+'11'!S35+'12'!S35+'13'!S35+'14'!S35+'15'!S35+'16'!S35+'17'!S35+'18'!S35+'19'!S35+'20'!S35+'21'!S35+'22'!S35+'23'!S35+'24'!S35+'25'!S35+'26'!S35+'27'!S35+'28'!S35+'29'!S35+'30'!S35+'31'!S35+'32'!S35+'33'!S35+'34'!S35+'35'!S35+'36'!S35+'37'!S35+'38'!S35+'39'!S35</f>
        <v>103.83551651139614</v>
      </c>
      <c r="D36" s="193">
        <f>'1'!U35+'2'!U35+'3'!U35+'4'!U35+'5'!U35+'6'!U35+'7'!U35+'8'!U35+'9'!U35+'10'!U35+'11'!U35+'12'!U35+'13'!U35+'14'!U35+'15'!U35+'16'!U35+'17'!U35+'18'!U35+'19'!U35+'20'!U35+'21'!U35+'22'!U35+'23'!U35+'24'!U35+'25'!U35+'26'!U35+'27'!U35+'28'!U35+'29'!U35+'30'!U35+'31'!U35+'32'!U35+'33'!U35+'34'!U35+'35'!U35+'36'!U35+'37'!U35+'38'!U35+'39'!U35</f>
        <v>54.461279553527639</v>
      </c>
      <c r="E36" s="120">
        <f>'1'!W35+'2'!W35+'3'!W35+'4'!W35+'5'!W35+'6'!W35+'7'!W35+'8'!W35+'9'!W35+'10'!W35+'11'!W35+'12'!W35+'13'!W35+'14'!W35+'15'!W35+'16'!W35+'17'!W35+'18'!W35+'19'!W35+'20'!W35+'21'!W35+'22'!W35+'23'!W35+'24'!W35+'25'!W35+'26'!W35+'27'!W35+'28'!W35+'29'!W35+'30'!W35+'31'!W35+'32'!W35+'33'!W35+'34'!W35+'35'!W35+'36'!W35+'37'!W35+'38'!W35+'39'!W35</f>
        <v>13</v>
      </c>
      <c r="F36" s="172">
        <f>'1'!Y35+'2'!Y35+'3'!Y35+'4'!Y35+'5'!Y35+'6'!Y35+'7'!Y35+'8'!Y35+'9'!Y35+'10'!Y35+'11'!Y35+'12'!Y35+'13'!Y35+'14'!Y35+'15'!Y35+'16'!Y35+'17'!Y35+'18'!Y35+'19'!Y35+'20'!Y35+'21'!Y35+'22'!Y35+'23'!Y35+'24'!Y35+'25'!Y35+'26'!Y35+'27'!Y35+'28'!Y35+'29'!Y35+'30'!Y35+'31'!Y35+'32'!Y35+'33'!Y35+'34'!Y35+'35'!Y35+'36'!Y35+'37'!Y35+'38'!Y35+'39'!Y35</f>
        <v>14</v>
      </c>
      <c r="G36" s="117">
        <v>31</v>
      </c>
      <c r="O36" s="49">
        <v>213</v>
      </c>
      <c r="P36" s="430" t="s">
        <v>585</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131.83716329638656</v>
      </c>
      <c r="D37" s="193">
        <f>'1'!U36+'2'!U36+'3'!U36+'4'!U36+'5'!U36+'6'!U36+'7'!U36+'8'!U36+'9'!U36+'10'!U36+'11'!U36+'12'!U36+'13'!U36+'14'!U36+'15'!U36+'16'!U36+'17'!U36+'18'!U36+'19'!U36+'20'!U36+'21'!U36+'22'!U36+'23'!U36+'24'!U36+'25'!U36+'26'!U36+'27'!U36+'28'!U36+'29'!U36+'30'!U36+'31'!U36+'32'!U36+'33'!U36+'34'!U36+'35'!U36+'36'!U36+'37'!U36+'38'!U36+'39'!U36</f>
        <v>92.178538359131124</v>
      </c>
      <c r="E37" s="120">
        <f>'1'!W36+'2'!W36+'3'!W36+'4'!W36+'5'!W36+'6'!W36+'7'!W36+'8'!W36+'9'!W36+'10'!W36+'11'!W36+'12'!W36+'13'!W36+'14'!W36+'15'!W36+'16'!W36+'17'!W36+'18'!W36+'19'!W36+'20'!W36+'21'!W36+'22'!W36+'23'!W36+'24'!W36+'25'!W36+'26'!W36+'27'!W36+'28'!W36+'29'!W36+'30'!W36+'31'!W36+'32'!W36+'33'!W36+'34'!W36+'35'!W36+'36'!W36+'37'!W36+'38'!W36+'39'!W36</f>
        <v>8</v>
      </c>
      <c r="F37" s="172">
        <f>'1'!Y36+'2'!Y36+'3'!Y36+'4'!Y36+'5'!Y36+'6'!Y36+'7'!Y36+'8'!Y36+'9'!Y36+'10'!Y36+'11'!Y36+'12'!Y36+'13'!Y36+'14'!Y36+'15'!Y36+'16'!Y36+'17'!Y36+'18'!Y36+'19'!Y36+'20'!Y36+'21'!Y36+'22'!Y36+'23'!Y36+'24'!Y36+'25'!Y36+'26'!Y36+'27'!Y36+'28'!Y36+'29'!Y36+'30'!Y36+'31'!Y36+'32'!Y36+'33'!Y36+'34'!Y36+'35'!Y36+'36'!Y36+'37'!Y36+'38'!Y36+'39'!Y36</f>
        <v>9</v>
      </c>
      <c r="G37" s="117">
        <v>32</v>
      </c>
      <c r="O37" s="49">
        <v>215</v>
      </c>
      <c r="P37" s="430" t="s">
        <v>586</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113.7913733872528</v>
      </c>
      <c r="D38" s="193">
        <f>'1'!U37+'2'!U37+'3'!U37+'4'!U37+'5'!U37+'6'!U37+'7'!U37+'8'!U37+'9'!U37+'10'!U37+'11'!U37+'12'!U37+'13'!U37+'14'!U37+'15'!U37+'16'!U37+'17'!U37+'18'!U37+'19'!U37+'20'!U37+'21'!U37+'22'!U37+'23'!U37+'24'!U37+'25'!U37+'26'!U37+'27'!U37+'28'!U37+'29'!U37+'30'!U37+'31'!U37+'32'!U37+'33'!U37+'34'!U37+'35'!U37+'36'!U37+'37'!U37+'38'!U37+'39'!U37</f>
        <v>84.25867644452822</v>
      </c>
      <c r="E38" s="120">
        <f>'1'!W37+'2'!W37+'3'!W37+'4'!W37+'5'!W37+'6'!W37+'7'!W37+'8'!W37+'9'!W37+'10'!W37+'11'!W37+'12'!W37+'13'!W37+'14'!W37+'15'!W37+'16'!W37+'17'!W37+'18'!W37+'19'!W37+'20'!W37+'21'!W37+'22'!W37+'23'!W37+'24'!W37+'25'!W37+'26'!W37+'27'!W37+'28'!W37+'29'!W37+'30'!W37+'31'!W37+'32'!W37+'33'!W37+'34'!W37+'35'!W37+'36'!W37+'37'!W37+'38'!W37+'39'!W37</f>
        <v>10</v>
      </c>
      <c r="F38" s="172">
        <f>'1'!Y37+'2'!Y37+'3'!Y37+'4'!Y37+'5'!Y37+'6'!Y37+'7'!Y37+'8'!Y37+'9'!Y37+'10'!Y37+'11'!Y37+'12'!Y37+'13'!Y37+'14'!Y37+'15'!Y37+'16'!Y37+'17'!Y37+'18'!Y37+'19'!Y37+'20'!Y37+'21'!Y37+'22'!Y37+'23'!Y37+'24'!Y37+'25'!Y37+'26'!Y37+'27'!Y37+'28'!Y37+'29'!Y37+'30'!Y37+'31'!Y37+'32'!Y37+'33'!Y37+'34'!Y37+'35'!Y37+'36'!Y37+'37'!Y37+'38'!Y37+'39'!Y37</f>
        <v>6</v>
      </c>
      <c r="G38" s="117">
        <v>33</v>
      </c>
      <c r="O38" s="49">
        <v>218</v>
      </c>
      <c r="P38" s="430" t="s">
        <v>587</v>
      </c>
      <c r="Q38" s="429">
        <v>258553</v>
      </c>
      <c r="R38" s="429">
        <v>243824</v>
      </c>
    </row>
    <row r="39" spans="1:18" x14ac:dyDescent="0.2">
      <c r="A39" s="159" t="s">
        <v>26</v>
      </c>
      <c r="B39" s="3" t="s">
        <v>276</v>
      </c>
      <c r="C39" s="174">
        <f>'1'!S38+'2'!S38+'3'!S38+'4'!S38+'5'!S38+'6'!S38+'7'!S38+'8'!S38+'9'!S38+'10'!S38+'11'!S38+'12'!S38+'13'!S38+'14'!S38+'15'!S38+'16'!S38+'17'!S38+'18'!S38+'19'!S38+'20'!S38+'21'!S38+'22'!S38+'23'!S38+'24'!S38+'25'!S38+'26'!S38+'27'!S38+'28'!S38+'29'!S38+'30'!S38+'31'!S38+'32'!S38+'33'!S38+'34'!S38+'35'!S38+'36'!S38+'37'!S38+'38'!S38+'39'!S38</f>
        <v>122.52277319784943</v>
      </c>
      <c r="D39" s="193">
        <f>'1'!U38+'2'!U38+'3'!U38+'4'!U38+'5'!U38+'6'!U38+'7'!U38+'8'!U38+'9'!U38+'10'!U38+'11'!U38+'12'!U38+'13'!U38+'14'!U38+'15'!U38+'16'!U38+'17'!U38+'18'!U38+'19'!U38+'20'!U38+'21'!U38+'22'!U38+'23'!U38+'24'!U38+'25'!U38+'26'!U38+'27'!U38+'28'!U38+'29'!U38+'30'!U38+'31'!U38+'32'!U38+'33'!U38+'34'!U38+'35'!U38+'36'!U38+'37'!U38+'38'!U38+'39'!U38</f>
        <v>67.621171388654034</v>
      </c>
      <c r="E39" s="120">
        <f>'1'!W38+'2'!W38+'3'!W38+'4'!W38+'5'!W38+'6'!W38+'7'!W38+'8'!W38+'9'!W38+'10'!W38+'11'!W38+'12'!W38+'13'!W38+'14'!W38+'15'!W38+'16'!W38+'17'!W38+'18'!W38+'19'!W38+'20'!W38+'21'!W38+'22'!W38+'23'!W38+'24'!W38+'25'!W38+'26'!W38+'27'!W38+'28'!W38+'29'!W38+'30'!W38+'31'!W38+'32'!W38+'33'!W38+'34'!W38+'35'!W38+'36'!W38+'37'!W38+'38'!W38+'39'!W38</f>
        <v>19</v>
      </c>
      <c r="F39" s="172">
        <f>'1'!Y38+'2'!Y38+'3'!Y38+'4'!Y38+'5'!Y38+'6'!Y38+'7'!Y38+'8'!Y38+'9'!Y38+'10'!Y38+'11'!Y38+'12'!Y38+'13'!Y38+'14'!Y38+'15'!Y38+'16'!Y38+'17'!Y38+'18'!Y38+'19'!Y38+'20'!Y38+'21'!Y38+'22'!Y38+'23'!Y38+'24'!Y38+'25'!Y38+'26'!Y38+'27'!Y38+'28'!Y38+'29'!Y38+'30'!Y38+'31'!Y38+'32'!Y38+'33'!Y38+'34'!Y38+'35'!Y38+'36'!Y38+'37'!Y38+'38'!Y38+'39'!Y38</f>
        <v>17</v>
      </c>
      <c r="G39" s="117">
        <v>34</v>
      </c>
      <c r="O39" s="49">
        <v>220</v>
      </c>
      <c r="P39" s="430" t="s">
        <v>588</v>
      </c>
      <c r="Q39" s="429">
        <v>236199</v>
      </c>
      <c r="R39" s="429">
        <v>216961</v>
      </c>
    </row>
    <row r="40" spans="1:18" x14ac:dyDescent="0.2">
      <c r="A40" s="159" t="s">
        <v>51</v>
      </c>
      <c r="B40" s="3" t="s">
        <v>367</v>
      </c>
      <c r="C40" s="174">
        <f>'1'!S39+'2'!S39+'3'!S39+'4'!S39+'5'!S39+'6'!S39+'7'!S39+'8'!S39+'9'!S39+'10'!S39+'11'!S39+'12'!S39+'13'!S39+'14'!S39+'15'!S39+'16'!S39+'17'!S39+'18'!S39+'19'!S39+'20'!S39+'21'!S39+'22'!S39+'23'!S39+'24'!S39+'25'!S39+'26'!S39+'27'!S39+'28'!S39+'29'!S39+'30'!S39+'31'!S39+'32'!S39+'33'!S39+'34'!S39+'35'!S39+'36'!S39+'37'!S39+'38'!S39+'39'!S39</f>
        <v>103.68587018372106</v>
      </c>
      <c r="D40" s="193">
        <f>'1'!U39+'2'!U39+'3'!U39+'4'!U39+'5'!U39+'6'!U39+'7'!U39+'8'!U39+'9'!U39+'10'!U39+'11'!U39+'12'!U39+'13'!U39+'14'!U39+'15'!U39+'16'!U39+'17'!U39+'18'!U39+'19'!U39+'20'!U39+'21'!U39+'22'!U39+'23'!U39+'24'!U39+'25'!U39+'26'!U39+'27'!U39+'28'!U39+'29'!U39+'30'!U39+'31'!U39+'32'!U39+'33'!U39+'34'!U39+'35'!U39+'36'!U39+'37'!U39+'38'!U39+'39'!U39</f>
        <v>56.555929191120576</v>
      </c>
      <c r="E40" s="120">
        <f>'1'!W39+'2'!W39+'3'!W39+'4'!W39+'5'!W39+'6'!W39+'7'!W39+'8'!W39+'9'!W39+'10'!W39+'11'!W39+'12'!W39+'13'!W39+'14'!W39+'15'!W39+'16'!W39+'17'!W39+'18'!W39+'19'!W39+'20'!W39+'21'!W39+'22'!W39+'23'!W39+'24'!W39+'25'!W39+'26'!W39+'27'!W39+'28'!W39+'29'!W39+'30'!W39+'31'!W39+'32'!W39+'33'!W39+'34'!W39+'35'!W39+'36'!W39+'37'!W39+'38'!W39+'39'!W39</f>
        <v>25</v>
      </c>
      <c r="F40" s="172">
        <f>'1'!Y39+'2'!Y39+'3'!Y39+'4'!Y39+'5'!Y39+'6'!Y39+'7'!Y39+'8'!Y39+'9'!Y39+'10'!Y39+'11'!Y39+'12'!Y39+'13'!Y39+'14'!Y39+'15'!Y39+'16'!Y39+'17'!Y39+'18'!Y39+'19'!Y39+'20'!Y39+'21'!Y39+'22'!Y39+'23'!Y39+'24'!Y39+'25'!Y39+'26'!Y39+'27'!Y39+'28'!Y39+'29'!Y39+'30'!Y39+'31'!Y39+'32'!Y39+'33'!Y39+'34'!Y39+'35'!Y39+'36'!Y39+'37'!Y39+'38'!Y39+'39'!Y39</f>
        <v>18</v>
      </c>
      <c r="G40" s="117">
        <v>35</v>
      </c>
      <c r="O40" s="49">
        <v>228</v>
      </c>
      <c r="P40" s="430" t="s">
        <v>518</v>
      </c>
      <c r="Q40" s="429">
        <v>278667</v>
      </c>
      <c r="R40" s="429">
        <v>294992</v>
      </c>
    </row>
    <row r="41" spans="1:18" x14ac:dyDescent="0.2">
      <c r="A41" s="159" t="s">
        <v>194</v>
      </c>
      <c r="B41" s="3" t="s">
        <v>41</v>
      </c>
      <c r="C41" s="174">
        <f>'1'!S40+'2'!S40+'3'!S40+'4'!S40+'5'!S40+'6'!S40+'7'!S40+'8'!S40+'9'!S40+'10'!S40+'11'!S40+'12'!S40+'13'!S40+'14'!S40+'15'!S40+'16'!S40+'17'!S40+'18'!S40+'19'!S40+'20'!S40+'21'!S40+'22'!S40+'23'!S40+'24'!S40+'25'!S40+'26'!S40+'27'!S40+'28'!S40+'29'!S40+'30'!S40+'31'!S40+'32'!S40+'33'!S40+'34'!S40+'35'!S40+'36'!S40+'37'!S40+'38'!S40+'39'!S40</f>
        <v>184.48046992918214</v>
      </c>
      <c r="D41" s="193">
        <f>'1'!U40+'2'!U40+'3'!U40+'4'!U40+'5'!U40+'6'!U40+'7'!U40+'8'!U40+'9'!U40+'10'!U40+'11'!U40+'12'!U40+'13'!U40+'14'!U40+'15'!U40+'16'!U40+'17'!U40+'18'!U40+'19'!U40+'20'!U40+'21'!U40+'22'!U40+'23'!U40+'24'!U40+'25'!U40+'26'!U40+'27'!U40+'28'!U40+'29'!U40+'30'!U40+'31'!U40+'32'!U40+'33'!U40+'34'!U40+'35'!U40+'36'!U40+'37'!U40+'38'!U40+'39'!U40</f>
        <v>107.0381336220121</v>
      </c>
      <c r="E41" s="120">
        <f>'1'!W40+'2'!W40+'3'!W40+'4'!W40+'5'!W40+'6'!W40+'7'!W40+'8'!W40+'9'!W40+'10'!W40+'11'!W40+'12'!W40+'13'!W40+'14'!W40+'15'!W40+'16'!W40+'17'!W40+'18'!W40+'19'!W40+'20'!W40+'21'!W40+'22'!W40+'23'!W40+'24'!W40+'25'!W40+'26'!W40+'27'!W40+'28'!W40+'29'!W40+'30'!W40+'31'!W40+'32'!W40+'33'!W40+'34'!W40+'35'!W40+'36'!W40+'37'!W40+'38'!W40+'39'!W40</f>
        <v>15</v>
      </c>
      <c r="F41" s="172">
        <f>'1'!Y40+'2'!Y40+'3'!Y40+'4'!Y40+'5'!Y40+'6'!Y40+'7'!Y40+'8'!Y40+'9'!Y40+'10'!Y40+'11'!Y40+'12'!Y40+'13'!Y40+'14'!Y40+'15'!Y40+'16'!Y40+'17'!Y40+'18'!Y40+'19'!Y40+'20'!Y40+'21'!Y40+'22'!Y40+'23'!Y40+'24'!Y40+'25'!Y40+'26'!Y40+'27'!Y40+'28'!Y40+'29'!Y40+'30'!Y40+'31'!Y40+'32'!Y40+'33'!Y40+'34'!Y40+'35'!Y40+'36'!Y40+'37'!Y40+'38'!Y40+'39'!Y40</f>
        <v>11</v>
      </c>
      <c r="G41" s="117">
        <v>36</v>
      </c>
      <c r="O41" s="49">
        <v>365</v>
      </c>
      <c r="P41" s="430" t="s">
        <v>521</v>
      </c>
      <c r="Q41" s="429">
        <v>63889</v>
      </c>
      <c r="R41" s="429">
        <v>64190</v>
      </c>
    </row>
    <row r="42" spans="1:18" x14ac:dyDescent="0.2">
      <c r="A42" s="159" t="s">
        <v>371</v>
      </c>
      <c r="B42" s="3" t="s">
        <v>345</v>
      </c>
      <c r="C42" s="174">
        <f>'1'!S41+'2'!S41+'3'!S41+'4'!S41+'5'!S41+'6'!S41+'7'!S41+'8'!S41+'9'!S41+'10'!S41+'11'!S41+'12'!S41+'13'!S41+'14'!S41+'15'!S41+'16'!S41+'17'!S41+'18'!S41+'19'!S41+'20'!S41+'21'!S41+'22'!S41+'23'!S41+'24'!S41+'25'!S41+'26'!S41+'27'!S41+'28'!S41+'29'!S41+'30'!S41+'31'!S41+'32'!S41+'33'!S41+'34'!S41+'35'!S41+'36'!S41+'37'!S41+'38'!S41+'39'!S41</f>
        <v>133.97672375747462</v>
      </c>
      <c r="D42" s="193">
        <f>'1'!U41+'2'!U41+'3'!U41+'4'!U41+'5'!U41+'6'!U41+'7'!U41+'8'!U41+'9'!U41+'10'!U41+'11'!U41+'12'!U41+'13'!U41+'14'!U41+'15'!U41+'16'!U41+'17'!U41+'18'!U41+'19'!U41+'20'!U41+'21'!U41+'22'!U41+'23'!U41+'24'!U41+'25'!U41+'26'!U41+'27'!U41+'28'!U41+'29'!U41+'30'!U41+'31'!U41+'32'!U41+'33'!U41+'34'!U41+'35'!U41+'36'!U41+'37'!U41+'38'!U41+'39'!U41</f>
        <v>67.983397440903502</v>
      </c>
      <c r="E42" s="120">
        <f>'1'!W41+'2'!W41+'3'!W41+'4'!W41+'5'!W41+'6'!W41+'7'!W41+'8'!W41+'9'!W41+'10'!W41+'11'!W41+'12'!W41+'13'!W41+'14'!W41+'15'!W41+'16'!W41+'17'!W41+'18'!W41+'19'!W41+'20'!W41+'21'!W41+'22'!W41+'23'!W41+'24'!W41+'25'!W41+'26'!W41+'27'!W41+'28'!W41+'29'!W41+'30'!W41+'31'!W41+'32'!W41+'33'!W41+'34'!W41+'35'!W41+'36'!W41+'37'!W41+'38'!W41+'39'!W41</f>
        <v>13</v>
      </c>
      <c r="F42" s="172">
        <f>'1'!Y41+'2'!Y41+'3'!Y41+'4'!Y41+'5'!Y41+'6'!Y41+'7'!Y41+'8'!Y41+'9'!Y41+'10'!Y41+'11'!Y41+'12'!Y41+'13'!Y41+'14'!Y41+'15'!Y41+'16'!Y41+'17'!Y41+'18'!Y41+'19'!Y41+'20'!Y41+'21'!Y41+'22'!Y41+'23'!Y41+'24'!Y41+'25'!Y41+'26'!Y41+'27'!Y41+'28'!Y41+'29'!Y41+'30'!Y41+'31'!Y41+'32'!Y41+'33'!Y41+'34'!Y41+'35'!Y41+'36'!Y41+'37'!Y41+'38'!Y41+'39'!Y41</f>
        <v>10</v>
      </c>
      <c r="G42" s="117">
        <v>37</v>
      </c>
      <c r="O42" s="49"/>
      <c r="P42" s="430" t="s">
        <v>589</v>
      </c>
      <c r="Q42" s="429">
        <v>2700326</v>
      </c>
      <c r="R42" s="429">
        <v>2598785</v>
      </c>
    </row>
    <row r="43" spans="1:18" x14ac:dyDescent="0.2">
      <c r="A43" s="159" t="s">
        <v>372</v>
      </c>
      <c r="B43" s="3" t="s">
        <v>278</v>
      </c>
      <c r="C43" s="174">
        <f>'1'!S42+'2'!S42+'3'!S42+'4'!S42+'5'!S42+'6'!S42+'7'!S42+'8'!S42+'9'!S42+'10'!S42+'11'!S42+'12'!S42+'13'!S42+'14'!S42+'15'!S42+'16'!S42+'17'!S42+'18'!S42+'19'!S42+'20'!S42+'21'!S42+'22'!S42+'23'!S42+'24'!S42+'25'!S42+'26'!S42+'27'!S42+'28'!S42+'29'!S42+'30'!S42+'31'!S42+'32'!S42+'33'!S42+'34'!S42+'35'!S42+'36'!S42+'37'!S42+'38'!S42+'39'!S42</f>
        <v>110.93705095870078</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492</v>
      </c>
      <c r="Q43" s="429">
        <v>2444385</v>
      </c>
      <c r="R43" s="429">
        <v>2355693</v>
      </c>
    </row>
    <row r="44" spans="1:18" x14ac:dyDescent="0.2">
      <c r="A44" s="159" t="s">
        <v>373</v>
      </c>
      <c r="B44" s="3" t="s">
        <v>279</v>
      </c>
      <c r="C44" s="176">
        <f>'1'!S43+'2'!S43+'3'!S43+'4'!S43+'5'!S43+'6'!S43+'7'!S43+'8'!S43+'9'!S43+'10'!S43+'11'!S43+'12'!S43+'13'!S43+'14'!S43+'15'!S43+'16'!S43+'17'!S43+'18'!S43+'19'!S43+'20'!S43+'21'!S43+'22'!S43+'23'!S43+'24'!S43+'25'!S43+'26'!S43+'27'!S43+'28'!S43+'29'!S43+'30'!S43+'31'!S43+'32'!S43+'33'!S43+'34'!S43+'35'!S43+'36'!S43+'37'!S43+'38'!S43+'39'!S43</f>
        <v>106.20692068068234</v>
      </c>
      <c r="D44" s="193">
        <f>'1'!U43+'2'!U43+'3'!U43+'4'!U43+'5'!U43+'6'!U43+'7'!U43+'8'!U43+'9'!U43+'10'!U43+'11'!U43+'12'!U43+'13'!U43+'14'!U43+'15'!U43+'16'!U43+'17'!U43+'18'!U43+'19'!U43+'20'!U43+'21'!U43+'22'!U43+'23'!U43+'24'!U43+'25'!U43+'26'!U43+'27'!U43+'28'!U43+'29'!U43+'30'!U43+'31'!U43+'32'!U43+'33'!U43+'34'!U43+'35'!U43+'36'!U43+'37'!U43+'38'!U43+'39'!U43</f>
        <v>0</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1</v>
      </c>
      <c r="G44" s="117">
        <v>39</v>
      </c>
      <c r="O44" s="49">
        <v>442</v>
      </c>
      <c r="P44" s="430" t="s">
        <v>590</v>
      </c>
      <c r="Q44" s="429">
        <v>38269</v>
      </c>
      <c r="R44" s="429">
        <v>35368</v>
      </c>
    </row>
    <row r="45" spans="1:18" x14ac:dyDescent="0.2">
      <c r="A45" s="106"/>
      <c r="B45" s="94" t="s">
        <v>83</v>
      </c>
      <c r="C45" s="206">
        <f>SUM(C6:C44)</f>
        <v>4734.0086448341835</v>
      </c>
      <c r="D45" s="207">
        <f>SUM(D6:D44)</f>
        <v>2186.7899561066442</v>
      </c>
      <c r="E45" s="204">
        <f>SUM(E6:E44)</f>
        <v>306</v>
      </c>
      <c r="F45" s="205">
        <f>SUM(F6:F44)</f>
        <v>197</v>
      </c>
      <c r="G45" s="118"/>
      <c r="O45" s="49">
        <v>443</v>
      </c>
      <c r="P45" s="430" t="s">
        <v>591</v>
      </c>
      <c r="Q45" s="429">
        <v>183066</v>
      </c>
      <c r="R45" s="429">
        <v>173284</v>
      </c>
    </row>
    <row r="46" spans="1:18" x14ac:dyDescent="0.2">
      <c r="A46" s="398" t="str">
        <f>取引基本表!$E$1</f>
        <v>2015年太子町産業連関表</v>
      </c>
      <c r="B46" s="400"/>
      <c r="C46" s="48"/>
      <c r="D46" s="48"/>
      <c r="E46" s="48"/>
      <c r="F46" s="48"/>
      <c r="G46" s="48"/>
      <c r="O46" s="49">
        <v>446</v>
      </c>
      <c r="P46" s="430" t="s">
        <v>526</v>
      </c>
      <c r="Q46" s="429">
        <v>34606</v>
      </c>
      <c r="R46" s="429">
        <v>34440</v>
      </c>
    </row>
    <row r="47" spans="1:18" x14ac:dyDescent="0.2">
      <c r="C47" s="208"/>
      <c r="D47" s="208"/>
      <c r="E47" s="208"/>
      <c r="F47" s="208"/>
      <c r="G47" s="48"/>
      <c r="O47" s="49"/>
      <c r="P47" s="430" t="s">
        <v>567</v>
      </c>
      <c r="Q47" s="429">
        <v>1115874</v>
      </c>
      <c r="R47" s="429">
        <v>1131429</v>
      </c>
    </row>
    <row r="48" spans="1:18" x14ac:dyDescent="0.2">
      <c r="C48" s="48"/>
      <c r="D48" s="48"/>
      <c r="E48" s="48"/>
      <c r="F48" s="48"/>
      <c r="G48" s="48"/>
      <c r="O48" s="49">
        <v>208</v>
      </c>
      <c r="P48" s="430" t="s">
        <v>592</v>
      </c>
      <c r="Q48" s="429">
        <v>178175</v>
      </c>
      <c r="R48" s="429">
        <v>205903</v>
      </c>
    </row>
    <row r="49" spans="3:18" x14ac:dyDescent="0.2">
      <c r="C49" s="48"/>
      <c r="D49" s="48"/>
      <c r="E49" s="48"/>
      <c r="F49" s="48"/>
      <c r="G49" s="48"/>
      <c r="O49" s="49">
        <v>212</v>
      </c>
      <c r="P49" s="430" t="s">
        <v>593</v>
      </c>
      <c r="Q49" s="429">
        <v>264770</v>
      </c>
      <c r="R49" s="429">
        <v>271944</v>
      </c>
    </row>
    <row r="50" spans="3:18" x14ac:dyDescent="0.2">
      <c r="O50" s="49">
        <v>227</v>
      </c>
      <c r="P50" s="430" t="s">
        <v>517</v>
      </c>
      <c r="Q50" s="429">
        <v>120665</v>
      </c>
      <c r="R50" s="429">
        <v>111832</v>
      </c>
    </row>
    <row r="51" spans="3:18" x14ac:dyDescent="0.2">
      <c r="O51" s="49">
        <v>229</v>
      </c>
      <c r="P51" s="430" t="s">
        <v>519</v>
      </c>
      <c r="Q51" s="429">
        <v>348616</v>
      </c>
      <c r="R51" s="429">
        <v>341914</v>
      </c>
    </row>
    <row r="52" spans="3:18" x14ac:dyDescent="0.2">
      <c r="O52" s="49">
        <v>464</v>
      </c>
      <c r="P52" s="430" t="s">
        <v>594</v>
      </c>
      <c r="Q52" s="429">
        <v>93387</v>
      </c>
      <c r="R52" s="429">
        <v>97242</v>
      </c>
    </row>
    <row r="53" spans="3:18" x14ac:dyDescent="0.2">
      <c r="O53" s="49">
        <v>481</v>
      </c>
      <c r="P53" s="430" t="s">
        <v>595</v>
      </c>
      <c r="Q53" s="429">
        <v>50484</v>
      </c>
      <c r="R53" s="429">
        <v>48645</v>
      </c>
    </row>
    <row r="54" spans="3:18" x14ac:dyDescent="0.2">
      <c r="O54" s="49">
        <v>501</v>
      </c>
      <c r="P54" s="430" t="s">
        <v>596</v>
      </c>
      <c r="Q54" s="429">
        <v>59777</v>
      </c>
      <c r="R54" s="429">
        <v>53949</v>
      </c>
    </row>
    <row r="55" spans="3:18" x14ac:dyDescent="0.2">
      <c r="O55" s="49"/>
      <c r="P55" s="430" t="s">
        <v>568</v>
      </c>
      <c r="Q55" s="429">
        <v>672561</v>
      </c>
      <c r="R55" s="429">
        <v>686870</v>
      </c>
    </row>
    <row r="56" spans="3:18" x14ac:dyDescent="0.2">
      <c r="O56" s="49">
        <v>209</v>
      </c>
      <c r="P56" s="430" t="s">
        <v>597</v>
      </c>
      <c r="Q56" s="429">
        <v>314928</v>
      </c>
      <c r="R56" s="429">
        <v>299944</v>
      </c>
    </row>
    <row r="57" spans="3:18" x14ac:dyDescent="0.2">
      <c r="O57" s="49">
        <v>222</v>
      </c>
      <c r="P57" s="430" t="s">
        <v>598</v>
      </c>
      <c r="Q57" s="429">
        <v>83428</v>
      </c>
      <c r="R57" s="429">
        <v>79818</v>
      </c>
    </row>
    <row r="58" spans="3:18" x14ac:dyDescent="0.2">
      <c r="O58" s="49">
        <v>225</v>
      </c>
      <c r="P58" s="430" t="s">
        <v>599</v>
      </c>
      <c r="Q58" s="429">
        <v>171979</v>
      </c>
      <c r="R58" s="429">
        <v>211181</v>
      </c>
    </row>
    <row r="59" spans="3:18" x14ac:dyDescent="0.2">
      <c r="O59" s="49">
        <v>585</v>
      </c>
      <c r="P59" s="430" t="s">
        <v>530</v>
      </c>
      <c r="Q59" s="429">
        <v>56592</v>
      </c>
      <c r="R59" s="429">
        <v>53759</v>
      </c>
    </row>
    <row r="60" spans="3:18" x14ac:dyDescent="0.2">
      <c r="O60" s="49">
        <v>586</v>
      </c>
      <c r="P60" s="430" t="s">
        <v>600</v>
      </c>
      <c r="Q60" s="429">
        <v>45634</v>
      </c>
      <c r="R60" s="429">
        <v>42168</v>
      </c>
    </row>
    <row r="61" spans="3:18" x14ac:dyDescent="0.2">
      <c r="O61" s="49"/>
      <c r="P61" s="430" t="s">
        <v>569</v>
      </c>
      <c r="Q61" s="429">
        <v>474157</v>
      </c>
      <c r="R61" s="429">
        <v>451615</v>
      </c>
    </row>
    <row r="62" spans="3:18" x14ac:dyDescent="0.2">
      <c r="O62" s="49">
        <v>221</v>
      </c>
      <c r="P62" s="430" t="s">
        <v>601</v>
      </c>
      <c r="Q62" s="429">
        <v>216783</v>
      </c>
      <c r="R62" s="429">
        <v>209488</v>
      </c>
    </row>
    <row r="63" spans="3:18" x14ac:dyDescent="0.2">
      <c r="O63" s="49">
        <v>223</v>
      </c>
      <c r="P63" s="430" t="s">
        <v>602</v>
      </c>
      <c r="Q63" s="429">
        <v>257374</v>
      </c>
      <c r="R63" s="429">
        <v>242127</v>
      </c>
    </row>
    <row r="64" spans="3:18" x14ac:dyDescent="0.2">
      <c r="O64" s="49"/>
      <c r="P64" s="430" t="s">
        <v>570</v>
      </c>
      <c r="Q64" s="429">
        <v>469330</v>
      </c>
      <c r="R64" s="429">
        <v>445310</v>
      </c>
    </row>
    <row r="65" spans="15:18" x14ac:dyDescent="0.2">
      <c r="O65" s="49">
        <v>205</v>
      </c>
      <c r="P65" s="430" t="s">
        <v>603</v>
      </c>
      <c r="Q65" s="429">
        <v>160450</v>
      </c>
      <c r="R65" s="429">
        <v>151566</v>
      </c>
    </row>
    <row r="66" spans="15:18" x14ac:dyDescent="0.2">
      <c r="O66" s="49">
        <v>224</v>
      </c>
      <c r="P66" s="430" t="s">
        <v>514</v>
      </c>
      <c r="Q66" s="429">
        <v>161691</v>
      </c>
      <c r="R66" s="429">
        <v>152961</v>
      </c>
    </row>
    <row r="67" spans="15:18" x14ac:dyDescent="0.2">
      <c r="O67" s="439">
        <v>226</v>
      </c>
      <c r="P67" s="440" t="s">
        <v>604</v>
      </c>
      <c r="Q67" s="432">
        <v>147189</v>
      </c>
      <c r="R67" s="432">
        <v>140783</v>
      </c>
    </row>
    <row r="68" spans="15:18" x14ac:dyDescent="0.2">
      <c r="O68" t="s">
        <v>609</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286</v>
      </c>
      <c r="S2" s="3" t="s">
        <v>152</v>
      </c>
      <c r="U2" s="64" t="s">
        <v>209</v>
      </c>
      <c r="W2" s="3" t="s">
        <v>130</v>
      </c>
      <c r="Y2" s="3" t="s">
        <v>153</v>
      </c>
    </row>
    <row r="3" spans="1:25" ht="44" x14ac:dyDescent="0.2">
      <c r="B3" s="65"/>
      <c r="C3" s="66" t="s">
        <v>227</v>
      </c>
      <c r="D3" s="66" t="s">
        <v>228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投入係数表!AL5</f>
        <v>0</v>
      </c>
      <c r="E5" s="110">
        <f>$C$40*D5</f>
        <v>0</v>
      </c>
      <c r="F5" s="85">
        <f>分析係数表!C8</f>
        <v>7.164700742682395E-2</v>
      </c>
      <c r="G5" s="110">
        <f t="shared" ref="G5:G38" si="0">E5*F5</f>
        <v>0</v>
      </c>
      <c r="H5" s="110">
        <f t="array" ref="H5:H43">MMULT(逆行列係数!C5:AO43,'36'!G5:G43)</f>
        <v>2.1054139844387876E-4</v>
      </c>
      <c r="I5" s="110">
        <f t="shared" ref="I5:I38" si="1">C5+H5</f>
        <v>2.1054139844387876E-4</v>
      </c>
      <c r="J5" s="85">
        <f>分析係数表!G8</f>
        <v>0.12209302325581395</v>
      </c>
      <c r="K5" s="111">
        <f t="shared" ref="K5:K38" si="2">I5*J5</f>
        <v>2.5705635856520081E-5</v>
      </c>
      <c r="L5" s="79" t="s">
        <v>177</v>
      </c>
      <c r="M5" s="80" t="s">
        <v>177</v>
      </c>
      <c r="N5" s="81">
        <f>分析係数表!H8</f>
        <v>1.0934237995824634E-2</v>
      </c>
      <c r="O5" s="82">
        <f t="shared" ref="O5:O43" si="3">$M$44*N5</f>
        <v>0.23571899727360601</v>
      </c>
      <c r="P5" s="76">
        <f>分析係数表!C8</f>
        <v>7.164700742682395E-2</v>
      </c>
      <c r="Q5" s="82">
        <f t="shared" ref="Q5:Q38" si="4">O5*P5</f>
        <v>1.6888560748305543E-2</v>
      </c>
      <c r="R5" s="83">
        <f t="array" ref="R5:R43">MMULT(逆行列係数!C5:AO43,'36'!Q5:Q43)</f>
        <v>2.0938959229185865E-2</v>
      </c>
      <c r="S5" s="84">
        <f t="shared" ref="S5:S38" si="5">I5+R5</f>
        <v>2.1149500627629745E-2</v>
      </c>
      <c r="T5" s="85">
        <f>分析係数表!F8</f>
        <v>0.45639534883720928</v>
      </c>
      <c r="U5" s="86">
        <f t="shared" ref="U5:U38" si="6">S5*T5</f>
        <v>9.652533716679854E-3</v>
      </c>
      <c r="V5" s="87">
        <f>分析係数表!D8</f>
        <v>0.625</v>
      </c>
      <c r="W5" s="167">
        <f t="shared" ref="W5:W38" si="7">ROUND(S5*V5,0)</f>
        <v>0</v>
      </c>
      <c r="X5" s="76">
        <f>分析係数表!E8</f>
        <v>0</v>
      </c>
      <c r="Y5" s="166">
        <f t="shared" ref="Y5:Y38" si="8">ROUND(S5*X5,0)</f>
        <v>0</v>
      </c>
    </row>
    <row r="6" spans="1:25" x14ac:dyDescent="0.2">
      <c r="A6" s="6" t="s">
        <v>219</v>
      </c>
      <c r="B6" s="5" t="s">
        <v>265</v>
      </c>
      <c r="C6" s="90"/>
      <c r="D6" s="107">
        <f>投入係数表!AL6</f>
        <v>0</v>
      </c>
      <c r="E6" s="110">
        <f t="shared" ref="E6:E43" si="9">$C$40*D6</f>
        <v>0</v>
      </c>
      <c r="F6" s="85">
        <f>分析係数表!C9</f>
        <v>5.7142857142857162E-2</v>
      </c>
      <c r="G6" s="110">
        <f t="shared" si="0"/>
        <v>0</v>
      </c>
      <c r="H6" s="110">
        <v>1.2945718913318259E-4</v>
      </c>
      <c r="I6" s="110">
        <f t="shared" si="1"/>
        <v>1.2945718913318259E-4</v>
      </c>
      <c r="J6" s="85">
        <f>分析係数表!G9</f>
        <v>0.2857142857142857</v>
      </c>
      <c r="K6" s="111">
        <f t="shared" si="2"/>
        <v>3.6987768323766449E-5</v>
      </c>
      <c r="L6" s="79"/>
      <c r="M6" s="80"/>
      <c r="N6" s="81">
        <f>分析係数表!H9</f>
        <v>5.8716075156576197E-4</v>
      </c>
      <c r="O6" s="82">
        <f t="shared" si="3"/>
        <v>1.2657941381040896E-2</v>
      </c>
      <c r="P6" s="76">
        <f>分析係数表!C9</f>
        <v>5.7142857142857162E-2</v>
      </c>
      <c r="Q6" s="82">
        <f t="shared" si="4"/>
        <v>7.2331093605948005E-4</v>
      </c>
      <c r="R6" s="83">
        <v>8.4146599821809315E-4</v>
      </c>
      <c r="S6" s="84">
        <f t="shared" si="5"/>
        <v>9.7092318735127572E-4</v>
      </c>
      <c r="T6" s="85">
        <f>分析係数表!F9</f>
        <v>0.7142857142857143</v>
      </c>
      <c r="U6" s="86">
        <f t="shared" si="6"/>
        <v>6.9351656239376842E-4</v>
      </c>
      <c r="V6" s="87">
        <f>分析係数表!D9</f>
        <v>0</v>
      </c>
      <c r="W6" s="167">
        <f t="shared" si="7"/>
        <v>0</v>
      </c>
      <c r="X6" s="76">
        <f>分析係数表!E9</f>
        <v>0</v>
      </c>
      <c r="Y6" s="166">
        <f t="shared" si="8"/>
        <v>0</v>
      </c>
    </row>
    <row r="7" spans="1:25" x14ac:dyDescent="0.2">
      <c r="A7" s="6" t="s">
        <v>220</v>
      </c>
      <c r="B7" s="5" t="s">
        <v>266</v>
      </c>
      <c r="C7" s="90"/>
      <c r="D7" s="107">
        <f>投入係数表!AL7</f>
        <v>0</v>
      </c>
      <c r="E7" s="110">
        <f t="shared" si="9"/>
        <v>0</v>
      </c>
      <c r="F7" s="85">
        <f>分析係数表!C10</f>
        <v>0</v>
      </c>
      <c r="G7" s="110">
        <f t="shared" si="0"/>
        <v>0</v>
      </c>
      <c r="H7" s="110">
        <v>0</v>
      </c>
      <c r="I7" s="110">
        <f t="shared" si="1"/>
        <v>0</v>
      </c>
      <c r="J7" s="85">
        <f>分析係数表!G10</f>
        <v>0</v>
      </c>
      <c r="K7" s="111">
        <f t="shared" si="2"/>
        <v>0</v>
      </c>
      <c r="L7" s="79"/>
      <c r="M7" s="80"/>
      <c r="N7" s="81">
        <f>分析係数表!H10</f>
        <v>1.1090814196242171E-3</v>
      </c>
      <c r="O7" s="82">
        <f t="shared" si="3"/>
        <v>2.3909444830855029E-2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投入係数表!AL8</f>
        <v>0</v>
      </c>
      <c r="E8" s="110">
        <f t="shared" si="9"/>
        <v>0</v>
      </c>
      <c r="F8" s="85">
        <f>分析係数表!C11</f>
        <v>4.3499275012083283E-3</v>
      </c>
      <c r="G8" s="110">
        <f t="shared" si="0"/>
        <v>0</v>
      </c>
      <c r="H8" s="110">
        <v>2.7319547640695631E-4</v>
      </c>
      <c r="I8" s="110">
        <f t="shared" si="1"/>
        <v>2.7319547640695631E-4</v>
      </c>
      <c r="J8" s="85">
        <f>分析係数表!G11</f>
        <v>0.47058823529411764</v>
      </c>
      <c r="K8" s="111">
        <f t="shared" si="2"/>
        <v>1.2856257713268532E-4</v>
      </c>
      <c r="L8" s="79"/>
      <c r="M8" s="80"/>
      <c r="N8" s="81">
        <f>分析係数表!H11</f>
        <v>-2.6096033402922757E-5</v>
      </c>
      <c r="O8" s="82">
        <f t="shared" si="3"/>
        <v>-5.6257517249070656E-4</v>
      </c>
      <c r="P8" s="76">
        <f>分析係数表!C11</f>
        <v>4.3499275012083283E-3</v>
      </c>
      <c r="Q8" s="82">
        <f t="shared" si="4"/>
        <v>-2.4471612143143434E-6</v>
      </c>
      <c r="R8" s="83">
        <v>3.6588921715129097E-4</v>
      </c>
      <c r="S8" s="84">
        <f t="shared" si="5"/>
        <v>6.3908469355824734E-4</v>
      </c>
      <c r="T8" s="85">
        <f>分析係数表!F11</f>
        <v>0.76470588235294112</v>
      </c>
      <c r="U8" s="86">
        <f t="shared" si="6"/>
        <v>4.8871182448571848E-4</v>
      </c>
      <c r="V8" s="87">
        <f>分析係数表!D11</f>
        <v>0</v>
      </c>
      <c r="W8" s="167">
        <f t="shared" si="7"/>
        <v>0</v>
      </c>
      <c r="X8" s="76">
        <f>分析係数表!E11</f>
        <v>0</v>
      </c>
      <c r="Y8" s="166">
        <f t="shared" si="8"/>
        <v>0</v>
      </c>
    </row>
    <row r="9" spans="1:25" x14ac:dyDescent="0.2">
      <c r="A9" s="6" t="s">
        <v>222</v>
      </c>
      <c r="B9" s="5" t="s">
        <v>190</v>
      </c>
      <c r="C9" s="90"/>
      <c r="D9" s="107">
        <f>投入係数表!AL9</f>
        <v>0</v>
      </c>
      <c r="E9" s="110">
        <f t="shared" si="9"/>
        <v>0</v>
      </c>
      <c r="F9" s="85">
        <f>分析係数表!C12</f>
        <v>7.5078417484569449E-2</v>
      </c>
      <c r="G9" s="110">
        <f t="shared" si="0"/>
        <v>0</v>
      </c>
      <c r="H9" s="110">
        <v>6.6276487239713396E-4</v>
      </c>
      <c r="I9" s="110">
        <f t="shared" si="1"/>
        <v>6.6276487239713396E-4</v>
      </c>
      <c r="J9" s="85">
        <f>分析係数表!G12</f>
        <v>0.13750412677451304</v>
      </c>
      <c r="K9" s="111">
        <f t="shared" si="2"/>
        <v>9.113290503578947E-5</v>
      </c>
      <c r="L9" s="79"/>
      <c r="M9" s="80"/>
      <c r="N9" s="81">
        <f>分析係数表!H12</f>
        <v>8.9209290187891435E-2</v>
      </c>
      <c r="O9" s="82">
        <f t="shared" si="3"/>
        <v>1.9231632271594801</v>
      </c>
      <c r="P9" s="76">
        <f>分析係数表!C12</f>
        <v>7.5078417484569449E-2</v>
      </c>
      <c r="Q9" s="82">
        <f t="shared" si="4"/>
        <v>0.14438805165965132</v>
      </c>
      <c r="R9" s="83">
        <v>0.1594835017336462</v>
      </c>
      <c r="S9" s="84">
        <f t="shared" si="5"/>
        <v>0.16014626660604334</v>
      </c>
      <c r="T9" s="85">
        <f>分析係数表!F12</f>
        <v>0.33294816771211622</v>
      </c>
      <c r="U9" s="86">
        <f t="shared" si="6"/>
        <v>5.3320406032418194E-2</v>
      </c>
      <c r="V9" s="87">
        <f>分析係数表!D12</f>
        <v>3.6810828656322216E-2</v>
      </c>
      <c r="W9" s="167">
        <f t="shared" si="7"/>
        <v>0</v>
      </c>
      <c r="X9" s="76">
        <f>分析係数表!E12</f>
        <v>3.4664905909541105E-2</v>
      </c>
      <c r="Y9" s="166">
        <f t="shared" si="8"/>
        <v>0</v>
      </c>
    </row>
    <row r="10" spans="1:25" x14ac:dyDescent="0.2">
      <c r="A10" s="6" t="s">
        <v>223</v>
      </c>
      <c r="B10" s="5" t="s">
        <v>28</v>
      </c>
      <c r="C10" s="90"/>
      <c r="D10" s="107">
        <f>投入係数表!AL10</f>
        <v>2.0567667626491155E-3</v>
      </c>
      <c r="E10" s="110">
        <f t="shared" si="9"/>
        <v>0.20567667626491154</v>
      </c>
      <c r="F10" s="85">
        <f>分析係数表!C13</f>
        <v>0</v>
      </c>
      <c r="G10" s="110">
        <f t="shared" si="0"/>
        <v>0</v>
      </c>
      <c r="H10" s="110">
        <v>0</v>
      </c>
      <c r="I10" s="110">
        <f t="shared" si="1"/>
        <v>0</v>
      </c>
      <c r="J10" s="85">
        <f>分析係数表!G13</f>
        <v>0.24812030075187969</v>
      </c>
      <c r="K10" s="111">
        <f t="shared" si="2"/>
        <v>0</v>
      </c>
      <c r="L10" s="79"/>
      <c r="M10" s="80"/>
      <c r="N10" s="81">
        <f>分析係数表!H13</f>
        <v>1.4104906054279749E-2</v>
      </c>
      <c r="O10" s="82">
        <f t="shared" si="3"/>
        <v>0.30407188073122687</v>
      </c>
      <c r="P10" s="76">
        <f>分析係数表!C13</f>
        <v>0</v>
      </c>
      <c r="Q10" s="82">
        <f t="shared" si="4"/>
        <v>0</v>
      </c>
      <c r="R10" s="83">
        <v>0</v>
      </c>
      <c r="S10" s="84">
        <f t="shared" si="5"/>
        <v>0</v>
      </c>
      <c r="T10" s="85">
        <f>分析係数表!F13</f>
        <v>0.39097744360902253</v>
      </c>
      <c r="U10" s="86">
        <f t="shared" si="6"/>
        <v>0</v>
      </c>
      <c r="V10" s="87">
        <f>分析係数表!D13</f>
        <v>0.15037593984962405</v>
      </c>
      <c r="W10" s="167">
        <f t="shared" si="7"/>
        <v>0</v>
      </c>
      <c r="X10" s="76">
        <f>分析係数表!E13</f>
        <v>0.10526315789473684</v>
      </c>
      <c r="Y10" s="166">
        <f t="shared" si="8"/>
        <v>0</v>
      </c>
    </row>
    <row r="11" spans="1:25" x14ac:dyDescent="0.2">
      <c r="A11" s="6" t="s">
        <v>224</v>
      </c>
      <c r="B11" s="5" t="s">
        <v>267</v>
      </c>
      <c r="C11" s="90"/>
      <c r="D11" s="107">
        <f>投入係数表!AL11</f>
        <v>2.2624434389140274E-3</v>
      </c>
      <c r="E11" s="110">
        <f t="shared" si="9"/>
        <v>0.22624434389140274</v>
      </c>
      <c r="F11" s="85">
        <f>分析係数表!C14</f>
        <v>7.4826296098343126E-2</v>
      </c>
      <c r="G11" s="110">
        <f t="shared" si="0"/>
        <v>1.6929026266593469E-2</v>
      </c>
      <c r="H11" s="110">
        <v>2.350605938468639E-2</v>
      </c>
      <c r="I11" s="110">
        <f t="shared" si="1"/>
        <v>2.350605938468639E-2</v>
      </c>
      <c r="J11" s="85">
        <f>分析係数表!G14</f>
        <v>0.16814159292035399</v>
      </c>
      <c r="K11" s="111">
        <f t="shared" si="2"/>
        <v>3.9523462682216053E-3</v>
      </c>
      <c r="L11" s="79"/>
      <c r="M11" s="80"/>
      <c r="N11" s="81">
        <f>分析係数表!H14</f>
        <v>1.1873695198329854E-3</v>
      </c>
      <c r="O11" s="82">
        <f t="shared" si="3"/>
        <v>2.5597170348327147E-2</v>
      </c>
      <c r="P11" s="76">
        <f>分析係数表!C14</f>
        <v>7.4826296098343126E-2</v>
      </c>
      <c r="Q11" s="82">
        <f t="shared" si="4"/>
        <v>1.9153414477636559E-3</v>
      </c>
      <c r="R11" s="83">
        <v>6.5210354738364099E-3</v>
      </c>
      <c r="S11" s="84">
        <f t="shared" si="5"/>
        <v>3.0027094858522799E-2</v>
      </c>
      <c r="T11" s="85">
        <f>分析係数表!F14</f>
        <v>0.3584070796460177</v>
      </c>
      <c r="U11" s="86">
        <f t="shared" si="6"/>
        <v>1.076192337849711E-2</v>
      </c>
      <c r="V11" s="87">
        <f>分析係数表!D14</f>
        <v>0.16150442477876106</v>
      </c>
      <c r="W11" s="167">
        <f t="shared" si="7"/>
        <v>0</v>
      </c>
      <c r="X11" s="76">
        <f>分析係数表!E14</f>
        <v>0.16150442477876106</v>
      </c>
      <c r="Y11" s="166">
        <f t="shared" si="8"/>
        <v>0</v>
      </c>
    </row>
    <row r="12" spans="1:25" x14ac:dyDescent="0.2">
      <c r="A12" s="6" t="s">
        <v>225</v>
      </c>
      <c r="B12" s="5" t="s">
        <v>29</v>
      </c>
      <c r="C12" s="90"/>
      <c r="D12" s="107">
        <f>投入係数表!AL12</f>
        <v>4.5248868778280547E-3</v>
      </c>
      <c r="E12" s="110">
        <f t="shared" si="9"/>
        <v>0.45248868778280549</v>
      </c>
      <c r="F12" s="85">
        <f>分析係数表!C15</f>
        <v>0</v>
      </c>
      <c r="G12" s="110">
        <f t="shared" si="0"/>
        <v>0</v>
      </c>
      <c r="H12" s="110">
        <v>0</v>
      </c>
      <c r="I12" s="110">
        <f t="shared" si="1"/>
        <v>0</v>
      </c>
      <c r="J12" s="85">
        <f>分析係数表!G15</f>
        <v>9.6703296703296707E-2</v>
      </c>
      <c r="K12" s="111">
        <f t="shared" si="2"/>
        <v>0</v>
      </c>
      <c r="L12" s="79"/>
      <c r="M12" s="80"/>
      <c r="N12" s="81">
        <f>分析係数表!H15</f>
        <v>8.1680584551148232E-3</v>
      </c>
      <c r="O12" s="82">
        <f t="shared" si="3"/>
        <v>0.17608602898959116</v>
      </c>
      <c r="P12" s="76">
        <f>分析係数表!C15</f>
        <v>0</v>
      </c>
      <c r="Q12" s="82">
        <f t="shared" si="4"/>
        <v>0</v>
      </c>
      <c r="R12" s="83">
        <v>0</v>
      </c>
      <c r="S12" s="84">
        <f t="shared" si="5"/>
        <v>0</v>
      </c>
      <c r="T12" s="85">
        <f>分析係数表!F15</f>
        <v>0.30549450549450552</v>
      </c>
      <c r="U12" s="86">
        <f t="shared" si="6"/>
        <v>0</v>
      </c>
      <c r="V12" s="87">
        <f>分析係数表!D15</f>
        <v>0</v>
      </c>
      <c r="W12" s="167">
        <f t="shared" si="7"/>
        <v>0</v>
      </c>
      <c r="X12" s="76">
        <f>分析係数表!E15</f>
        <v>0</v>
      </c>
      <c r="Y12" s="166">
        <f t="shared" si="8"/>
        <v>0</v>
      </c>
    </row>
    <row r="13" spans="1:25" x14ac:dyDescent="0.2">
      <c r="A13" s="6" t="s">
        <v>226</v>
      </c>
      <c r="B13" s="5" t="s">
        <v>30</v>
      </c>
      <c r="C13" s="90"/>
      <c r="D13" s="107">
        <f>投入係数表!AL13</f>
        <v>2.2624434389140274E-3</v>
      </c>
      <c r="E13" s="110">
        <f t="shared" si="9"/>
        <v>0.22624434389140274</v>
      </c>
      <c r="F13" s="85">
        <f>分析係数表!C16</f>
        <v>0.33157038242473558</v>
      </c>
      <c r="G13" s="110">
        <f t="shared" si="0"/>
        <v>7.5015923625505798E-2</v>
      </c>
      <c r="H13" s="110">
        <v>8.623105705766522E-2</v>
      </c>
      <c r="I13" s="110">
        <f t="shared" si="1"/>
        <v>8.623105705766522E-2</v>
      </c>
      <c r="J13" s="85">
        <f>分析係数表!G16</f>
        <v>3.3388981636060099E-2</v>
      </c>
      <c r="K13" s="111">
        <f t="shared" si="2"/>
        <v>2.8791671805564346E-3</v>
      </c>
      <c r="L13" s="79"/>
      <c r="M13" s="80"/>
      <c r="N13" s="81">
        <f>分析係数表!H16</f>
        <v>1.6727557411273488E-2</v>
      </c>
      <c r="O13" s="82">
        <f t="shared" si="3"/>
        <v>0.36061068556654291</v>
      </c>
      <c r="P13" s="76">
        <f>分析係数表!C16</f>
        <v>0.33157038242473558</v>
      </c>
      <c r="Q13" s="82">
        <f t="shared" si="4"/>
        <v>0.1195678229197447</v>
      </c>
      <c r="R13" s="83">
        <v>0.13102716130961589</v>
      </c>
      <c r="S13" s="84">
        <f t="shared" si="5"/>
        <v>0.2172582183672811</v>
      </c>
      <c r="T13" s="85">
        <f>分析係数表!F16</f>
        <v>0.28881469115191988</v>
      </c>
      <c r="U13" s="86">
        <f t="shared" si="6"/>
        <v>6.2747365237962663E-2</v>
      </c>
      <c r="V13" s="87">
        <f>分析係数表!D16</f>
        <v>8.3472454090150246E-3</v>
      </c>
      <c r="W13" s="167">
        <f t="shared" si="7"/>
        <v>0</v>
      </c>
      <c r="X13" s="76">
        <f>分析係数表!E16</f>
        <v>8.3472454090150246E-3</v>
      </c>
      <c r="Y13" s="166">
        <f t="shared" si="8"/>
        <v>0</v>
      </c>
    </row>
    <row r="14" spans="1:25" x14ac:dyDescent="0.2">
      <c r="A14" s="6" t="s">
        <v>2</v>
      </c>
      <c r="B14" s="5" t="s">
        <v>364</v>
      </c>
      <c r="C14" s="90"/>
      <c r="D14" s="107">
        <f>投入係数表!AL14</f>
        <v>1.6454134101192924E-2</v>
      </c>
      <c r="E14" s="110">
        <f t="shared" si="9"/>
        <v>1.6454134101192923</v>
      </c>
      <c r="F14" s="85">
        <f>分析係数表!C17</f>
        <v>0.10168393782383423</v>
      </c>
      <c r="G14" s="110">
        <f t="shared" si="0"/>
        <v>0.16731211488907316</v>
      </c>
      <c r="H14" s="110">
        <v>0.1882161519260459</v>
      </c>
      <c r="I14" s="110">
        <f t="shared" si="1"/>
        <v>0.1882161519260459</v>
      </c>
      <c r="J14" s="85">
        <f>分析係数表!G17</f>
        <v>0.21222040370976542</v>
      </c>
      <c r="K14" s="111">
        <f t="shared" si="2"/>
        <v>3.9943307746444001E-2</v>
      </c>
      <c r="L14" s="79"/>
      <c r="M14" s="80"/>
      <c r="N14" s="81">
        <f>分析係数表!H17</f>
        <v>3.040187891440501E-3</v>
      </c>
      <c r="O14" s="82">
        <f t="shared" si="3"/>
        <v>6.5540007595167316E-2</v>
      </c>
      <c r="P14" s="76">
        <f>分析係数表!C17</f>
        <v>0.10168393782383423</v>
      </c>
      <c r="Q14" s="82">
        <f t="shared" si="4"/>
        <v>6.6643660572806166E-3</v>
      </c>
      <c r="R14" s="83">
        <v>1.1757089840884994E-2</v>
      </c>
      <c r="S14" s="84">
        <f t="shared" si="5"/>
        <v>0.1999732417669309</v>
      </c>
      <c r="T14" s="85">
        <f>分析係数表!F17</f>
        <v>0.32296781232951444</v>
      </c>
      <c r="U14" s="86">
        <f t="shared" si="6"/>
        <v>6.4584920417906755E-2</v>
      </c>
      <c r="V14" s="87">
        <f>分析係数表!D17</f>
        <v>1.9094380796508457E-2</v>
      </c>
      <c r="W14" s="167">
        <f t="shared" si="7"/>
        <v>0</v>
      </c>
      <c r="X14" s="76">
        <f>分析係数表!E17</f>
        <v>1.5821058374249863E-2</v>
      </c>
      <c r="Y14" s="166">
        <f t="shared" si="8"/>
        <v>0</v>
      </c>
    </row>
    <row r="15" spans="1:25" x14ac:dyDescent="0.2">
      <c r="A15" s="6" t="s">
        <v>3</v>
      </c>
      <c r="B15" s="5" t="s">
        <v>31</v>
      </c>
      <c r="C15" s="90"/>
      <c r="D15" s="107">
        <f>投入係数表!AL15</f>
        <v>1.2340600575894694E-3</v>
      </c>
      <c r="E15" s="110">
        <f t="shared" si="9"/>
        <v>0.12340600575894693</v>
      </c>
      <c r="F15" s="85">
        <f>分析係数表!C18</f>
        <v>1.3647642679900707E-2</v>
      </c>
      <c r="G15" s="110">
        <f t="shared" si="0"/>
        <v>1.6842010711518765E-3</v>
      </c>
      <c r="H15" s="110">
        <v>2.4420963313646037E-3</v>
      </c>
      <c r="I15" s="110">
        <f t="shared" si="1"/>
        <v>2.4420963313646037E-3</v>
      </c>
      <c r="J15" s="85">
        <f>分析係数表!G18</f>
        <v>0.21285140562248997</v>
      </c>
      <c r="K15" s="111">
        <f t="shared" si="2"/>
        <v>5.1980363679648197E-4</v>
      </c>
      <c r="L15" s="79"/>
      <c r="M15" s="80"/>
      <c r="N15" s="81">
        <f>分析係数表!H18</f>
        <v>4.4363256784968683E-4</v>
      </c>
      <c r="O15" s="82">
        <f t="shared" si="3"/>
        <v>9.5637779323420099E-3</v>
      </c>
      <c r="P15" s="76">
        <f>分析係数表!C18</f>
        <v>1.3647642679900707E-2</v>
      </c>
      <c r="Q15" s="82">
        <f t="shared" si="4"/>
        <v>1.3052302389052336E-4</v>
      </c>
      <c r="R15" s="83">
        <v>2.8789370195506228E-4</v>
      </c>
      <c r="S15" s="84">
        <f t="shared" si="5"/>
        <v>2.7299900333196659E-3</v>
      </c>
      <c r="T15" s="85">
        <f>分析係数表!F18</f>
        <v>0.45783132530120479</v>
      </c>
      <c r="U15" s="86">
        <f t="shared" si="6"/>
        <v>1.2498749550138228E-3</v>
      </c>
      <c r="V15" s="87">
        <f>分析係数表!D18</f>
        <v>2.0080321285140562E-2</v>
      </c>
      <c r="W15" s="167">
        <f t="shared" si="7"/>
        <v>0</v>
      </c>
      <c r="X15" s="76">
        <f>分析係数表!E18</f>
        <v>1.6064257028112448E-2</v>
      </c>
      <c r="Y15" s="166">
        <f t="shared" si="8"/>
        <v>0</v>
      </c>
    </row>
    <row r="16" spans="1:25" x14ac:dyDescent="0.2">
      <c r="A16" s="6" t="s">
        <v>4</v>
      </c>
      <c r="B16" s="5" t="s">
        <v>32</v>
      </c>
      <c r="C16" s="90"/>
      <c r="D16" s="107">
        <f>投入係数表!AL16</f>
        <v>4.1135335252982314E-4</v>
      </c>
      <c r="E16" s="110">
        <f t="shared" si="9"/>
        <v>4.1135335252982311E-2</v>
      </c>
      <c r="F16" s="85">
        <f>分析係数表!C19</f>
        <v>0.35369371629248714</v>
      </c>
      <c r="G16" s="110">
        <f t="shared" si="0"/>
        <v>1.4549309596564671E-2</v>
      </c>
      <c r="H16" s="110">
        <v>3.7375687100223015E-2</v>
      </c>
      <c r="I16" s="110">
        <f t="shared" si="1"/>
        <v>3.7375687100223015E-2</v>
      </c>
      <c r="J16" s="85">
        <f>分析係数表!G19</f>
        <v>5.7706179370040876E-2</v>
      </c>
      <c r="K16" s="111">
        <f t="shared" si="2"/>
        <v>2.1568081038839922E-3</v>
      </c>
      <c r="L16" s="79"/>
      <c r="M16" s="80"/>
      <c r="N16" s="81">
        <f>分析係数表!H19</f>
        <v>-1.174321503131524E-4</v>
      </c>
      <c r="O16" s="82">
        <f t="shared" si="3"/>
        <v>-2.5315882762081791E-3</v>
      </c>
      <c r="P16" s="76">
        <f>分析係数表!C19</f>
        <v>0.35369371629248714</v>
      </c>
      <c r="Q16" s="82">
        <f t="shared" si="4"/>
        <v>-8.9540686553456227E-4</v>
      </c>
      <c r="R16" s="83">
        <v>1.7253039952615133E-3</v>
      </c>
      <c r="S16" s="84">
        <f t="shared" si="5"/>
        <v>3.9100991095484532E-2</v>
      </c>
      <c r="T16" s="85">
        <f>分析係数表!F19</f>
        <v>0.2399615292137533</v>
      </c>
      <c r="U16" s="86">
        <f t="shared" si="6"/>
        <v>9.3827336170458197E-3</v>
      </c>
      <c r="V16" s="87">
        <f>分析係数表!D19</f>
        <v>7.6140097779915043E-3</v>
      </c>
      <c r="W16" s="167">
        <f t="shared" si="7"/>
        <v>0</v>
      </c>
      <c r="X16" s="76">
        <f>分析係数表!E19</f>
        <v>8.0147471347278999E-3</v>
      </c>
      <c r="Y16" s="166">
        <f t="shared" si="8"/>
        <v>0</v>
      </c>
    </row>
    <row r="17" spans="1:25" x14ac:dyDescent="0.2">
      <c r="A17" s="6" t="s">
        <v>5</v>
      </c>
      <c r="B17" s="5" t="s">
        <v>33</v>
      </c>
      <c r="C17" s="90"/>
      <c r="D17" s="107">
        <f>投入係数表!AL17</f>
        <v>6.1703002879473468E-4</v>
      </c>
      <c r="E17" s="110">
        <f t="shared" si="9"/>
        <v>6.1703002879473466E-2</v>
      </c>
      <c r="F17" s="85">
        <f>分析係数表!C20</f>
        <v>6.1353860086031276E-2</v>
      </c>
      <c r="G17" s="110">
        <f t="shared" si="0"/>
        <v>3.7857174055551997E-3</v>
      </c>
      <c r="H17" s="110">
        <v>8.7783759931665505E-3</v>
      </c>
      <c r="I17" s="110">
        <f t="shared" si="1"/>
        <v>8.7783759931665505E-3</v>
      </c>
      <c r="J17" s="85">
        <f>分析係数表!G20</f>
        <v>0.10067618332081142</v>
      </c>
      <c r="K17" s="111">
        <f t="shared" si="2"/>
        <v>8.8377339074704564E-4</v>
      </c>
      <c r="L17" s="79"/>
      <c r="M17" s="80"/>
      <c r="N17" s="81">
        <f>分析係数表!H20</f>
        <v>5.4801670146137783E-4</v>
      </c>
      <c r="O17" s="82">
        <f t="shared" si="3"/>
        <v>1.1814078622304837E-2</v>
      </c>
      <c r="P17" s="76">
        <f>分析係数表!C20</f>
        <v>6.1353860086031276E-2</v>
      </c>
      <c r="Q17" s="82">
        <f t="shared" si="4"/>
        <v>7.2483932683826404E-4</v>
      </c>
      <c r="R17" s="83">
        <v>1.3526910122120799E-3</v>
      </c>
      <c r="S17" s="84">
        <f t="shared" si="5"/>
        <v>1.013106700537863E-2</v>
      </c>
      <c r="T17" s="85">
        <f>分析係数表!F20</f>
        <v>0.22389181066867017</v>
      </c>
      <c r="U17" s="86">
        <f t="shared" si="6"/>
        <v>2.2682629358398436E-3</v>
      </c>
      <c r="V17" s="87">
        <f>分析係数表!D20</f>
        <v>0</v>
      </c>
      <c r="W17" s="167">
        <f t="shared" si="7"/>
        <v>0</v>
      </c>
      <c r="X17" s="76">
        <f>分析係数表!E20</f>
        <v>0</v>
      </c>
      <c r="Y17" s="166">
        <f t="shared" si="8"/>
        <v>0</v>
      </c>
    </row>
    <row r="18" spans="1:25" x14ac:dyDescent="0.2">
      <c r="A18" s="6" t="s">
        <v>6</v>
      </c>
      <c r="B18" s="5" t="s">
        <v>34</v>
      </c>
      <c r="C18" s="90"/>
      <c r="D18" s="107">
        <f>投入係数表!AL18</f>
        <v>2.0567667626491155E-3</v>
      </c>
      <c r="E18" s="110">
        <f t="shared" si="9"/>
        <v>0.20567667626491154</v>
      </c>
      <c r="F18" s="85">
        <f>分析係数表!C21</f>
        <v>6.7857142857142838E-2</v>
      </c>
      <c r="G18" s="110">
        <f t="shared" si="0"/>
        <v>1.3956631603690421E-2</v>
      </c>
      <c r="H18" s="110">
        <v>1.8745896922161588E-2</v>
      </c>
      <c r="I18" s="110">
        <f t="shared" si="1"/>
        <v>1.8745896922161588E-2</v>
      </c>
      <c r="J18" s="85">
        <f>分析係数表!G21</f>
        <v>0.28506493506493508</v>
      </c>
      <c r="K18" s="111">
        <f t="shared" si="2"/>
        <v>5.3437978888499597E-3</v>
      </c>
      <c r="L18" s="79"/>
      <c r="M18" s="80"/>
      <c r="N18" s="81">
        <f>分析係数表!H21</f>
        <v>9.264091858037578E-4</v>
      </c>
      <c r="O18" s="82">
        <f t="shared" si="3"/>
        <v>1.9971418623420081E-2</v>
      </c>
      <c r="P18" s="76">
        <f>分析係数表!C21</f>
        <v>6.7857142857142838E-2</v>
      </c>
      <c r="Q18" s="82">
        <f t="shared" si="4"/>
        <v>1.3552034065892195E-3</v>
      </c>
      <c r="R18" s="83">
        <v>3.0081197844999035E-3</v>
      </c>
      <c r="S18" s="84">
        <f t="shared" si="5"/>
        <v>2.1754016706661491E-2</v>
      </c>
      <c r="T18" s="85">
        <f>分析係数表!F21</f>
        <v>0.42467532467532465</v>
      </c>
      <c r="U18" s="86">
        <f t="shared" si="6"/>
        <v>9.2383941078939061E-3</v>
      </c>
      <c r="V18" s="87">
        <f>分析係数表!D21</f>
        <v>5.909090909090909E-2</v>
      </c>
      <c r="W18" s="167">
        <f t="shared" si="7"/>
        <v>0</v>
      </c>
      <c r="X18" s="76">
        <f>分析係数表!E21</f>
        <v>4.6753246753246755E-2</v>
      </c>
      <c r="Y18" s="166">
        <f t="shared" si="8"/>
        <v>0</v>
      </c>
    </row>
    <row r="19" spans="1:25" x14ac:dyDescent="0.2">
      <c r="A19" s="6" t="s">
        <v>7</v>
      </c>
      <c r="B19" s="5" t="s">
        <v>268</v>
      </c>
      <c r="C19" s="90"/>
      <c r="D19" s="107">
        <f>投入係数表!AL19</f>
        <v>1.3574660633484163E-2</v>
      </c>
      <c r="E19" s="110">
        <f t="shared" si="9"/>
        <v>1.3574660633484164</v>
      </c>
      <c r="F19" s="85">
        <f>分析係数表!C22</f>
        <v>2.5594149908592323E-2</v>
      </c>
      <c r="G19" s="110">
        <f t="shared" si="0"/>
        <v>3.4743189921166054E-2</v>
      </c>
      <c r="H19" s="110">
        <v>3.6805023269150507E-2</v>
      </c>
      <c r="I19" s="110">
        <f t="shared" si="1"/>
        <v>3.6805023269150507E-2</v>
      </c>
      <c r="J19" s="85">
        <f>分析係数表!G22</f>
        <v>0.19492656875834447</v>
      </c>
      <c r="K19" s="111">
        <f t="shared" si="2"/>
        <v>7.1742768989265342E-3</v>
      </c>
      <c r="L19" s="79"/>
      <c r="M19" s="80"/>
      <c r="N19" s="81">
        <f>分析係数表!H22</f>
        <v>3.9144050104384132E-5</v>
      </c>
      <c r="O19" s="82">
        <f t="shared" si="3"/>
        <v>8.4386275873605979E-4</v>
      </c>
      <c r="P19" s="76">
        <f>分析係数表!C22</f>
        <v>2.5594149908592323E-2</v>
      </c>
      <c r="Q19" s="82">
        <f t="shared" si="4"/>
        <v>2.1597949949368991E-5</v>
      </c>
      <c r="R19" s="83">
        <v>2.2244393679997574E-4</v>
      </c>
      <c r="S19" s="84">
        <f t="shared" si="5"/>
        <v>3.702746720595048E-2</v>
      </c>
      <c r="T19" s="85">
        <f>分析係数表!F22</f>
        <v>0.41388518024032045</v>
      </c>
      <c r="U19" s="86">
        <f t="shared" si="6"/>
        <v>1.5325119938377369E-2</v>
      </c>
      <c r="V19" s="87">
        <f>分析係数表!D22</f>
        <v>6.1415220293724967E-2</v>
      </c>
      <c r="W19" s="167">
        <f t="shared" si="7"/>
        <v>0</v>
      </c>
      <c r="X19" s="76">
        <f>分析係数表!E22</f>
        <v>6.008010680907877E-2</v>
      </c>
      <c r="Y19" s="166">
        <f t="shared" si="8"/>
        <v>0</v>
      </c>
    </row>
    <row r="20" spans="1:25" x14ac:dyDescent="0.2">
      <c r="A20" s="6" t="s">
        <v>8</v>
      </c>
      <c r="B20" s="5" t="s">
        <v>269</v>
      </c>
      <c r="C20" s="90"/>
      <c r="D20" s="107">
        <f>投入係数表!AL20</f>
        <v>2.0361990950226245E-2</v>
      </c>
      <c r="E20" s="110">
        <f t="shared" si="9"/>
        <v>2.0361990950226243</v>
      </c>
      <c r="F20" s="85">
        <f>分析係数表!C23</f>
        <v>0</v>
      </c>
      <c r="G20" s="110">
        <f t="shared" si="0"/>
        <v>0</v>
      </c>
      <c r="H20" s="110">
        <v>0</v>
      </c>
      <c r="I20" s="110">
        <f t="shared" si="1"/>
        <v>0</v>
      </c>
      <c r="J20" s="85">
        <f>分析係数表!G23</f>
        <v>0.21664275466284075</v>
      </c>
      <c r="K20" s="111">
        <f t="shared" si="2"/>
        <v>0</v>
      </c>
      <c r="L20" s="79"/>
      <c r="M20" s="80"/>
      <c r="N20" s="81">
        <f>分析係数表!H23</f>
        <v>2.6096033402922757E-5</v>
      </c>
      <c r="O20" s="82">
        <f t="shared" si="3"/>
        <v>5.6257517249070656E-4</v>
      </c>
      <c r="P20" s="76">
        <f>分析係数表!C23</f>
        <v>0</v>
      </c>
      <c r="Q20" s="82">
        <f t="shared" si="4"/>
        <v>0</v>
      </c>
      <c r="R20" s="83">
        <v>0</v>
      </c>
      <c r="S20" s="84">
        <f t="shared" si="5"/>
        <v>0</v>
      </c>
      <c r="T20" s="85">
        <f>分析係数表!F23</f>
        <v>0.44189383070301291</v>
      </c>
      <c r="U20" s="86">
        <f t="shared" si="6"/>
        <v>0</v>
      </c>
      <c r="V20" s="87">
        <f>分析係数表!D23</f>
        <v>2.5824964131994262E-2</v>
      </c>
      <c r="W20" s="167">
        <f t="shared" si="7"/>
        <v>0</v>
      </c>
      <c r="X20" s="76">
        <f>分析係数表!E23</f>
        <v>2.1520803443328552E-2</v>
      </c>
      <c r="Y20" s="166">
        <f t="shared" si="8"/>
        <v>0</v>
      </c>
    </row>
    <row r="21" spans="1:25" x14ac:dyDescent="0.2">
      <c r="A21" s="6" t="s">
        <v>9</v>
      </c>
      <c r="B21" s="5" t="s">
        <v>270</v>
      </c>
      <c r="C21" s="90"/>
      <c r="D21" s="107">
        <f>投入係数表!AL21</f>
        <v>7.4043603455368158E-3</v>
      </c>
      <c r="E21" s="110">
        <f t="shared" si="9"/>
        <v>0.74043603455368157</v>
      </c>
      <c r="F21" s="85">
        <f>分析係数表!C24</f>
        <v>0.15741583257506819</v>
      </c>
      <c r="G21" s="110">
        <f t="shared" si="0"/>
        <v>0.11655635484784975</v>
      </c>
      <c r="H21" s="110">
        <v>0.12446505419426146</v>
      </c>
      <c r="I21" s="110">
        <f t="shared" si="1"/>
        <v>0.12446505419426146</v>
      </c>
      <c r="J21" s="85">
        <f>分析係数表!G24</f>
        <v>0.20833333333333334</v>
      </c>
      <c r="K21" s="111">
        <f t="shared" si="2"/>
        <v>2.5930219623804471E-2</v>
      </c>
      <c r="L21" s="79"/>
      <c r="M21" s="80"/>
      <c r="N21" s="81">
        <f>分析係数表!H24</f>
        <v>3.2620041753653444E-4</v>
      </c>
      <c r="O21" s="82">
        <f t="shared" si="3"/>
        <v>7.0321896561338316E-3</v>
      </c>
      <c r="P21" s="76">
        <f>分析係数表!C24</f>
        <v>0.15741583257506819</v>
      </c>
      <c r="Q21" s="82">
        <f t="shared" si="4"/>
        <v>1.1069779895460897E-3</v>
      </c>
      <c r="R21" s="83">
        <v>3.8173635546515077E-3</v>
      </c>
      <c r="S21" s="84">
        <f t="shared" si="5"/>
        <v>0.12828241774891297</v>
      </c>
      <c r="T21" s="85">
        <f>分析係数表!F24</f>
        <v>0.39583333333333331</v>
      </c>
      <c r="U21" s="86">
        <f t="shared" si="6"/>
        <v>5.077845702561138E-2</v>
      </c>
      <c r="V21" s="87">
        <f>分析係数表!D24</f>
        <v>0</v>
      </c>
      <c r="W21" s="167">
        <f t="shared" si="7"/>
        <v>0</v>
      </c>
      <c r="X21" s="76">
        <f>分析係数表!E24</f>
        <v>0</v>
      </c>
      <c r="Y21" s="166">
        <f t="shared" si="8"/>
        <v>0</v>
      </c>
    </row>
    <row r="22" spans="1:25" x14ac:dyDescent="0.2">
      <c r="A22" s="6" t="s">
        <v>10</v>
      </c>
      <c r="B22" s="5" t="s">
        <v>271</v>
      </c>
      <c r="C22" s="90"/>
      <c r="D22" s="107">
        <f>投入係数表!AL22</f>
        <v>2.0773344302756066E-2</v>
      </c>
      <c r="E22" s="110">
        <f t="shared" si="9"/>
        <v>2.0773344302756067</v>
      </c>
      <c r="F22" s="85">
        <f>分析係数表!C25</f>
        <v>0.30845442536327605</v>
      </c>
      <c r="G22" s="110">
        <f t="shared" si="0"/>
        <v>0.64076299797801073</v>
      </c>
      <c r="H22" s="110">
        <v>0.8479702982683035</v>
      </c>
      <c r="I22" s="110">
        <f t="shared" si="1"/>
        <v>0.8479702982683035</v>
      </c>
      <c r="J22" s="85">
        <f>分析係数表!G25</f>
        <v>0.19694817948330565</v>
      </c>
      <c r="K22" s="111">
        <f t="shared" si="2"/>
        <v>0.16700620649985806</v>
      </c>
      <c r="L22" s="79"/>
      <c r="M22" s="80"/>
      <c r="N22" s="81">
        <f>分析係数表!H25</f>
        <v>5.0887265135699379E-4</v>
      </c>
      <c r="O22" s="82">
        <f t="shared" si="3"/>
        <v>1.0970215863568779E-2</v>
      </c>
      <c r="P22" s="76">
        <f>分析係数表!C25</f>
        <v>0.30845442536327605</v>
      </c>
      <c r="Q22" s="82">
        <f t="shared" si="4"/>
        <v>3.3838116303082028E-3</v>
      </c>
      <c r="R22" s="83">
        <v>2.0203560088181811E-2</v>
      </c>
      <c r="S22" s="84">
        <f t="shared" si="5"/>
        <v>0.86817385835648531</v>
      </c>
      <c r="T22" s="85">
        <f>分析係数表!F25</f>
        <v>0.34916150475902702</v>
      </c>
      <c r="U22" s="86">
        <f t="shared" si="6"/>
        <v>0.30313289077620081</v>
      </c>
      <c r="V22" s="87">
        <f>分析係数表!D25</f>
        <v>2.3674271037921135E-2</v>
      </c>
      <c r="W22" s="167">
        <f t="shared" si="7"/>
        <v>0</v>
      </c>
      <c r="X22" s="76">
        <f>分析係数表!E25</f>
        <v>2.3583622903761897E-2</v>
      </c>
      <c r="Y22" s="166">
        <f t="shared" si="8"/>
        <v>0</v>
      </c>
    </row>
    <row r="23" spans="1:25" x14ac:dyDescent="0.2">
      <c r="A23" s="6" t="s">
        <v>11</v>
      </c>
      <c r="B23" s="5" t="s">
        <v>35</v>
      </c>
      <c r="C23" s="90"/>
      <c r="D23" s="107">
        <f>投入係数表!AL23</f>
        <v>1.1723570547099958E-2</v>
      </c>
      <c r="E23" s="110">
        <f t="shared" si="9"/>
        <v>1.1723570547099957</v>
      </c>
      <c r="F23" s="85">
        <f>分析係数表!C26</f>
        <v>0.16160220994475138</v>
      </c>
      <c r="G23" s="110">
        <f t="shared" si="0"/>
        <v>0.18945549088545513</v>
      </c>
      <c r="H23" s="110">
        <v>0.20729188248328809</v>
      </c>
      <c r="I23" s="110">
        <f t="shared" si="1"/>
        <v>0.20729188248328809</v>
      </c>
      <c r="J23" s="85">
        <f>分析係数表!G26</f>
        <v>0.19685515573026913</v>
      </c>
      <c r="K23" s="111">
        <f t="shared" si="2"/>
        <v>4.0806475807868323E-2</v>
      </c>
      <c r="L23" s="79"/>
      <c r="M23" s="80"/>
      <c r="N23" s="81">
        <f>分析係数表!H26</f>
        <v>1.0360125260960334E-2</v>
      </c>
      <c r="O23" s="82">
        <f t="shared" si="3"/>
        <v>0.22334234347881049</v>
      </c>
      <c r="P23" s="76">
        <f>分析係数表!C26</f>
        <v>0.16160220994475138</v>
      </c>
      <c r="Q23" s="82">
        <f t="shared" si="4"/>
        <v>3.6092616280415511E-2</v>
      </c>
      <c r="R23" s="83">
        <v>3.8199073291468828E-2</v>
      </c>
      <c r="S23" s="84">
        <f t="shared" si="5"/>
        <v>0.24549095577475691</v>
      </c>
      <c r="T23" s="85">
        <f>分析係数表!F26</f>
        <v>0.33413970365890533</v>
      </c>
      <c r="U23" s="86">
        <f t="shared" si="6"/>
        <v>8.20282752135187E-2</v>
      </c>
      <c r="V23" s="87">
        <f>分析係数表!D26</f>
        <v>4.2334442092530997E-2</v>
      </c>
      <c r="W23" s="167">
        <f t="shared" si="7"/>
        <v>0</v>
      </c>
      <c r="X23" s="76">
        <f>分析係数表!E26</f>
        <v>4.4148775325068036E-2</v>
      </c>
      <c r="Y23" s="166">
        <f t="shared" si="8"/>
        <v>0</v>
      </c>
    </row>
    <row r="24" spans="1:25" x14ac:dyDescent="0.2">
      <c r="A24" s="6" t="s">
        <v>12</v>
      </c>
      <c r="B24" s="5" t="s">
        <v>365</v>
      </c>
      <c r="C24" s="90"/>
      <c r="D24" s="107">
        <f>投入係数表!AL24</f>
        <v>1.8510900863842039E-3</v>
      </c>
      <c r="E24" s="110">
        <f t="shared" si="9"/>
        <v>0.18510900863842039</v>
      </c>
      <c r="F24" s="85">
        <f>分析係数表!C27</f>
        <v>8.2295614510016213E-2</v>
      </c>
      <c r="G24" s="110">
        <f t="shared" si="0"/>
        <v>1.5233659617238706E-2</v>
      </c>
      <c r="H24" s="110">
        <v>1.6157874660867762E-2</v>
      </c>
      <c r="I24" s="110">
        <f t="shared" si="1"/>
        <v>1.6157874660867762E-2</v>
      </c>
      <c r="J24" s="85">
        <f>分析係数表!G27</f>
        <v>0.16879795396419436</v>
      </c>
      <c r="K24" s="111">
        <f t="shared" si="2"/>
        <v>2.7274161831643794E-3</v>
      </c>
      <c r="L24" s="79"/>
      <c r="M24" s="80"/>
      <c r="N24" s="81">
        <f>分析係数表!H27</f>
        <v>1.0829853862212944E-2</v>
      </c>
      <c r="O24" s="82">
        <f t="shared" si="3"/>
        <v>0.23346869658364322</v>
      </c>
      <c r="P24" s="76">
        <f>分析係数表!C27</f>
        <v>8.2295614510016213E-2</v>
      </c>
      <c r="Q24" s="82">
        <f t="shared" si="4"/>
        <v>1.9213449854203441E-2</v>
      </c>
      <c r="R24" s="83">
        <v>1.9416353019918002E-2</v>
      </c>
      <c r="S24" s="84">
        <f t="shared" si="5"/>
        <v>3.5574227680785761E-2</v>
      </c>
      <c r="T24" s="85">
        <f>分析係数表!F27</f>
        <v>0.31969309462915602</v>
      </c>
      <c r="U24" s="86">
        <f t="shared" si="6"/>
        <v>1.1372834936312583E-2</v>
      </c>
      <c r="V24" s="87">
        <f>分析係数表!D27</f>
        <v>0</v>
      </c>
      <c r="W24" s="167">
        <f t="shared" si="7"/>
        <v>0</v>
      </c>
      <c r="X24" s="76">
        <f>分析係数表!E27</f>
        <v>0</v>
      </c>
      <c r="Y24" s="166">
        <f t="shared" si="8"/>
        <v>0</v>
      </c>
    </row>
    <row r="25" spans="1:25" x14ac:dyDescent="0.2">
      <c r="A25" s="6" t="s">
        <v>13</v>
      </c>
      <c r="B25" s="5" t="s">
        <v>191</v>
      </c>
      <c r="C25" s="90"/>
      <c r="D25" s="107">
        <f>投入係数表!AL25</f>
        <v>5.0185109008638422E-2</v>
      </c>
      <c r="E25" s="110">
        <f t="shared" si="9"/>
        <v>5.0185109008638422</v>
      </c>
      <c r="F25" s="85">
        <f>分析係数表!C28</f>
        <v>3.4090909090909061E-2</v>
      </c>
      <c r="G25" s="110">
        <f t="shared" si="0"/>
        <v>0.17108559889308539</v>
      </c>
      <c r="H25" s="110">
        <v>0.18277354005481369</v>
      </c>
      <c r="I25" s="110">
        <f t="shared" si="1"/>
        <v>0.18277354005481369</v>
      </c>
      <c r="J25" s="85">
        <f>分析係数表!G28</f>
        <v>0.12609457092819615</v>
      </c>
      <c r="K25" s="111">
        <f t="shared" si="2"/>
        <v>2.3046751110239204E-2</v>
      </c>
      <c r="L25" s="79"/>
      <c r="M25" s="80"/>
      <c r="N25" s="81">
        <f>分析係数表!H28</f>
        <v>2.1424843423799581E-2</v>
      </c>
      <c r="O25" s="82">
        <f t="shared" si="3"/>
        <v>0.46187421661487005</v>
      </c>
      <c r="P25" s="76">
        <f>分析係数表!C28</f>
        <v>3.4090909090909061E-2</v>
      </c>
      <c r="Q25" s="82">
        <f t="shared" si="4"/>
        <v>1.5745711930052374E-2</v>
      </c>
      <c r="R25" s="83">
        <v>1.7471986355737438E-2</v>
      </c>
      <c r="S25" s="84">
        <f t="shared" si="5"/>
        <v>0.20024552641055113</v>
      </c>
      <c r="T25" s="85">
        <f>分析係数表!F28</f>
        <v>0.21453590192644484</v>
      </c>
      <c r="U25" s="86">
        <f t="shared" si="6"/>
        <v>4.2959854615223315E-2</v>
      </c>
      <c r="V25" s="87">
        <f>分析係数表!D28</f>
        <v>1.6637478108581436E-2</v>
      </c>
      <c r="W25" s="167">
        <f t="shared" si="7"/>
        <v>0</v>
      </c>
      <c r="X25" s="76">
        <f>分析係数表!E28</f>
        <v>1.5761821366024518E-2</v>
      </c>
      <c r="Y25" s="166">
        <f t="shared" si="8"/>
        <v>0</v>
      </c>
    </row>
    <row r="26" spans="1:25" x14ac:dyDescent="0.2">
      <c r="A26" s="6" t="s">
        <v>14</v>
      </c>
      <c r="B26" s="5" t="s">
        <v>50</v>
      </c>
      <c r="C26" s="90"/>
      <c r="D26" s="107">
        <f>投入係数表!AL26</f>
        <v>7.4043603455368158E-3</v>
      </c>
      <c r="E26" s="110">
        <f t="shared" si="9"/>
        <v>0.74043603455368157</v>
      </c>
      <c r="F26" s="85">
        <f>分析係数表!C29</f>
        <v>0.29231433506044902</v>
      </c>
      <c r="G26" s="110">
        <f t="shared" si="0"/>
        <v>0.21644006709535507</v>
      </c>
      <c r="H26" s="110">
        <v>0.24553060744479221</v>
      </c>
      <c r="I26" s="110">
        <f t="shared" si="1"/>
        <v>0.24553060744479221</v>
      </c>
      <c r="J26" s="85">
        <f>分析係数表!G29</f>
        <v>0.25456977262594738</v>
      </c>
      <c r="K26" s="111">
        <f t="shared" si="2"/>
        <v>6.250467090993149E-2</v>
      </c>
      <c r="L26" s="79"/>
      <c r="M26" s="80"/>
      <c r="N26" s="81">
        <f>分析係数表!H29</f>
        <v>1.0151356993736952E-2</v>
      </c>
      <c r="O26" s="82">
        <f t="shared" si="3"/>
        <v>0.21884174209888485</v>
      </c>
      <c r="P26" s="76">
        <f>分析係数表!C29</f>
        <v>0.29231433506044902</v>
      </c>
      <c r="Q26" s="82">
        <f t="shared" si="4"/>
        <v>6.3970578325105804E-2</v>
      </c>
      <c r="R26" s="83">
        <v>8.125039994873276E-2</v>
      </c>
      <c r="S26" s="84">
        <f t="shared" si="5"/>
        <v>0.326781007393525</v>
      </c>
      <c r="T26" s="85">
        <f>分析係数表!F29</f>
        <v>0.38252340615247438</v>
      </c>
      <c r="U26" s="86">
        <f t="shared" si="6"/>
        <v>0.1250013840141081</v>
      </c>
      <c r="V26" s="87">
        <f>分析係数表!D29</f>
        <v>6.8212215782434235E-2</v>
      </c>
      <c r="W26" s="167">
        <f t="shared" si="7"/>
        <v>0</v>
      </c>
      <c r="X26" s="76">
        <f>分析係数表!E29</f>
        <v>4.7258136424431565E-2</v>
      </c>
      <c r="Y26" s="166">
        <f t="shared" si="8"/>
        <v>0</v>
      </c>
    </row>
    <row r="27" spans="1:25" x14ac:dyDescent="0.2">
      <c r="A27" s="6" t="s">
        <v>15</v>
      </c>
      <c r="B27" s="5" t="s">
        <v>36</v>
      </c>
      <c r="C27" s="90"/>
      <c r="D27" s="107">
        <f>投入係数表!AL27</f>
        <v>1.2340600575894694E-3</v>
      </c>
      <c r="E27" s="110">
        <f t="shared" si="9"/>
        <v>0.12340600575894693</v>
      </c>
      <c r="F27" s="85">
        <f>分析係数表!C30</f>
        <v>1</v>
      </c>
      <c r="G27" s="110">
        <f t="shared" si="0"/>
        <v>0.12340600575894693</v>
      </c>
      <c r="H27" s="110">
        <v>0.15336375329476992</v>
      </c>
      <c r="I27" s="110">
        <f t="shared" si="1"/>
        <v>0.15336375329476992</v>
      </c>
      <c r="J27" s="85">
        <f>分析係数表!G30</f>
        <v>0.34476756092566047</v>
      </c>
      <c r="K27" s="111">
        <f t="shared" si="2"/>
        <v>5.2874847157842547E-2</v>
      </c>
      <c r="L27" s="79"/>
      <c r="M27" s="80"/>
      <c r="N27" s="81">
        <f>分析係数表!H30</f>
        <v>0</v>
      </c>
      <c r="O27" s="82">
        <f t="shared" si="3"/>
        <v>0</v>
      </c>
      <c r="P27" s="76">
        <f>分析係数表!C30</f>
        <v>1</v>
      </c>
      <c r="Q27" s="82">
        <f t="shared" si="4"/>
        <v>0</v>
      </c>
      <c r="R27" s="83">
        <v>6.550211655900455E-2</v>
      </c>
      <c r="S27" s="84">
        <f t="shared" si="5"/>
        <v>0.21886586985377449</v>
      </c>
      <c r="T27" s="85">
        <f>分析係数表!F30</f>
        <v>0.43968871595330739</v>
      </c>
      <c r="U27" s="86">
        <f t="shared" si="6"/>
        <v>9.6232853282009798E-2</v>
      </c>
      <c r="V27" s="87">
        <f>分析係数表!D30</f>
        <v>0.11560516076182674</v>
      </c>
      <c r="W27" s="167">
        <f t="shared" si="7"/>
        <v>0</v>
      </c>
      <c r="X27" s="76">
        <f>分析係数表!E30</f>
        <v>7.6694654925250877E-2</v>
      </c>
      <c r="Y27" s="166">
        <f t="shared" si="8"/>
        <v>0</v>
      </c>
    </row>
    <row r="28" spans="1:25" x14ac:dyDescent="0.2">
      <c r="A28" s="6" t="s">
        <v>16</v>
      </c>
      <c r="B28" s="5" t="s">
        <v>192</v>
      </c>
      <c r="C28" s="90"/>
      <c r="D28" s="107">
        <f>投入係数表!AL28</f>
        <v>5.3475935828877002E-3</v>
      </c>
      <c r="E28" s="110">
        <f t="shared" si="9"/>
        <v>0.53475935828876997</v>
      </c>
      <c r="F28" s="85">
        <f>分析係数表!C31</f>
        <v>3.6682843277190957E-2</v>
      </c>
      <c r="G28" s="110">
        <f t="shared" si="0"/>
        <v>1.9616493731118154E-2</v>
      </c>
      <c r="H28" s="110">
        <v>2.478253065644313E-2</v>
      </c>
      <c r="I28" s="110">
        <f t="shared" si="1"/>
        <v>2.478253065644313E-2</v>
      </c>
      <c r="J28" s="85">
        <f>分析係数表!G31</f>
        <v>6.9767441860465115E-2</v>
      </c>
      <c r="K28" s="111">
        <f t="shared" si="2"/>
        <v>1.7290137667285905E-3</v>
      </c>
      <c r="L28" s="79"/>
      <c r="M28" s="80"/>
      <c r="N28" s="81">
        <f>分析係数表!H31</f>
        <v>2.1751043841336117E-2</v>
      </c>
      <c r="O28" s="82">
        <f t="shared" si="3"/>
        <v>0.46890640627100388</v>
      </c>
      <c r="P28" s="76">
        <f>分析係数表!C31</f>
        <v>3.6682843277190957E-2</v>
      </c>
      <c r="Q28" s="82">
        <f t="shared" si="4"/>
        <v>1.7200820212910067E-2</v>
      </c>
      <c r="R28" s="83">
        <v>2.287192329130882E-2</v>
      </c>
      <c r="S28" s="84">
        <f t="shared" si="5"/>
        <v>4.7654453947751946E-2</v>
      </c>
      <c r="T28" s="85">
        <f>分析係数表!F31</f>
        <v>0.34496124031007752</v>
      </c>
      <c r="U28" s="86">
        <f t="shared" si="6"/>
        <v>1.6438939540115983E-2</v>
      </c>
      <c r="V28" s="87">
        <f>分析係数表!D31</f>
        <v>0</v>
      </c>
      <c r="W28" s="167">
        <f t="shared" si="7"/>
        <v>0</v>
      </c>
      <c r="X28" s="76">
        <f>分析係数表!E31</f>
        <v>0</v>
      </c>
      <c r="Y28" s="166">
        <f t="shared" si="8"/>
        <v>0</v>
      </c>
    </row>
    <row r="29" spans="1:25" x14ac:dyDescent="0.2">
      <c r="A29" s="6" t="s">
        <v>17</v>
      </c>
      <c r="B29" s="5" t="s">
        <v>272</v>
      </c>
      <c r="C29" s="90"/>
      <c r="D29" s="107">
        <f>投入係数表!AL29</f>
        <v>8.2270670505964628E-4</v>
      </c>
      <c r="E29" s="110">
        <f t="shared" si="9"/>
        <v>8.2270670505964621E-2</v>
      </c>
      <c r="F29" s="85">
        <f>分析係数表!C32</f>
        <v>0.40520446096654272</v>
      </c>
      <c r="G29" s="110">
        <f t="shared" si="0"/>
        <v>3.3336442695725436E-2</v>
      </c>
      <c r="H29" s="110">
        <v>4.0655794683431633E-2</v>
      </c>
      <c r="I29" s="110">
        <f t="shared" si="1"/>
        <v>4.0655794683431633E-2</v>
      </c>
      <c r="J29" s="85">
        <f>分析係数表!G32</f>
        <v>0.14123006833712984</v>
      </c>
      <c r="K29" s="111">
        <f t="shared" si="2"/>
        <v>5.7418206614413695E-3</v>
      </c>
      <c r="L29" s="79"/>
      <c r="M29" s="80"/>
      <c r="N29" s="81">
        <f>分析係数表!H32</f>
        <v>6.3543841336116914E-3</v>
      </c>
      <c r="O29" s="82">
        <f t="shared" si="3"/>
        <v>0.13698705450148704</v>
      </c>
      <c r="P29" s="76">
        <f>分析係数表!C32</f>
        <v>0.40520446096654272</v>
      </c>
      <c r="Q29" s="82">
        <f t="shared" si="4"/>
        <v>5.5507765578669467E-2</v>
      </c>
      <c r="R29" s="83">
        <v>6.9116885887776133E-2</v>
      </c>
      <c r="S29" s="84">
        <f t="shared" si="5"/>
        <v>0.10977268057120776</v>
      </c>
      <c r="T29" s="85">
        <f>分析係数表!F32</f>
        <v>0.48519362186788156</v>
      </c>
      <c r="U29" s="86">
        <f t="shared" si="6"/>
        <v>5.3261004468490324E-2</v>
      </c>
      <c r="V29" s="87">
        <f>分析係数表!D32</f>
        <v>9.1116173120728925E-3</v>
      </c>
      <c r="W29" s="167">
        <f t="shared" si="7"/>
        <v>0</v>
      </c>
      <c r="X29" s="76">
        <f>分析係数表!E32</f>
        <v>1.366742596810934E-2</v>
      </c>
      <c r="Y29" s="166">
        <f t="shared" si="8"/>
        <v>0</v>
      </c>
    </row>
    <row r="30" spans="1:25" x14ac:dyDescent="0.2">
      <c r="A30" s="6" t="s">
        <v>18</v>
      </c>
      <c r="B30" s="5" t="s">
        <v>273</v>
      </c>
      <c r="C30" s="90"/>
      <c r="D30" s="107">
        <f>投入係数表!AL30</f>
        <v>4.1135335252982314E-4</v>
      </c>
      <c r="E30" s="110">
        <f t="shared" si="9"/>
        <v>4.1135335252982311E-2</v>
      </c>
      <c r="F30" s="85">
        <f>分析係数表!C33</f>
        <v>1</v>
      </c>
      <c r="G30" s="110">
        <f t="shared" si="0"/>
        <v>4.1135335252982311E-2</v>
      </c>
      <c r="H30" s="110">
        <v>5.9197747951898458E-2</v>
      </c>
      <c r="I30" s="110">
        <f t="shared" si="1"/>
        <v>5.9197747951898458E-2</v>
      </c>
      <c r="J30" s="85">
        <f>分析係数表!G33</f>
        <v>0.50773765659543113</v>
      </c>
      <c r="K30" s="111">
        <f t="shared" si="2"/>
        <v>3.0056925820823907E-2</v>
      </c>
      <c r="L30" s="79"/>
      <c r="M30" s="80"/>
      <c r="N30" s="81">
        <f>分析係数表!H33</f>
        <v>9.3945720250521918E-4</v>
      </c>
      <c r="O30" s="82">
        <f t="shared" si="3"/>
        <v>2.0252706209665433E-2</v>
      </c>
      <c r="P30" s="76">
        <f>分析係数表!C33</f>
        <v>1</v>
      </c>
      <c r="Q30" s="82">
        <f t="shared" si="4"/>
        <v>2.0252706209665433E-2</v>
      </c>
      <c r="R30" s="83">
        <v>6.1134072484517438E-2</v>
      </c>
      <c r="S30" s="84">
        <f t="shared" si="5"/>
        <v>0.1203318204364159</v>
      </c>
      <c r="T30" s="85">
        <f>分析係数表!F33</f>
        <v>0.64112011790714807</v>
      </c>
      <c r="U30" s="86">
        <f t="shared" si="6"/>
        <v>7.7147150906176729E-2</v>
      </c>
      <c r="V30" s="87">
        <f>分析係数表!D33</f>
        <v>2.5055268975681652E-2</v>
      </c>
      <c r="W30" s="167">
        <f t="shared" si="7"/>
        <v>0</v>
      </c>
      <c r="X30" s="76">
        <f>分析係数表!E33</f>
        <v>2.3581429624170966E-2</v>
      </c>
      <c r="Y30" s="166">
        <f t="shared" si="8"/>
        <v>0</v>
      </c>
    </row>
    <row r="31" spans="1:25" x14ac:dyDescent="0.2">
      <c r="A31" s="6" t="s">
        <v>19</v>
      </c>
      <c r="B31" s="5" t="s">
        <v>274</v>
      </c>
      <c r="C31" s="90"/>
      <c r="D31" s="107">
        <f>投入係数表!AL31</f>
        <v>2.8383381324557796E-2</v>
      </c>
      <c r="E31" s="110">
        <f t="shared" si="9"/>
        <v>2.8383381324557795</v>
      </c>
      <c r="F31" s="85">
        <f>分析係数表!C34</f>
        <v>0.47684200348095152</v>
      </c>
      <c r="G31" s="110">
        <f t="shared" si="0"/>
        <v>1.3534388416365961</v>
      </c>
      <c r="H31" s="110">
        <v>1.5056622860888065</v>
      </c>
      <c r="I31" s="110">
        <f t="shared" si="1"/>
        <v>1.5056622860888065</v>
      </c>
      <c r="J31" s="85">
        <f>分析係数表!G34</f>
        <v>0.42481481481481481</v>
      </c>
      <c r="K31" s="111">
        <f t="shared" si="2"/>
        <v>0.63962764523846705</v>
      </c>
      <c r="L31" s="79"/>
      <c r="M31" s="80"/>
      <c r="N31" s="81">
        <f>分析係数表!H34</f>
        <v>0.15750260960334028</v>
      </c>
      <c r="O31" s="82">
        <f t="shared" si="3"/>
        <v>3.3954224535676589</v>
      </c>
      <c r="P31" s="76">
        <f>分析係数表!C34</f>
        <v>0.47684200348095152</v>
      </c>
      <c r="Q31" s="82">
        <f t="shared" si="4"/>
        <v>1.6190800454234107</v>
      </c>
      <c r="R31" s="83">
        <v>1.73002788038466</v>
      </c>
      <c r="S31" s="84">
        <f t="shared" si="5"/>
        <v>3.2356901664734665</v>
      </c>
      <c r="T31" s="85">
        <f>分析係数表!F34</f>
        <v>0.69679012345679014</v>
      </c>
      <c r="U31" s="86">
        <f t="shared" si="6"/>
        <v>2.2545969505649688</v>
      </c>
      <c r="V31" s="87">
        <f>分析係数表!D34</f>
        <v>0.16024691358024692</v>
      </c>
      <c r="W31" s="167">
        <f t="shared" si="7"/>
        <v>1</v>
      </c>
      <c r="X31" s="76">
        <f>分析係数表!E34</f>
        <v>0.12271604938271605</v>
      </c>
      <c r="Y31" s="166">
        <f t="shared" si="8"/>
        <v>0</v>
      </c>
    </row>
    <row r="32" spans="1:25" x14ac:dyDescent="0.2">
      <c r="A32" s="6" t="s">
        <v>20</v>
      </c>
      <c r="B32" s="5" t="s">
        <v>37</v>
      </c>
      <c r="C32" s="90"/>
      <c r="D32" s="107">
        <f>投入係数表!AL32</f>
        <v>1.1312217194570135E-2</v>
      </c>
      <c r="E32" s="110">
        <f t="shared" si="9"/>
        <v>1.1312217194570136</v>
      </c>
      <c r="F32" s="85">
        <f>分析係数表!C35</f>
        <v>0.24337550728097401</v>
      </c>
      <c r="G32" s="110">
        <f t="shared" si="0"/>
        <v>0.27531165982010636</v>
      </c>
      <c r="H32" s="110">
        <v>0.31954361951680166</v>
      </c>
      <c r="I32" s="110">
        <f t="shared" si="1"/>
        <v>0.31954361951680166</v>
      </c>
      <c r="J32" s="85">
        <f>分析係数表!G35</f>
        <v>0.31448275862068964</v>
      </c>
      <c r="K32" s="111">
        <f t="shared" si="2"/>
        <v>0.10049095896528383</v>
      </c>
      <c r="L32" s="79"/>
      <c r="M32" s="80"/>
      <c r="N32" s="81">
        <f>分析係数表!H35</f>
        <v>5.9929540709812108E-2</v>
      </c>
      <c r="O32" s="82">
        <f t="shared" si="3"/>
        <v>1.2919538836249076</v>
      </c>
      <c r="P32" s="76">
        <f>分析係数表!C35</f>
        <v>0.24337550728097401</v>
      </c>
      <c r="Q32" s="82">
        <f t="shared" si="4"/>
        <v>0.31442993181083634</v>
      </c>
      <c r="R32" s="83">
        <v>0.41747606639082252</v>
      </c>
      <c r="S32" s="84">
        <f t="shared" si="5"/>
        <v>0.73701968590762412</v>
      </c>
      <c r="T32" s="85">
        <f>分析係数表!F35</f>
        <v>0.64091954022988507</v>
      </c>
      <c r="U32" s="86">
        <f t="shared" si="6"/>
        <v>0.47237031823228876</v>
      </c>
      <c r="V32" s="87">
        <f>分析係数表!D35</f>
        <v>7.0344827586206901E-2</v>
      </c>
      <c r="W32" s="167">
        <f t="shared" si="7"/>
        <v>0</v>
      </c>
      <c r="X32" s="76">
        <f>分析係数表!E35</f>
        <v>6.2068965517241378E-2</v>
      </c>
      <c r="Y32" s="166">
        <f t="shared" si="8"/>
        <v>0</v>
      </c>
    </row>
    <row r="33" spans="1:25" x14ac:dyDescent="0.2">
      <c r="A33" s="6" t="s">
        <v>21</v>
      </c>
      <c r="B33" s="5" t="s">
        <v>38</v>
      </c>
      <c r="C33" s="90"/>
      <c r="D33" s="107">
        <f>投入係数表!AL33</f>
        <v>5.3475935828877002E-3</v>
      </c>
      <c r="E33" s="110">
        <f t="shared" si="9"/>
        <v>0.53475935828876997</v>
      </c>
      <c r="F33" s="85">
        <f>分析係数表!C36</f>
        <v>0.96818154529627187</v>
      </c>
      <c r="G33" s="110">
        <f t="shared" si="0"/>
        <v>0.517744141869664</v>
      </c>
      <c r="H33" s="110">
        <v>0.61657491184273039</v>
      </c>
      <c r="I33" s="110">
        <f t="shared" si="1"/>
        <v>0.61657491184273039</v>
      </c>
      <c r="J33" s="85">
        <f>分析係数表!G36</f>
        <v>4.9777985510633324E-2</v>
      </c>
      <c r="K33" s="111">
        <f t="shared" si="2"/>
        <v>3.0691857027927451E-2</v>
      </c>
      <c r="L33" s="79"/>
      <c r="M33" s="80"/>
      <c r="N33" s="81">
        <f>分析係数表!H36</f>
        <v>0.19376304801670147</v>
      </c>
      <c r="O33" s="82">
        <f t="shared" si="3"/>
        <v>4.1771206557434963</v>
      </c>
      <c r="P33" s="76">
        <f>分析係数表!C36</f>
        <v>0.96818154529627187</v>
      </c>
      <c r="Q33" s="82">
        <f t="shared" si="4"/>
        <v>4.0442111313667146</v>
      </c>
      <c r="R33" s="83">
        <v>4.2618838002525861</v>
      </c>
      <c r="S33" s="84">
        <f t="shared" si="5"/>
        <v>4.8784587120953162</v>
      </c>
      <c r="T33" s="85">
        <f>分析係数表!F36</f>
        <v>0.84955597102126668</v>
      </c>
      <c r="U33" s="86">
        <f t="shared" si="6"/>
        <v>4.1445237282412943</v>
      </c>
      <c r="V33" s="87">
        <f>分析係数表!D36</f>
        <v>8.3547557840616959E-3</v>
      </c>
      <c r="W33" s="167">
        <f t="shared" si="7"/>
        <v>0</v>
      </c>
      <c r="X33" s="76">
        <f>分析係数表!E36</f>
        <v>3.0380930123860717E-3</v>
      </c>
      <c r="Y33" s="166">
        <f t="shared" si="8"/>
        <v>0</v>
      </c>
    </row>
    <row r="34" spans="1:25" x14ac:dyDescent="0.2">
      <c r="A34" s="6" t="s">
        <v>22</v>
      </c>
      <c r="B34" s="5" t="s">
        <v>377</v>
      </c>
      <c r="C34" s="90"/>
      <c r="D34" s="107">
        <f>投入係数表!AL34</f>
        <v>8.8440970793911972E-3</v>
      </c>
      <c r="E34" s="110">
        <f t="shared" si="9"/>
        <v>0.88440970793911977</v>
      </c>
      <c r="F34" s="85">
        <f>分析係数表!C37</f>
        <v>0.40040699066315533</v>
      </c>
      <c r="G34" s="110">
        <f t="shared" si="0"/>
        <v>0.35412382966918304</v>
      </c>
      <c r="H34" s="110">
        <v>0.43110426569708371</v>
      </c>
      <c r="I34" s="110">
        <f t="shared" si="1"/>
        <v>0.43110426569708371</v>
      </c>
      <c r="J34" s="85">
        <f>分析係数表!G37</f>
        <v>0.27134717134717135</v>
      </c>
      <c r="K34" s="111">
        <f t="shared" si="2"/>
        <v>0.11697892305260306</v>
      </c>
      <c r="L34" s="79"/>
      <c r="M34" s="80"/>
      <c r="N34" s="81">
        <f>分析係数表!H37</f>
        <v>4.6907620041753653E-2</v>
      </c>
      <c r="O34" s="82">
        <f t="shared" si="3"/>
        <v>1.0112288725520451</v>
      </c>
      <c r="P34" s="76">
        <f>分析係数表!C37</f>
        <v>0.40040699066315533</v>
      </c>
      <c r="Q34" s="82">
        <f t="shared" si="4"/>
        <v>0.40490310973025978</v>
      </c>
      <c r="R34" s="83">
        <v>0.46685635601395453</v>
      </c>
      <c r="S34" s="84">
        <f t="shared" si="5"/>
        <v>0.8979606217110383</v>
      </c>
      <c r="T34" s="85">
        <f>分析係数表!F37</f>
        <v>0.66491656491656492</v>
      </c>
      <c r="U34" s="86">
        <f t="shared" si="6"/>
        <v>0.5970688920184466</v>
      </c>
      <c r="V34" s="87">
        <f>分析係数表!D37</f>
        <v>3.0728530728530729E-2</v>
      </c>
      <c r="W34" s="167">
        <f t="shared" si="7"/>
        <v>0</v>
      </c>
      <c r="X34" s="76">
        <f>分析係数表!E37</f>
        <v>2.9100529100529099E-2</v>
      </c>
      <c r="Y34" s="166">
        <f t="shared" si="8"/>
        <v>0</v>
      </c>
    </row>
    <row r="35" spans="1:25" x14ac:dyDescent="0.2">
      <c r="A35" s="6" t="s">
        <v>23</v>
      </c>
      <c r="B35" s="5" t="s">
        <v>193</v>
      </c>
      <c r="C35" s="90"/>
      <c r="D35" s="107">
        <f>投入係数表!AL35</f>
        <v>3.6404771698889345E-2</v>
      </c>
      <c r="E35" s="110">
        <f t="shared" si="9"/>
        <v>3.6404771698889347</v>
      </c>
      <c r="F35" s="85">
        <f>分析係数表!C38</f>
        <v>3.4362826933778567E-2</v>
      </c>
      <c r="G35" s="110">
        <f t="shared" si="0"/>
        <v>0.12509708694526545</v>
      </c>
      <c r="H35" s="110">
        <v>0.1353899494636365</v>
      </c>
      <c r="I35" s="110">
        <f t="shared" si="1"/>
        <v>0.1353899494636365</v>
      </c>
      <c r="J35" s="85">
        <f>分析係数表!G38</f>
        <v>0.25648414985590778</v>
      </c>
      <c r="K35" s="111">
        <f t="shared" si="2"/>
        <v>3.4725376087215126E-2</v>
      </c>
      <c r="L35" s="79"/>
      <c r="M35" s="80"/>
      <c r="N35" s="81">
        <f>分析係数表!H38</f>
        <v>4.2901878914405008E-2</v>
      </c>
      <c r="O35" s="82">
        <f t="shared" si="3"/>
        <v>0.92487358357472149</v>
      </c>
      <c r="P35" s="76">
        <f>分析係数表!C38</f>
        <v>3.4362826933778567E-2</v>
      </c>
      <c r="Q35" s="82">
        <f t="shared" si="4"/>
        <v>3.1781270888001742E-2</v>
      </c>
      <c r="R35" s="83">
        <v>3.8166789996795444E-2</v>
      </c>
      <c r="S35" s="84">
        <f t="shared" si="5"/>
        <v>0.17355673946043193</v>
      </c>
      <c r="T35" s="85">
        <f>分析係数表!F38</f>
        <v>0.52449567723342938</v>
      </c>
      <c r="U35" s="86">
        <f t="shared" si="6"/>
        <v>9.1029759601725102E-2</v>
      </c>
      <c r="V35" s="87">
        <f>分析係数表!D38</f>
        <v>0.12968299711815562</v>
      </c>
      <c r="W35" s="167">
        <f t="shared" si="7"/>
        <v>0</v>
      </c>
      <c r="X35" s="76">
        <f>分析係数表!E38</f>
        <v>0.13832853025936601</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2.3682019370359148E-2</v>
      </c>
      <c r="I36" s="110">
        <f t="shared" si="1"/>
        <v>2.3682019370359148E-2</v>
      </c>
      <c r="J36" s="85">
        <f>分析係数表!G39</f>
        <v>0.34864130434782609</v>
      </c>
      <c r="K36" s="111">
        <f t="shared" si="2"/>
        <v>8.2565301228724967E-3</v>
      </c>
      <c r="L36" s="79"/>
      <c r="M36" s="80"/>
      <c r="N36" s="81">
        <f>分析係数表!H39</f>
        <v>3.7578288100208767E-3</v>
      </c>
      <c r="O36" s="82">
        <f t="shared" si="3"/>
        <v>8.1010824838661732E-2</v>
      </c>
      <c r="P36" s="76">
        <f>分析係数表!C39</f>
        <v>1</v>
      </c>
      <c r="Q36" s="82">
        <f t="shared" si="4"/>
        <v>8.1010824838661732E-2</v>
      </c>
      <c r="R36" s="83">
        <v>0.10381798195948044</v>
      </c>
      <c r="S36" s="84">
        <f t="shared" si="5"/>
        <v>0.1275000013298396</v>
      </c>
      <c r="T36" s="85">
        <f>分析係数表!F39</f>
        <v>0.69918478260869565</v>
      </c>
      <c r="U36" s="86">
        <f t="shared" si="6"/>
        <v>8.9146060712412309E-2</v>
      </c>
      <c r="V36" s="87">
        <f>分析係数表!D39</f>
        <v>5.6793478260869563E-2</v>
      </c>
      <c r="W36" s="167">
        <f t="shared" si="7"/>
        <v>0</v>
      </c>
      <c r="X36" s="76">
        <f>分析係数表!E39</f>
        <v>7.2010869565217392E-2</v>
      </c>
      <c r="Y36" s="166">
        <f t="shared" si="8"/>
        <v>0</v>
      </c>
    </row>
    <row r="37" spans="1:25" x14ac:dyDescent="0.2">
      <c r="A37" s="6" t="s">
        <v>25</v>
      </c>
      <c r="B37" s="5" t="s">
        <v>40</v>
      </c>
      <c r="C37" s="90"/>
      <c r="D37" s="107">
        <f>投入係数表!AL37</f>
        <v>2.0567667626491157E-4</v>
      </c>
      <c r="E37" s="110">
        <f t="shared" si="9"/>
        <v>2.0567667626491155E-2</v>
      </c>
      <c r="F37" s="85">
        <f>分析係数表!C40</f>
        <v>0.60127684271619275</v>
      </c>
      <c r="G37" s="110">
        <f t="shared" si="0"/>
        <v>1.2366862252492651E-2</v>
      </c>
      <c r="H37" s="110">
        <v>1.5211432203906541E-2</v>
      </c>
      <c r="I37" s="110">
        <f t="shared" si="1"/>
        <v>1.5211432203906541E-2</v>
      </c>
      <c r="J37" s="85">
        <f>分析係数表!G40</f>
        <v>0.54798481836255197</v>
      </c>
      <c r="K37" s="111">
        <f t="shared" si="2"/>
        <v>8.3356339132919996E-3</v>
      </c>
      <c r="L37" s="79"/>
      <c r="M37" s="80"/>
      <c r="N37" s="81">
        <f>分析係数表!H40</f>
        <v>3.4120563674321501E-2</v>
      </c>
      <c r="O37" s="82">
        <f t="shared" si="3"/>
        <v>0.73556703803159873</v>
      </c>
      <c r="P37" s="76">
        <f>分析係数表!C40</f>
        <v>0.60127684271619275</v>
      </c>
      <c r="Q37" s="82">
        <f t="shared" si="4"/>
        <v>0.44227942623374134</v>
      </c>
      <c r="R37" s="83">
        <v>0.44426873981956666</v>
      </c>
      <c r="S37" s="84">
        <f t="shared" si="5"/>
        <v>0.45948017202347319</v>
      </c>
      <c r="T37" s="85">
        <f>分析係数表!F40</f>
        <v>0.74046629315018975</v>
      </c>
      <c r="U37" s="86">
        <f t="shared" si="6"/>
        <v>0.34022957975423274</v>
      </c>
      <c r="V37" s="87">
        <f>分析係数表!D40</f>
        <v>0.1006687149828303</v>
      </c>
      <c r="W37" s="167">
        <f t="shared" si="7"/>
        <v>0</v>
      </c>
      <c r="X37" s="76">
        <f>分析係数表!E40</f>
        <v>5.8015543105006326E-2</v>
      </c>
      <c r="Y37" s="166">
        <f t="shared" si="8"/>
        <v>0</v>
      </c>
    </row>
    <row r="38" spans="1:25" x14ac:dyDescent="0.2">
      <c r="A38" s="6" t="s">
        <v>26</v>
      </c>
      <c r="B38" s="5" t="s">
        <v>276</v>
      </c>
      <c r="C38" s="90"/>
      <c r="D38" s="107">
        <f>投入係数表!AL38</f>
        <v>0</v>
      </c>
      <c r="E38" s="110">
        <f t="shared" si="9"/>
        <v>0</v>
      </c>
      <c r="F38" s="85">
        <f>分析係数表!C41</f>
        <v>0.59395665886661919</v>
      </c>
      <c r="G38" s="110">
        <f t="shared" si="0"/>
        <v>0</v>
      </c>
      <c r="H38" s="110">
        <v>1.6187836262605593E-4</v>
      </c>
      <c r="I38" s="110">
        <f t="shared" si="1"/>
        <v>1.6187836262605593E-4</v>
      </c>
      <c r="J38" s="85">
        <f>分析係数表!G41</f>
        <v>0.45048742945100051</v>
      </c>
      <c r="K38" s="111">
        <f t="shared" si="2"/>
        <v>7.2924167463148852E-5</v>
      </c>
      <c r="L38" s="79"/>
      <c r="M38" s="80"/>
      <c r="N38" s="81">
        <f>分析係数表!H41</f>
        <v>5.5519311064718163E-2</v>
      </c>
      <c r="O38" s="82">
        <f t="shared" si="3"/>
        <v>1.1968786794739781</v>
      </c>
      <c r="P38" s="76">
        <f>分析係数表!C41</f>
        <v>0.59395665886661919</v>
      </c>
      <c r="Q38" s="82">
        <f t="shared" si="4"/>
        <v>0.71089406152905521</v>
      </c>
      <c r="R38" s="83">
        <v>0.7199017567855861</v>
      </c>
      <c r="S38" s="84">
        <f t="shared" si="5"/>
        <v>0.72006363514821214</v>
      </c>
      <c r="T38" s="85">
        <f>分析係数表!F41</f>
        <v>0.55190696083461599</v>
      </c>
      <c r="U38" s="86">
        <f t="shared" si="6"/>
        <v>0.39740813248217555</v>
      </c>
      <c r="V38" s="87">
        <f>分析係数表!D41</f>
        <v>0.18539421925773902</v>
      </c>
      <c r="W38" s="167">
        <f t="shared" si="7"/>
        <v>0</v>
      </c>
      <c r="X38" s="76">
        <f>分析係数表!E41</f>
        <v>0.17017273815631948</v>
      </c>
      <c r="Y38" s="166">
        <f t="shared" si="8"/>
        <v>0</v>
      </c>
    </row>
    <row r="39" spans="1:25" x14ac:dyDescent="0.2">
      <c r="A39" s="6" t="s">
        <v>51</v>
      </c>
      <c r="B39" s="5" t="s">
        <v>367</v>
      </c>
      <c r="C39" s="90"/>
      <c r="D39" s="107">
        <f>投入係数表!AL39</f>
        <v>1.6454134101192926E-3</v>
      </c>
      <c r="E39" s="110">
        <f t="shared" si="9"/>
        <v>0.16454134101192924</v>
      </c>
      <c r="F39" s="85">
        <f>分析係数表!C42</f>
        <v>0.30827067669172936</v>
      </c>
      <c r="G39" s="110">
        <f>E39*F39</f>
        <v>5.0723270537512029E-2</v>
      </c>
      <c r="H39" s="110">
        <v>5.4366361474595941E-2</v>
      </c>
      <c r="I39" s="110">
        <f>C39+H39</f>
        <v>5.4366361474595941E-2</v>
      </c>
      <c r="J39" s="85">
        <f>分析係数表!G42</f>
        <v>0.47878787878787876</v>
      </c>
      <c r="K39" s="111">
        <f>I39*J39</f>
        <v>2.6029954887836843E-2</v>
      </c>
      <c r="L39" s="79"/>
      <c r="M39" s="80"/>
      <c r="N39" s="81">
        <f>分析係数表!H42</f>
        <v>1.163883089770355E-2</v>
      </c>
      <c r="O39" s="82">
        <f t="shared" si="3"/>
        <v>0.25090852693085514</v>
      </c>
      <c r="P39" s="76">
        <f>分析係数表!C42</f>
        <v>0.30827067669172936</v>
      </c>
      <c r="Q39" s="82">
        <f>O39*P39</f>
        <v>7.7347741384699714E-2</v>
      </c>
      <c r="R39" s="83">
        <v>8.0488495365306598E-2</v>
      </c>
      <c r="S39" s="84">
        <f>I39+R39</f>
        <v>0.13485485683990253</v>
      </c>
      <c r="T39" s="85">
        <f>分析係数表!F42</f>
        <v>0.54545454545454541</v>
      </c>
      <c r="U39" s="86">
        <f>S39*T39</f>
        <v>7.3557194639946824E-2</v>
      </c>
      <c r="V39" s="87">
        <f>分析係数表!D42</f>
        <v>0.24545454545454545</v>
      </c>
      <c r="W39" s="167">
        <f>ROUND(S39*V39,0)</f>
        <v>0</v>
      </c>
      <c r="X39" s="76">
        <f>分析係数表!E42</f>
        <v>0.17575757575757575</v>
      </c>
      <c r="Y39" s="166">
        <f>ROUND(S39*X39,0)</f>
        <v>0</v>
      </c>
    </row>
    <row r="40" spans="1:25" x14ac:dyDescent="0.2">
      <c r="A40" s="6" t="s">
        <v>194</v>
      </c>
      <c r="B40" s="5" t="s">
        <v>41</v>
      </c>
      <c r="C40" s="75">
        <f>最終需要_まとめ!C41</f>
        <v>100</v>
      </c>
      <c r="D40" s="107">
        <f>投入係数表!AL40</f>
        <v>0.13225010283833813</v>
      </c>
      <c r="E40" s="110">
        <f t="shared" si="9"/>
        <v>13.225010283833813</v>
      </c>
      <c r="F40" s="85">
        <f>分析係数表!C43</f>
        <v>0.33317448971487573</v>
      </c>
      <c r="G40" s="110">
        <f>E40*F40</f>
        <v>4.4062360527903142</v>
      </c>
      <c r="H40" s="110">
        <v>4.7235697800895968</v>
      </c>
      <c r="I40" s="110">
        <f>C40+H40</f>
        <v>104.72356978008959</v>
      </c>
      <c r="J40" s="85">
        <f>分析係数表!G43</f>
        <v>0.31447963800904977</v>
      </c>
      <c r="K40" s="111">
        <f>I40*J40</f>
        <v>32.93343031545804</v>
      </c>
      <c r="L40" s="79"/>
      <c r="M40" s="80"/>
      <c r="N40" s="81">
        <f>分析係数表!H43</f>
        <v>3.2711377870563677E-2</v>
      </c>
      <c r="O40" s="82">
        <f t="shared" si="3"/>
        <v>0.70518797871710071</v>
      </c>
      <c r="P40" s="76">
        <f>分析係数表!C43</f>
        <v>0.33317448971487573</v>
      </c>
      <c r="Q40" s="82">
        <f>O40*P40</f>
        <v>0.23495064496213466</v>
      </c>
      <c r="R40" s="83">
        <v>0.40538773450809423</v>
      </c>
      <c r="S40" s="84">
        <f>I40+R40</f>
        <v>105.12895751459769</v>
      </c>
      <c r="T40" s="85">
        <f>分析係数表!F43</f>
        <v>0.5802139037433155</v>
      </c>
      <c r="U40" s="86">
        <f>S40*T40</f>
        <v>60.997282836009887</v>
      </c>
      <c r="V40" s="87">
        <f>分析係数表!D43</f>
        <v>0.11641299876593994</v>
      </c>
      <c r="W40" s="167">
        <f>ROUND(S40*V40,0)</f>
        <v>12</v>
      </c>
      <c r="X40" s="76">
        <f>分析係数表!E43</f>
        <v>9.2348827642945289E-2</v>
      </c>
      <c r="Y40" s="166">
        <f>ROUND(S40*X40,0)</f>
        <v>10</v>
      </c>
    </row>
    <row r="41" spans="1:25" x14ac:dyDescent="0.2">
      <c r="A41" s="6" t="s">
        <v>340</v>
      </c>
      <c r="B41" s="5" t="s">
        <v>42</v>
      </c>
      <c r="C41" s="90"/>
      <c r="D41" s="107">
        <f>投入係数表!AL41</f>
        <v>6.1703002879473468E-4</v>
      </c>
      <c r="E41" s="110">
        <f t="shared" si="9"/>
        <v>6.1703002879473466E-2</v>
      </c>
      <c r="F41" s="85">
        <f>分析係数表!C44</f>
        <v>0.44668045890539776</v>
      </c>
      <c r="G41" s="110">
        <f>E41*F41</f>
        <v>2.7561525642044286E-2</v>
      </c>
      <c r="H41" s="110">
        <v>3.1381983320563009E-2</v>
      </c>
      <c r="I41" s="110">
        <f>C41+H41</f>
        <v>3.1381983320563009E-2</v>
      </c>
      <c r="J41" s="85">
        <f>分析係数表!G44</f>
        <v>0.26717776712985147</v>
      </c>
      <c r="K41" s="111">
        <f>I41*J41</f>
        <v>8.3845682316942664E-3</v>
      </c>
      <c r="L41" s="79"/>
      <c r="M41" s="80"/>
      <c r="N41" s="81">
        <f>分析係数表!H44</f>
        <v>0.10956419624217119</v>
      </c>
      <c r="O41" s="82">
        <f t="shared" si="3"/>
        <v>2.3619718617022314</v>
      </c>
      <c r="P41" s="76">
        <f>分析係数表!C44</f>
        <v>0.44668045890539776</v>
      </c>
      <c r="Q41" s="82">
        <f>O41*P41</f>
        <v>1.0550466751067895</v>
      </c>
      <c r="R41" s="83">
        <v>1.0697201380193653</v>
      </c>
      <c r="S41" s="84">
        <f>I41+R41</f>
        <v>1.1011021213399284</v>
      </c>
      <c r="T41" s="85">
        <f>分析係数表!F44</f>
        <v>0.50742692860565408</v>
      </c>
      <c r="U41" s="86">
        <f>S41*T41</f>
        <v>0.55872886751269013</v>
      </c>
      <c r="V41" s="87">
        <f>分析係数表!D44</f>
        <v>0.12563488260661237</v>
      </c>
      <c r="W41" s="167">
        <f>ROUND(S41*V41,0)</f>
        <v>0</v>
      </c>
      <c r="X41" s="76">
        <f>分析係数表!E44</f>
        <v>9.5448011499760427E-2</v>
      </c>
      <c r="Y41" s="166">
        <f>ROUND(S41*X41,0)</f>
        <v>0</v>
      </c>
    </row>
    <row r="42" spans="1:25" x14ac:dyDescent="0.2">
      <c r="A42" s="6" t="s">
        <v>341</v>
      </c>
      <c r="B42" s="5" t="s">
        <v>278</v>
      </c>
      <c r="C42" s="90"/>
      <c r="D42" s="107">
        <f>投入係数表!AL42</f>
        <v>3.0851501439736733E-3</v>
      </c>
      <c r="E42" s="110">
        <f t="shared" si="9"/>
        <v>0.30851501439736734</v>
      </c>
      <c r="F42" s="85">
        <f>分析係数表!C45</f>
        <v>1</v>
      </c>
      <c r="G42" s="110">
        <f>E42*F42</f>
        <v>0.30851501439736734</v>
      </c>
      <c r="H42" s="110">
        <v>0.34134531100287563</v>
      </c>
      <c r="I42" s="110">
        <f>C42+H42</f>
        <v>0.34134531100287563</v>
      </c>
      <c r="J42" s="85">
        <f>分析係数表!G45</f>
        <v>0</v>
      </c>
      <c r="K42" s="111">
        <f>I42*J42</f>
        <v>0</v>
      </c>
      <c r="L42" s="79"/>
      <c r="M42" s="80"/>
      <c r="N42" s="81">
        <f>分析係数表!H45</f>
        <v>0</v>
      </c>
      <c r="O42" s="82">
        <f t="shared" si="3"/>
        <v>0</v>
      </c>
      <c r="P42" s="76">
        <f>分析係数表!C45</f>
        <v>1</v>
      </c>
      <c r="Q42" s="82">
        <f>O42*P42</f>
        <v>0</v>
      </c>
      <c r="R42" s="83">
        <v>3.1629343333868201E-2</v>
      </c>
      <c r="S42" s="84">
        <f>I42+R42</f>
        <v>0.37297465433674382</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90"/>
      <c r="D43" s="107">
        <f>投入係数表!AL43</f>
        <v>4.9362402303578775E-3</v>
      </c>
      <c r="E43" s="110">
        <f t="shared" si="9"/>
        <v>0.49362402303578773</v>
      </c>
      <c r="F43" s="85">
        <f>分析係数表!C46</f>
        <v>0.15546676353069377</v>
      </c>
      <c r="G43" s="110">
        <f>E43*F43</f>
        <v>7.6742129262374545E-2</v>
      </c>
      <c r="H43" s="110">
        <v>8.5374674872975426E-2</v>
      </c>
      <c r="I43" s="110">
        <f>C43+H43</f>
        <v>8.5374674872975426E-2</v>
      </c>
      <c r="J43" s="85">
        <f>分析係数表!G46</f>
        <v>0</v>
      </c>
      <c r="K43" s="111">
        <f>I43*J43</f>
        <v>0</v>
      </c>
      <c r="L43" s="79"/>
      <c r="M43" s="80"/>
      <c r="N43" s="81">
        <f>分析係数表!H46</f>
        <v>2.2129436325678497E-2</v>
      </c>
      <c r="O43" s="82">
        <f t="shared" si="3"/>
        <v>0.47706374627211912</v>
      </c>
      <c r="P43" s="76">
        <f>分析係数表!C46</f>
        <v>0.15546676353069377</v>
      </c>
      <c r="Q43" s="82">
        <f>O43*P43</f>
        <v>7.416755663075443E-2</v>
      </c>
      <c r="R43" s="83">
        <v>8.2220759704464116E-2</v>
      </c>
      <c r="S43" s="84">
        <f>I43+R43</f>
        <v>0.16759543457743953</v>
      </c>
      <c r="T43" s="85">
        <f>分析係数表!F46</f>
        <v>0</v>
      </c>
      <c r="U43" s="86">
        <f>S43*T43</f>
        <v>0</v>
      </c>
      <c r="V43" s="87">
        <f>分析係数表!D46</f>
        <v>4.662004662004662E-3</v>
      </c>
      <c r="W43" s="167">
        <f>ROUND(S43*V43,0)</f>
        <v>0</v>
      </c>
      <c r="X43" s="76">
        <f>分析係数表!E46</f>
        <v>9.324009324009324E-3</v>
      </c>
      <c r="Y43" s="166">
        <f>ROUND(S43*X43,0)</f>
        <v>0</v>
      </c>
    </row>
    <row r="44" spans="1:25" x14ac:dyDescent="0.2">
      <c r="A44" s="192">
        <v>40</v>
      </c>
      <c r="B44" s="14" t="s">
        <v>150</v>
      </c>
      <c r="C44" s="197">
        <f>SUM(C5:C43)</f>
        <v>100</v>
      </c>
      <c r="D44" s="108">
        <f>投入係数表!AL44</f>
        <v>0.40600575894693541</v>
      </c>
      <c r="E44" s="96">
        <f>SUM(E5:E43)</f>
        <v>40.600575894693542</v>
      </c>
      <c r="F44" s="98">
        <f>分析係数表!C47</f>
        <v>0.3856972016264052</v>
      </c>
      <c r="G44" s="96">
        <f>SUM(G5:G43)</f>
        <v>9.4028649759579856</v>
      </c>
      <c r="H44" s="96">
        <f>SUM(H5:H43)</f>
        <v>10.588933863920271</v>
      </c>
      <c r="I44" s="96">
        <f>SUM(I5:I43)</f>
        <v>110.58893386392027</v>
      </c>
      <c r="J44" s="98">
        <f>分析係数表!G47</f>
        <v>0.23532043395593333</v>
      </c>
      <c r="K44" s="112">
        <f>SUM(K5:K43)</f>
        <v>34.382584704695176</v>
      </c>
      <c r="L44" s="94">
        <f>最終需要_まとめ!$L$33</f>
        <v>0.627</v>
      </c>
      <c r="M44" s="91">
        <f>K44*L44</f>
        <v>21.557880609843874</v>
      </c>
      <c r="N44" s="95">
        <f>分析係数表!H47</f>
        <v>1</v>
      </c>
      <c r="O44" s="96">
        <f>SUM(O5:O43)</f>
        <v>21.557880609843874</v>
      </c>
      <c r="P44" s="92">
        <f>分析係数表!C47</f>
        <v>0.3856972016264052</v>
      </c>
      <c r="Q44" s="96">
        <f>SUM(Q5:Q43)</f>
        <v>9.6140586213652579</v>
      </c>
      <c r="R44" s="91">
        <f>SUM(R5:R43)</f>
        <v>10.588361132249114</v>
      </c>
      <c r="S44" s="97">
        <f>SUM(S5:S43)</f>
        <v>121.17729499616938</v>
      </c>
      <c r="T44" s="98">
        <f>分析係数表!F47</f>
        <v>0.49256721600054465</v>
      </c>
      <c r="U44" s="99">
        <f>SUM(U5:U43)</f>
        <v>71.114009727272347</v>
      </c>
      <c r="V44" s="100">
        <f>分析係数表!D47</f>
        <v>5.5358071998560611E-2</v>
      </c>
      <c r="W44" s="164">
        <f>SUM(W5:W43)</f>
        <v>13</v>
      </c>
      <c r="X44" s="92">
        <f>分析係数表!E47</f>
        <v>4.4839843806985892E-2</v>
      </c>
      <c r="Y44" s="165">
        <f>SUM(Y5:Y43)</f>
        <v>10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344</v>
      </c>
      <c r="S2" s="3" t="s">
        <v>152</v>
      </c>
      <c r="U2" s="64" t="s">
        <v>209</v>
      </c>
      <c r="W2" s="3" t="s">
        <v>130</v>
      </c>
      <c r="Y2" s="3" t="s">
        <v>153</v>
      </c>
    </row>
    <row r="3" spans="1:25" ht="44" x14ac:dyDescent="0.2">
      <c r="B3" s="65"/>
      <c r="C3" s="66" t="s">
        <v>227</v>
      </c>
      <c r="D3" s="66" t="s">
        <v>346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投入係数表!AM5</f>
        <v>1.93579300431241E-2</v>
      </c>
      <c r="E5" s="110">
        <f>$C$41*D5</f>
        <v>1.9357930043124101</v>
      </c>
      <c r="F5" s="85">
        <f>分析係数表!C8</f>
        <v>7.164700742682395E-2</v>
      </c>
      <c r="G5" s="110">
        <f t="shared" ref="G5:G38" si="0">E5*F5</f>
        <v>0.13869377575676509</v>
      </c>
      <c r="H5" s="110">
        <f t="array" ref="H5:H43">MMULT(逆行列係数!C5:AO43,'37'!G5:G43)</f>
        <v>0.15638919452700531</v>
      </c>
      <c r="I5" s="110">
        <f t="shared" ref="I5:I38" si="1">C5+H5</f>
        <v>0.15638919452700531</v>
      </c>
      <c r="J5" s="85">
        <f>分析係数表!G8</f>
        <v>0.12209302325581395</v>
      </c>
      <c r="K5" s="111">
        <f t="shared" ref="K5:K38" si="2">I5*J5</f>
        <v>1.9094029564343671E-2</v>
      </c>
      <c r="L5" s="79" t="s">
        <v>177</v>
      </c>
      <c r="M5" s="80" t="s">
        <v>177</v>
      </c>
      <c r="N5" s="81">
        <f>分析係数表!H8</f>
        <v>1.0934237995824634E-2</v>
      </c>
      <c r="O5" s="82">
        <f t="shared" ref="O5:O43" si="3">$M$44*N5</f>
        <v>0.21206255476111832</v>
      </c>
      <c r="P5" s="76">
        <f>分析係数表!C8</f>
        <v>7.164700742682395E-2</v>
      </c>
      <c r="Q5" s="82">
        <f t="shared" ref="Q5:Q38" si="4">O5*P5</f>
        <v>1.5193647435921104E-2</v>
      </c>
      <c r="R5" s="83">
        <f t="array" ref="R5:R43">MMULT(逆行列係数!C5:AO43,'37'!Q5:Q43)</f>
        <v>1.883755335606652E-2</v>
      </c>
      <c r="S5" s="84">
        <f t="shared" ref="S5:S38" si="5">I5+R5</f>
        <v>0.17522674788307183</v>
      </c>
      <c r="T5" s="85">
        <f>分析係数表!F8</f>
        <v>0.45639534883720928</v>
      </c>
      <c r="U5" s="86">
        <f t="shared" ref="U5:U38" si="6">S5*T5</f>
        <v>7.9972672725704283E-2</v>
      </c>
      <c r="V5" s="87">
        <f>分析係数表!D8</f>
        <v>0.625</v>
      </c>
      <c r="W5" s="88">
        <f t="shared" ref="W5:W38" si="7">ROUND(S5*V5,0)</f>
        <v>0</v>
      </c>
      <c r="X5" s="76">
        <f>分析係数表!E8</f>
        <v>0</v>
      </c>
      <c r="Y5" s="89">
        <f t="shared" ref="Y5:Y38" si="8">ROUND(S5*X5,0)</f>
        <v>0</v>
      </c>
    </row>
    <row r="6" spans="1:25" x14ac:dyDescent="0.2">
      <c r="A6" s="6" t="s">
        <v>219</v>
      </c>
      <c r="B6" s="5" t="s">
        <v>265</v>
      </c>
      <c r="C6" s="90"/>
      <c r="D6" s="107">
        <f>投入係数表!AM6</f>
        <v>1.0541447053186391E-3</v>
      </c>
      <c r="E6" s="110">
        <f t="shared" ref="E6:E43" si="9">$C$41*D6</f>
        <v>0.10541447053186391</v>
      </c>
      <c r="F6" s="85">
        <f>分析係数表!C9</f>
        <v>5.7142857142857162E-2</v>
      </c>
      <c r="G6" s="110">
        <f t="shared" si="0"/>
        <v>6.0236840303922257E-3</v>
      </c>
      <c r="H6" s="110">
        <v>6.4825112074556575E-3</v>
      </c>
      <c r="I6" s="110">
        <f t="shared" si="1"/>
        <v>6.4825112074556575E-3</v>
      </c>
      <c r="J6" s="85">
        <f>分析係数表!G9</f>
        <v>0.2857142857142857</v>
      </c>
      <c r="K6" s="111">
        <f t="shared" si="2"/>
        <v>1.8521460592730448E-3</v>
      </c>
      <c r="L6" s="79"/>
      <c r="M6" s="80"/>
      <c r="N6" s="81">
        <f>分析係数表!H9</f>
        <v>5.8716075156576197E-4</v>
      </c>
      <c r="O6" s="82">
        <f t="shared" si="3"/>
        <v>1.138760735590731E-2</v>
      </c>
      <c r="P6" s="76">
        <f>分析係数表!C9</f>
        <v>5.7142857142857162E-2</v>
      </c>
      <c r="Q6" s="82">
        <f t="shared" si="4"/>
        <v>6.507204203375608E-4</v>
      </c>
      <c r="R6" s="83">
        <v>7.5701759888117503E-4</v>
      </c>
      <c r="S6" s="84">
        <f t="shared" si="5"/>
        <v>7.2395288063368327E-3</v>
      </c>
      <c r="T6" s="85">
        <f>分析係数表!F9</f>
        <v>0.7142857142857143</v>
      </c>
      <c r="U6" s="86">
        <f t="shared" si="6"/>
        <v>5.1710920045263094E-3</v>
      </c>
      <c r="V6" s="87">
        <f>分析係数表!D9</f>
        <v>0</v>
      </c>
      <c r="W6" s="88">
        <f t="shared" si="7"/>
        <v>0</v>
      </c>
      <c r="X6" s="76">
        <f>分析係数表!E9</f>
        <v>0</v>
      </c>
      <c r="Y6" s="89">
        <f t="shared" si="8"/>
        <v>0</v>
      </c>
    </row>
    <row r="7" spans="1:25" x14ac:dyDescent="0.2">
      <c r="A7" s="6" t="s">
        <v>220</v>
      </c>
      <c r="B7" s="5" t="s">
        <v>266</v>
      </c>
      <c r="C7" s="90"/>
      <c r="D7" s="107">
        <f>投入係数表!AM7</f>
        <v>4.0249161475802587E-3</v>
      </c>
      <c r="E7" s="110">
        <f t="shared" si="9"/>
        <v>0.40249161475802586</v>
      </c>
      <c r="F7" s="85">
        <f>分析係数表!C10</f>
        <v>0</v>
      </c>
      <c r="G7" s="110">
        <f t="shared" si="0"/>
        <v>0</v>
      </c>
      <c r="H7" s="110">
        <v>0</v>
      </c>
      <c r="I7" s="110">
        <f t="shared" si="1"/>
        <v>0</v>
      </c>
      <c r="J7" s="85">
        <f>分析係数表!G10</f>
        <v>0</v>
      </c>
      <c r="K7" s="111">
        <f t="shared" si="2"/>
        <v>0</v>
      </c>
      <c r="L7" s="79"/>
      <c r="M7" s="80"/>
      <c r="N7" s="81">
        <f>分析係数表!H10</f>
        <v>1.1090814196242171E-3</v>
      </c>
      <c r="O7" s="82">
        <f t="shared" si="3"/>
        <v>2.1509925005602698E-2</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107">
        <f>投入係数表!AM8</f>
        <v>0</v>
      </c>
      <c r="E8" s="110">
        <f t="shared" si="9"/>
        <v>0</v>
      </c>
      <c r="F8" s="85">
        <f>分析係数表!C11</f>
        <v>4.3499275012083283E-3</v>
      </c>
      <c r="G8" s="110">
        <f t="shared" si="0"/>
        <v>0</v>
      </c>
      <c r="H8" s="110">
        <v>7.3747368653851537E-4</v>
      </c>
      <c r="I8" s="110">
        <f t="shared" si="1"/>
        <v>7.3747368653851537E-4</v>
      </c>
      <c r="J8" s="85">
        <f>分析係数表!G11</f>
        <v>0.47058823529411764</v>
      </c>
      <c r="K8" s="111">
        <f t="shared" si="2"/>
        <v>3.4704644072400725E-4</v>
      </c>
      <c r="L8" s="79"/>
      <c r="M8" s="80"/>
      <c r="N8" s="81">
        <f>分析係数表!H11</f>
        <v>-2.6096033402922757E-5</v>
      </c>
      <c r="O8" s="82">
        <f t="shared" si="3"/>
        <v>-5.061158824847693E-4</v>
      </c>
      <c r="P8" s="76">
        <f>分析係数表!C11</f>
        <v>4.3499275012083283E-3</v>
      </c>
      <c r="Q8" s="82">
        <f t="shared" si="4"/>
        <v>-2.2015673960188203E-6</v>
      </c>
      <c r="R8" s="83">
        <v>3.2916906590513658E-4</v>
      </c>
      <c r="S8" s="84">
        <f t="shared" si="5"/>
        <v>1.0666427524436519E-3</v>
      </c>
      <c r="T8" s="85">
        <f>分析係数表!F11</f>
        <v>0.76470588235294112</v>
      </c>
      <c r="U8" s="86">
        <f t="shared" si="6"/>
        <v>8.1566798716279254E-4</v>
      </c>
      <c r="V8" s="87">
        <f>分析係数表!D11</f>
        <v>0</v>
      </c>
      <c r="W8" s="88">
        <f t="shared" si="7"/>
        <v>0</v>
      </c>
      <c r="X8" s="76">
        <f>分析係数表!E11</f>
        <v>0</v>
      </c>
      <c r="Y8" s="89">
        <f t="shared" si="8"/>
        <v>0</v>
      </c>
    </row>
    <row r="9" spans="1:25" x14ac:dyDescent="0.2">
      <c r="A9" s="6" t="s">
        <v>222</v>
      </c>
      <c r="B9" s="5" t="s">
        <v>190</v>
      </c>
      <c r="C9" s="90"/>
      <c r="D9" s="107">
        <f>投入係数表!AM9</f>
        <v>0.1471969333972209</v>
      </c>
      <c r="E9" s="110">
        <f t="shared" si="9"/>
        <v>14.71969333972209</v>
      </c>
      <c r="F9" s="85">
        <f>分析係数表!C12</f>
        <v>7.5078417484569449E-2</v>
      </c>
      <c r="G9" s="110">
        <f t="shared" si="0"/>
        <v>1.1051312818044914</v>
      </c>
      <c r="H9" s="110">
        <v>1.1314360822439977</v>
      </c>
      <c r="I9" s="110">
        <f t="shared" si="1"/>
        <v>1.1314360822439977</v>
      </c>
      <c r="J9" s="85">
        <f>分析係数表!G12</f>
        <v>0.13750412677451304</v>
      </c>
      <c r="K9" s="111">
        <f t="shared" si="2"/>
        <v>0.15557713049013702</v>
      </c>
      <c r="L9" s="79"/>
      <c r="M9" s="80"/>
      <c r="N9" s="81">
        <f>分析係数表!H12</f>
        <v>8.9209290187891435E-2</v>
      </c>
      <c r="O9" s="82">
        <f t="shared" si="3"/>
        <v>1.7301571442741839</v>
      </c>
      <c r="P9" s="76">
        <f>分析係数表!C12</f>
        <v>7.5078417484569449E-2</v>
      </c>
      <c r="Q9" s="82">
        <f t="shared" si="4"/>
        <v>0.12989746039172764</v>
      </c>
      <c r="R9" s="83">
        <v>0.14347795133639502</v>
      </c>
      <c r="S9" s="84">
        <f t="shared" si="5"/>
        <v>1.2749140335803928</v>
      </c>
      <c r="T9" s="85">
        <f>分析係数表!F12</f>
        <v>0.33294816771211622</v>
      </c>
      <c r="U9" s="86">
        <f t="shared" si="6"/>
        <v>0.4244802914710552</v>
      </c>
      <c r="V9" s="87">
        <f>分析係数表!D12</f>
        <v>3.6810828656322216E-2</v>
      </c>
      <c r="W9" s="88">
        <f t="shared" si="7"/>
        <v>0</v>
      </c>
      <c r="X9" s="76">
        <f>分析係数表!E12</f>
        <v>3.4664905909541105E-2</v>
      </c>
      <c r="Y9" s="89">
        <f t="shared" si="8"/>
        <v>0</v>
      </c>
    </row>
    <row r="10" spans="1:25" x14ac:dyDescent="0.2">
      <c r="A10" s="6" t="s">
        <v>223</v>
      </c>
      <c r="B10" s="5" t="s">
        <v>28</v>
      </c>
      <c r="C10" s="90"/>
      <c r="D10" s="107">
        <f>投入係数表!AM10</f>
        <v>3.0666027791087687E-3</v>
      </c>
      <c r="E10" s="110">
        <f t="shared" si="9"/>
        <v>0.30666027791087686</v>
      </c>
      <c r="F10" s="85">
        <f>分析係数表!C13</f>
        <v>0</v>
      </c>
      <c r="G10" s="110">
        <f t="shared" si="0"/>
        <v>0</v>
      </c>
      <c r="H10" s="110">
        <v>0</v>
      </c>
      <c r="I10" s="110">
        <f t="shared" si="1"/>
        <v>0</v>
      </c>
      <c r="J10" s="85">
        <f>分析係数表!G13</f>
        <v>0.24812030075187969</v>
      </c>
      <c r="K10" s="111">
        <f t="shared" si="2"/>
        <v>0</v>
      </c>
      <c r="L10" s="79"/>
      <c r="M10" s="80"/>
      <c r="N10" s="81">
        <f>分析係数表!H13</f>
        <v>1.4104906054279749E-2</v>
      </c>
      <c r="O10" s="82">
        <f t="shared" si="3"/>
        <v>0.27355563448301784</v>
      </c>
      <c r="P10" s="76">
        <f>分析係数表!C13</f>
        <v>0</v>
      </c>
      <c r="Q10" s="82">
        <f t="shared" si="4"/>
        <v>0</v>
      </c>
      <c r="R10" s="83">
        <v>0</v>
      </c>
      <c r="S10" s="84">
        <f t="shared" si="5"/>
        <v>0</v>
      </c>
      <c r="T10" s="85">
        <f>分析係数表!F13</f>
        <v>0.39097744360902253</v>
      </c>
      <c r="U10" s="86">
        <f t="shared" si="6"/>
        <v>0</v>
      </c>
      <c r="V10" s="87">
        <f>分析係数表!D13</f>
        <v>0.15037593984962405</v>
      </c>
      <c r="W10" s="88">
        <f t="shared" si="7"/>
        <v>0</v>
      </c>
      <c r="X10" s="76">
        <f>分析係数表!E13</f>
        <v>0.10526315789473684</v>
      </c>
      <c r="Y10" s="89">
        <f t="shared" si="8"/>
        <v>0</v>
      </c>
    </row>
    <row r="11" spans="1:25" x14ac:dyDescent="0.2">
      <c r="A11" s="6" t="s">
        <v>224</v>
      </c>
      <c r="B11" s="5" t="s">
        <v>267</v>
      </c>
      <c r="C11" s="90"/>
      <c r="D11" s="107">
        <f>投入係数表!AM11</f>
        <v>5.9415428845232387E-3</v>
      </c>
      <c r="E11" s="110">
        <f t="shared" si="9"/>
        <v>0.59415428845232388</v>
      </c>
      <c r="F11" s="85">
        <f>分析係数表!C14</f>
        <v>7.4826296098343126E-2</v>
      </c>
      <c r="G11" s="110">
        <f t="shared" si="0"/>
        <v>4.4458364715833955E-2</v>
      </c>
      <c r="H11" s="110">
        <v>5.5649604348978005E-2</v>
      </c>
      <c r="I11" s="110">
        <f t="shared" si="1"/>
        <v>5.5649604348978005E-2</v>
      </c>
      <c r="J11" s="85">
        <f>分析係数表!G14</f>
        <v>0.16814159292035399</v>
      </c>
      <c r="K11" s="111">
        <f t="shared" si="2"/>
        <v>9.3570131206246205E-3</v>
      </c>
      <c r="L11" s="79"/>
      <c r="M11" s="80"/>
      <c r="N11" s="81">
        <f>分析係数表!H14</f>
        <v>1.1873695198329854E-3</v>
      </c>
      <c r="O11" s="82">
        <f t="shared" si="3"/>
        <v>2.3028272653057007E-2</v>
      </c>
      <c r="P11" s="76">
        <f>分析係数表!C14</f>
        <v>7.4826296098343126E-2</v>
      </c>
      <c r="Q11" s="82">
        <f t="shared" si="4"/>
        <v>1.7231203481710212E-3</v>
      </c>
      <c r="R11" s="83">
        <v>5.8665930971380032E-3</v>
      </c>
      <c r="S11" s="84">
        <f t="shared" si="5"/>
        <v>6.1516197446116007E-2</v>
      </c>
      <c r="T11" s="85">
        <f>分析係数表!F14</f>
        <v>0.3584070796460177</v>
      </c>
      <c r="U11" s="86">
        <f t="shared" si="6"/>
        <v>2.204784067759025E-2</v>
      </c>
      <c r="V11" s="87">
        <f>分析係数表!D14</f>
        <v>0.16150442477876106</v>
      </c>
      <c r="W11" s="88">
        <f t="shared" si="7"/>
        <v>0</v>
      </c>
      <c r="X11" s="76">
        <f>分析係数表!E14</f>
        <v>0.16150442477876106</v>
      </c>
      <c r="Y11" s="89">
        <f t="shared" si="8"/>
        <v>0</v>
      </c>
    </row>
    <row r="12" spans="1:25" x14ac:dyDescent="0.2">
      <c r="A12" s="6" t="s">
        <v>225</v>
      </c>
      <c r="B12" s="5" t="s">
        <v>29</v>
      </c>
      <c r="C12" s="90"/>
      <c r="D12" s="107">
        <f>投入係数表!AM12</f>
        <v>5.079060852898898E-3</v>
      </c>
      <c r="E12" s="110">
        <f t="shared" si="9"/>
        <v>0.50790608528988979</v>
      </c>
      <c r="F12" s="85">
        <f>分析係数表!C15</f>
        <v>0</v>
      </c>
      <c r="G12" s="110">
        <f t="shared" si="0"/>
        <v>0</v>
      </c>
      <c r="H12" s="110">
        <v>0</v>
      </c>
      <c r="I12" s="110">
        <f t="shared" si="1"/>
        <v>0</v>
      </c>
      <c r="J12" s="85">
        <f>分析係数表!G15</f>
        <v>9.6703296703296707E-2</v>
      </c>
      <c r="K12" s="111">
        <f t="shared" si="2"/>
        <v>0</v>
      </c>
      <c r="L12" s="79"/>
      <c r="M12" s="80"/>
      <c r="N12" s="81">
        <f>分析係数表!H15</f>
        <v>8.1680584551148232E-3</v>
      </c>
      <c r="O12" s="82">
        <f t="shared" si="3"/>
        <v>0.1584142712177328</v>
      </c>
      <c r="P12" s="76">
        <f>分析係数表!C15</f>
        <v>0</v>
      </c>
      <c r="Q12" s="82">
        <f t="shared" si="4"/>
        <v>0</v>
      </c>
      <c r="R12" s="83">
        <v>0</v>
      </c>
      <c r="S12" s="84">
        <f t="shared" si="5"/>
        <v>0</v>
      </c>
      <c r="T12" s="85">
        <f>分析係数表!F15</f>
        <v>0.30549450549450552</v>
      </c>
      <c r="U12" s="86">
        <f t="shared" si="6"/>
        <v>0</v>
      </c>
      <c r="V12" s="87">
        <f>分析係数表!D15</f>
        <v>0</v>
      </c>
      <c r="W12" s="88">
        <f t="shared" si="7"/>
        <v>0</v>
      </c>
      <c r="X12" s="76">
        <f>分析係数表!E15</f>
        <v>0</v>
      </c>
      <c r="Y12" s="89">
        <f t="shared" si="8"/>
        <v>0</v>
      </c>
    </row>
    <row r="13" spans="1:25" x14ac:dyDescent="0.2">
      <c r="A13" s="6" t="s">
        <v>226</v>
      </c>
      <c r="B13" s="5" t="s">
        <v>30</v>
      </c>
      <c r="C13" s="90"/>
      <c r="D13" s="107">
        <f>投入係数表!AM13</f>
        <v>5.4623862002874937E-3</v>
      </c>
      <c r="E13" s="110">
        <f t="shared" si="9"/>
        <v>0.54623862002874934</v>
      </c>
      <c r="F13" s="85">
        <f>分析係数表!C16</f>
        <v>0.33157038242473558</v>
      </c>
      <c r="G13" s="110">
        <f t="shared" si="0"/>
        <v>0.18111654813809225</v>
      </c>
      <c r="H13" s="110">
        <v>0.20850918903058632</v>
      </c>
      <c r="I13" s="110">
        <f t="shared" si="1"/>
        <v>0.20850918903058632</v>
      </c>
      <c r="J13" s="85">
        <f>分析係数表!G16</f>
        <v>3.3388981636060099E-2</v>
      </c>
      <c r="K13" s="111">
        <f t="shared" si="2"/>
        <v>6.9619094834920308E-3</v>
      </c>
      <c r="L13" s="79"/>
      <c r="M13" s="80"/>
      <c r="N13" s="81">
        <f>分析係数表!H16</f>
        <v>1.6727557411273488E-2</v>
      </c>
      <c r="O13" s="82">
        <f t="shared" si="3"/>
        <v>0.32442028067273715</v>
      </c>
      <c r="P13" s="76">
        <f>分析係数表!C16</f>
        <v>0.33157038242473558</v>
      </c>
      <c r="Q13" s="82">
        <f t="shared" si="4"/>
        <v>0.10756815652899951</v>
      </c>
      <c r="R13" s="83">
        <v>0.11787745108283459</v>
      </c>
      <c r="S13" s="84">
        <f t="shared" si="5"/>
        <v>0.32638664011342089</v>
      </c>
      <c r="T13" s="85">
        <f>分析係数表!F16</f>
        <v>0.28881469115191988</v>
      </c>
      <c r="U13" s="86">
        <f t="shared" si="6"/>
        <v>9.4265256660470476E-2</v>
      </c>
      <c r="V13" s="87">
        <f>分析係数表!D16</f>
        <v>8.3472454090150246E-3</v>
      </c>
      <c r="W13" s="88">
        <f t="shared" si="7"/>
        <v>0</v>
      </c>
      <c r="X13" s="76">
        <f>分析係数表!E16</f>
        <v>8.3472454090150246E-3</v>
      </c>
      <c r="Y13" s="89">
        <f t="shared" si="8"/>
        <v>0</v>
      </c>
    </row>
    <row r="14" spans="1:25" x14ac:dyDescent="0.2">
      <c r="A14" s="6" t="s">
        <v>2</v>
      </c>
      <c r="B14" s="5" t="s">
        <v>364</v>
      </c>
      <c r="C14" s="90"/>
      <c r="D14" s="107">
        <f>投入係数表!AM14</f>
        <v>3.2582654528030665E-3</v>
      </c>
      <c r="E14" s="110">
        <f t="shared" si="9"/>
        <v>0.32582654528030663</v>
      </c>
      <c r="F14" s="85">
        <f>分析係数表!C17</f>
        <v>0.10168393782383423</v>
      </c>
      <c r="G14" s="110">
        <f t="shared" si="0"/>
        <v>3.3131326171637408E-2</v>
      </c>
      <c r="H14" s="110">
        <v>4.9413783202532875E-2</v>
      </c>
      <c r="I14" s="110">
        <f t="shared" si="1"/>
        <v>4.9413783202532875E-2</v>
      </c>
      <c r="J14" s="85">
        <f>分析係数表!G17</f>
        <v>0.21222040370976542</v>
      </c>
      <c r="K14" s="111">
        <f t="shared" si="2"/>
        <v>1.0486613020068352E-2</v>
      </c>
      <c r="L14" s="79"/>
      <c r="M14" s="80"/>
      <c r="N14" s="81">
        <f>分析係数表!H17</f>
        <v>3.040187891440501E-3</v>
      </c>
      <c r="O14" s="82">
        <f t="shared" si="3"/>
        <v>5.8962500309475627E-2</v>
      </c>
      <c r="P14" s="76">
        <f>分析係数表!C17</f>
        <v>0.10168393782383423</v>
      </c>
      <c r="Q14" s="82">
        <f t="shared" si="4"/>
        <v>5.9955392154065262E-3</v>
      </c>
      <c r="R14" s="83">
        <v>1.05771640684526E-2</v>
      </c>
      <c r="S14" s="84">
        <f t="shared" si="5"/>
        <v>5.9990947270985473E-2</v>
      </c>
      <c r="T14" s="85">
        <f>分析係数表!F17</f>
        <v>0.32296781232951444</v>
      </c>
      <c r="U14" s="86">
        <f t="shared" si="6"/>
        <v>1.9375144999685432E-2</v>
      </c>
      <c r="V14" s="87">
        <f>分析係数表!D17</f>
        <v>1.9094380796508457E-2</v>
      </c>
      <c r="W14" s="88">
        <f t="shared" si="7"/>
        <v>0</v>
      </c>
      <c r="X14" s="76">
        <f>分析係数表!E17</f>
        <v>1.5821058374249863E-2</v>
      </c>
      <c r="Y14" s="89">
        <f t="shared" si="8"/>
        <v>0</v>
      </c>
    </row>
    <row r="15" spans="1:25" x14ac:dyDescent="0.2">
      <c r="A15" s="6" t="s">
        <v>3</v>
      </c>
      <c r="B15" s="5" t="s">
        <v>31</v>
      </c>
      <c r="C15" s="90"/>
      <c r="D15" s="107">
        <f>投入係数表!AM15</f>
        <v>1.5333013895543843E-3</v>
      </c>
      <c r="E15" s="110">
        <f t="shared" si="9"/>
        <v>0.15333013895543843</v>
      </c>
      <c r="F15" s="85">
        <f>分析係数表!C18</f>
        <v>1.3647642679900707E-2</v>
      </c>
      <c r="G15" s="110">
        <f t="shared" si="0"/>
        <v>2.0925949485233472E-3</v>
      </c>
      <c r="H15" s="110">
        <v>2.579481383097717E-3</v>
      </c>
      <c r="I15" s="110">
        <f t="shared" si="1"/>
        <v>2.579481383097717E-3</v>
      </c>
      <c r="J15" s="85">
        <f>分析係数表!G18</f>
        <v>0.21285140562248997</v>
      </c>
      <c r="K15" s="111">
        <f t="shared" si="2"/>
        <v>5.4904623816939358E-4</v>
      </c>
      <c r="L15" s="79"/>
      <c r="M15" s="80"/>
      <c r="N15" s="81">
        <f>分析係数表!H18</f>
        <v>4.4363256784968683E-4</v>
      </c>
      <c r="O15" s="82">
        <f t="shared" si="3"/>
        <v>8.6039700022410778E-3</v>
      </c>
      <c r="P15" s="76">
        <f>分析係数表!C18</f>
        <v>1.3647642679900707E-2</v>
      </c>
      <c r="Q15" s="82">
        <f t="shared" si="4"/>
        <v>1.1742390821917072E-4</v>
      </c>
      <c r="R15" s="83">
        <v>2.5900107603699942E-4</v>
      </c>
      <c r="S15" s="84">
        <f t="shared" si="5"/>
        <v>2.8384824591347162E-3</v>
      </c>
      <c r="T15" s="85">
        <f>分析係数表!F18</f>
        <v>0.45783132530120479</v>
      </c>
      <c r="U15" s="86">
        <f t="shared" si="6"/>
        <v>1.2995461861098701E-3</v>
      </c>
      <c r="V15" s="87">
        <f>分析係数表!D18</f>
        <v>2.0080321285140562E-2</v>
      </c>
      <c r="W15" s="88">
        <f t="shared" si="7"/>
        <v>0</v>
      </c>
      <c r="X15" s="76">
        <f>分析係数表!E18</f>
        <v>1.6064257028112448E-2</v>
      </c>
      <c r="Y15" s="89">
        <f t="shared" si="8"/>
        <v>0</v>
      </c>
    </row>
    <row r="16" spans="1:25" x14ac:dyDescent="0.2">
      <c r="A16" s="6" t="s">
        <v>4</v>
      </c>
      <c r="B16" s="5" t="s">
        <v>32</v>
      </c>
      <c r="C16" s="90"/>
      <c r="D16" s="107">
        <f>投入係数表!AM16</f>
        <v>0</v>
      </c>
      <c r="E16" s="110">
        <f t="shared" si="9"/>
        <v>0</v>
      </c>
      <c r="F16" s="85">
        <f>分析係数表!C19</f>
        <v>0.35369371629248714</v>
      </c>
      <c r="G16" s="110">
        <f t="shared" si="0"/>
        <v>0</v>
      </c>
      <c r="H16" s="110">
        <v>7.2352789287400071E-3</v>
      </c>
      <c r="I16" s="110">
        <f t="shared" si="1"/>
        <v>7.2352789287400071E-3</v>
      </c>
      <c r="J16" s="85">
        <f>分析係数表!G19</f>
        <v>5.7706179370040876E-2</v>
      </c>
      <c r="K16" s="111">
        <f t="shared" si="2"/>
        <v>4.1752030365414805E-4</v>
      </c>
      <c r="L16" s="79"/>
      <c r="M16" s="80"/>
      <c r="N16" s="81">
        <f>分析係数表!H19</f>
        <v>-1.174321503131524E-4</v>
      </c>
      <c r="O16" s="82">
        <f t="shared" si="3"/>
        <v>-2.2775214711814617E-3</v>
      </c>
      <c r="P16" s="76">
        <f>分析係数表!C19</f>
        <v>0.35369371629248714</v>
      </c>
      <c r="Q16" s="82">
        <f t="shared" si="4"/>
        <v>-8.055450330781038E-4</v>
      </c>
      <c r="R16" s="83">
        <v>1.5521547995982769E-3</v>
      </c>
      <c r="S16" s="84">
        <f t="shared" si="5"/>
        <v>8.7874337283382845E-3</v>
      </c>
      <c r="T16" s="85">
        <f>分析係数表!F19</f>
        <v>0.2399615292137533</v>
      </c>
      <c r="U16" s="86">
        <f t="shared" si="6"/>
        <v>2.1086460353165683E-3</v>
      </c>
      <c r="V16" s="87">
        <f>分析係数表!D19</f>
        <v>7.6140097779915043E-3</v>
      </c>
      <c r="W16" s="88">
        <f t="shared" si="7"/>
        <v>0</v>
      </c>
      <c r="X16" s="76">
        <f>分析係数表!E19</f>
        <v>8.0147471347278999E-3</v>
      </c>
      <c r="Y16" s="89">
        <f t="shared" si="8"/>
        <v>0</v>
      </c>
    </row>
    <row r="17" spans="1:25" x14ac:dyDescent="0.2">
      <c r="A17" s="6" t="s">
        <v>5</v>
      </c>
      <c r="B17" s="5" t="s">
        <v>33</v>
      </c>
      <c r="C17" s="90"/>
      <c r="D17" s="107">
        <f>投入係数表!AM17</f>
        <v>1.9166267369429804E-4</v>
      </c>
      <c r="E17" s="110">
        <f t="shared" si="9"/>
        <v>1.9166267369429803E-2</v>
      </c>
      <c r="F17" s="85">
        <f>分析係数表!C20</f>
        <v>6.1353860086031276E-2</v>
      </c>
      <c r="G17" s="110">
        <f t="shared" si="0"/>
        <v>1.1759244865554629E-3</v>
      </c>
      <c r="H17" s="110">
        <v>2.4932374880209766E-3</v>
      </c>
      <c r="I17" s="110">
        <f t="shared" si="1"/>
        <v>2.4932374880209766E-3</v>
      </c>
      <c r="J17" s="85">
        <f>分析係数表!G20</f>
        <v>0.10067618332081142</v>
      </c>
      <c r="K17" s="111">
        <f t="shared" si="2"/>
        <v>2.5100963440631921E-4</v>
      </c>
      <c r="L17" s="79"/>
      <c r="M17" s="80"/>
      <c r="N17" s="81">
        <f>分析係数表!H20</f>
        <v>5.4801670146137783E-4</v>
      </c>
      <c r="O17" s="82">
        <f t="shared" si="3"/>
        <v>1.0628433532180155E-2</v>
      </c>
      <c r="P17" s="76">
        <f>分析係数表!C20</f>
        <v>6.1353860086031276E-2</v>
      </c>
      <c r="Q17" s="82">
        <f t="shared" si="4"/>
        <v>6.5209542386706449E-4</v>
      </c>
      <c r="R17" s="83">
        <v>1.2169367559252573E-3</v>
      </c>
      <c r="S17" s="84">
        <f t="shared" si="5"/>
        <v>3.710174243946234E-3</v>
      </c>
      <c r="T17" s="85">
        <f>分析係数表!F20</f>
        <v>0.22389181066867017</v>
      </c>
      <c r="U17" s="86">
        <f t="shared" si="6"/>
        <v>8.3067762937338667E-4</v>
      </c>
      <c r="V17" s="87">
        <f>分析係数表!D20</f>
        <v>0</v>
      </c>
      <c r="W17" s="88">
        <f t="shared" si="7"/>
        <v>0</v>
      </c>
      <c r="X17" s="76">
        <f>分析係数表!E20</f>
        <v>0</v>
      </c>
      <c r="Y17" s="89">
        <f t="shared" si="8"/>
        <v>0</v>
      </c>
    </row>
    <row r="18" spans="1:25" x14ac:dyDescent="0.2">
      <c r="A18" s="6" t="s">
        <v>6</v>
      </c>
      <c r="B18" s="5" t="s">
        <v>34</v>
      </c>
      <c r="C18" s="90"/>
      <c r="D18" s="107">
        <f>投入係数表!AM18</f>
        <v>2.1082894106372783E-3</v>
      </c>
      <c r="E18" s="110">
        <f t="shared" si="9"/>
        <v>0.21082894106372782</v>
      </c>
      <c r="F18" s="85">
        <f>分析係数表!C21</f>
        <v>6.7857142857142838E-2</v>
      </c>
      <c r="G18" s="110">
        <f t="shared" si="0"/>
        <v>1.4306249572181526E-2</v>
      </c>
      <c r="H18" s="110">
        <v>1.9247354601101701E-2</v>
      </c>
      <c r="I18" s="110">
        <f t="shared" si="1"/>
        <v>1.9247354601101701E-2</v>
      </c>
      <c r="J18" s="85">
        <f>分析係数表!G21</f>
        <v>0.28506493506493508</v>
      </c>
      <c r="K18" s="111">
        <f t="shared" si="2"/>
        <v>5.4867458895348359E-3</v>
      </c>
      <c r="L18" s="79"/>
      <c r="M18" s="80"/>
      <c r="N18" s="81">
        <f>分析係数表!H21</f>
        <v>9.264091858037578E-4</v>
      </c>
      <c r="O18" s="82">
        <f t="shared" si="3"/>
        <v>1.796711382820931E-2</v>
      </c>
      <c r="P18" s="76">
        <f>分析係数表!C21</f>
        <v>6.7857142857142838E-2</v>
      </c>
      <c r="Q18" s="82">
        <f t="shared" si="4"/>
        <v>1.2191970097713456E-3</v>
      </c>
      <c r="R18" s="83">
        <v>2.7062289162382348E-3</v>
      </c>
      <c r="S18" s="84">
        <f t="shared" si="5"/>
        <v>2.1953583517339937E-2</v>
      </c>
      <c r="T18" s="85">
        <f>分析係数表!F21</f>
        <v>0.42467532467532465</v>
      </c>
      <c r="U18" s="86">
        <f t="shared" si="6"/>
        <v>9.3231452080131932E-3</v>
      </c>
      <c r="V18" s="87">
        <f>分析係数表!D21</f>
        <v>5.909090909090909E-2</v>
      </c>
      <c r="W18" s="88">
        <f t="shared" si="7"/>
        <v>0</v>
      </c>
      <c r="X18" s="76">
        <f>分析係数表!E21</f>
        <v>4.6753246753246755E-2</v>
      </c>
      <c r="Y18" s="89">
        <f t="shared" si="8"/>
        <v>0</v>
      </c>
    </row>
    <row r="19" spans="1:25" x14ac:dyDescent="0.2">
      <c r="A19" s="6" t="s">
        <v>7</v>
      </c>
      <c r="B19" s="5" t="s">
        <v>268</v>
      </c>
      <c r="C19" s="90"/>
      <c r="D19" s="107">
        <f>投入係数表!AM19</f>
        <v>0</v>
      </c>
      <c r="E19" s="110">
        <f t="shared" si="9"/>
        <v>0</v>
      </c>
      <c r="F19" s="85">
        <f>分析係数表!C22</f>
        <v>2.5594149908592323E-2</v>
      </c>
      <c r="G19" s="110">
        <f t="shared" si="0"/>
        <v>0</v>
      </c>
      <c r="H19" s="110">
        <v>6.9573215285525082E-4</v>
      </c>
      <c r="I19" s="110">
        <f t="shared" si="1"/>
        <v>6.9573215285525082E-4</v>
      </c>
      <c r="J19" s="85">
        <f>分析係数表!G22</f>
        <v>0.19492656875834447</v>
      </c>
      <c r="K19" s="111">
        <f t="shared" si="2"/>
        <v>1.3561668133093007E-4</v>
      </c>
      <c r="L19" s="79"/>
      <c r="M19" s="80"/>
      <c r="N19" s="81">
        <f>分析係数表!H22</f>
        <v>3.9144050104384132E-5</v>
      </c>
      <c r="O19" s="82">
        <f t="shared" si="3"/>
        <v>7.5917382372715401E-4</v>
      </c>
      <c r="P19" s="76">
        <f>分析係数表!C22</f>
        <v>2.5594149908592323E-2</v>
      </c>
      <c r="Q19" s="82">
        <f t="shared" si="4"/>
        <v>1.9430408651152023E-5</v>
      </c>
      <c r="R19" s="83">
        <v>2.0011976155731576E-4</v>
      </c>
      <c r="S19" s="84">
        <f t="shared" si="5"/>
        <v>8.9585191441256653E-4</v>
      </c>
      <c r="T19" s="85">
        <f>分析係数表!F22</f>
        <v>0.41388518024032045</v>
      </c>
      <c r="U19" s="86">
        <f t="shared" si="6"/>
        <v>3.7077983106528122E-4</v>
      </c>
      <c r="V19" s="87">
        <f>分析係数表!D22</f>
        <v>6.1415220293724967E-2</v>
      </c>
      <c r="W19" s="88">
        <f t="shared" si="7"/>
        <v>0</v>
      </c>
      <c r="X19" s="76">
        <f>分析係数表!E22</f>
        <v>6.008010680907877E-2</v>
      </c>
      <c r="Y19" s="89">
        <f t="shared" si="8"/>
        <v>0</v>
      </c>
    </row>
    <row r="20" spans="1:25" x14ac:dyDescent="0.2">
      <c r="A20" s="6" t="s">
        <v>8</v>
      </c>
      <c r="B20" s="5" t="s">
        <v>269</v>
      </c>
      <c r="C20" s="90"/>
      <c r="D20" s="107">
        <f>投入係数表!AM20</f>
        <v>0</v>
      </c>
      <c r="E20" s="110">
        <f t="shared" si="9"/>
        <v>0</v>
      </c>
      <c r="F20" s="85">
        <f>分析係数表!C23</f>
        <v>0</v>
      </c>
      <c r="G20" s="110">
        <f t="shared" si="0"/>
        <v>0</v>
      </c>
      <c r="H20" s="110">
        <v>0</v>
      </c>
      <c r="I20" s="110">
        <f t="shared" si="1"/>
        <v>0</v>
      </c>
      <c r="J20" s="85">
        <f>分析係数表!G23</f>
        <v>0.21664275466284075</v>
      </c>
      <c r="K20" s="111">
        <f t="shared" si="2"/>
        <v>0</v>
      </c>
      <c r="L20" s="79"/>
      <c r="M20" s="80"/>
      <c r="N20" s="81">
        <f>分析係数表!H23</f>
        <v>2.6096033402922757E-5</v>
      </c>
      <c r="O20" s="82">
        <f t="shared" si="3"/>
        <v>5.061158824847693E-4</v>
      </c>
      <c r="P20" s="76">
        <f>分析係数表!C23</f>
        <v>0</v>
      </c>
      <c r="Q20" s="82">
        <f t="shared" si="4"/>
        <v>0</v>
      </c>
      <c r="R20" s="83">
        <v>0</v>
      </c>
      <c r="S20" s="84">
        <f t="shared" si="5"/>
        <v>0</v>
      </c>
      <c r="T20" s="85">
        <f>分析係数表!F23</f>
        <v>0.44189383070301291</v>
      </c>
      <c r="U20" s="86">
        <f t="shared" si="6"/>
        <v>0</v>
      </c>
      <c r="V20" s="87">
        <f>分析係数表!D23</f>
        <v>2.5824964131994262E-2</v>
      </c>
      <c r="W20" s="88">
        <f t="shared" si="7"/>
        <v>0</v>
      </c>
      <c r="X20" s="76">
        <f>分析係数表!E23</f>
        <v>2.1520803443328552E-2</v>
      </c>
      <c r="Y20" s="89">
        <f t="shared" si="8"/>
        <v>0</v>
      </c>
    </row>
    <row r="21" spans="1:25" x14ac:dyDescent="0.2">
      <c r="A21" s="6" t="s">
        <v>9</v>
      </c>
      <c r="B21" s="5" t="s">
        <v>270</v>
      </c>
      <c r="C21" s="90"/>
      <c r="D21" s="107">
        <f>投入係数表!AM21</f>
        <v>8.6248203162434119E-4</v>
      </c>
      <c r="E21" s="110">
        <f t="shared" si="9"/>
        <v>8.6248203162434117E-2</v>
      </c>
      <c r="F21" s="85">
        <f>分析係数表!C24</f>
        <v>0.15741583257506819</v>
      </c>
      <c r="G21" s="110">
        <f t="shared" si="0"/>
        <v>1.3576832708918195E-2</v>
      </c>
      <c r="H21" s="110">
        <v>1.6747914398541695E-2</v>
      </c>
      <c r="I21" s="110">
        <f t="shared" si="1"/>
        <v>1.6747914398541695E-2</v>
      </c>
      <c r="J21" s="85">
        <f>分析係数表!G24</f>
        <v>0.20833333333333334</v>
      </c>
      <c r="K21" s="111">
        <f t="shared" si="2"/>
        <v>3.48914883302952E-3</v>
      </c>
      <c r="L21" s="79"/>
      <c r="M21" s="80"/>
      <c r="N21" s="81">
        <f>分析係数表!H24</f>
        <v>3.2620041753653444E-4</v>
      </c>
      <c r="O21" s="82">
        <f t="shared" si="3"/>
        <v>6.3264485310596166E-3</v>
      </c>
      <c r="P21" s="76">
        <f>分析係数表!C24</f>
        <v>0.15741583257506819</v>
      </c>
      <c r="Q21" s="82">
        <f t="shared" si="4"/>
        <v>9.9588316276006663E-4</v>
      </c>
      <c r="R21" s="83">
        <v>3.4342580666578558E-3</v>
      </c>
      <c r="S21" s="84">
        <f t="shared" si="5"/>
        <v>2.0182172465199551E-2</v>
      </c>
      <c r="T21" s="85">
        <f>分析係数表!F24</f>
        <v>0.39583333333333331</v>
      </c>
      <c r="U21" s="86">
        <f t="shared" si="6"/>
        <v>7.9887766008081545E-3</v>
      </c>
      <c r="V21" s="87">
        <f>分析係数表!D24</f>
        <v>0</v>
      </c>
      <c r="W21" s="88">
        <f t="shared" si="7"/>
        <v>0</v>
      </c>
      <c r="X21" s="76">
        <f>分析係数表!E24</f>
        <v>0</v>
      </c>
      <c r="Y21" s="89">
        <f t="shared" si="8"/>
        <v>0</v>
      </c>
    </row>
    <row r="22" spans="1:25" x14ac:dyDescent="0.2">
      <c r="A22" s="6" t="s">
        <v>10</v>
      </c>
      <c r="B22" s="5" t="s">
        <v>271</v>
      </c>
      <c r="C22" s="90"/>
      <c r="D22" s="107">
        <f>投入係数表!AM22</f>
        <v>0</v>
      </c>
      <c r="E22" s="110">
        <f t="shared" si="9"/>
        <v>0</v>
      </c>
      <c r="F22" s="85">
        <f>分析係数表!C25</f>
        <v>0.30845442536327605</v>
      </c>
      <c r="G22" s="110">
        <f t="shared" si="0"/>
        <v>0</v>
      </c>
      <c r="H22" s="110">
        <v>0.14178423504028134</v>
      </c>
      <c r="I22" s="110">
        <f t="shared" si="1"/>
        <v>0.14178423504028134</v>
      </c>
      <c r="J22" s="85">
        <f>分析係数表!G25</f>
        <v>0.19694817948330565</v>
      </c>
      <c r="K22" s="111">
        <f t="shared" si="2"/>
        <v>2.7924146970616525E-2</v>
      </c>
      <c r="L22" s="79"/>
      <c r="M22" s="80"/>
      <c r="N22" s="81">
        <f>分析係数表!H25</f>
        <v>5.0887265135699379E-4</v>
      </c>
      <c r="O22" s="82">
        <f t="shared" si="3"/>
        <v>9.8692597084530029E-3</v>
      </c>
      <c r="P22" s="76">
        <f>分析係数表!C25</f>
        <v>0.30845442536327605</v>
      </c>
      <c r="Q22" s="82">
        <f t="shared" si="4"/>
        <v>3.0442168321318042E-3</v>
      </c>
      <c r="R22" s="83">
        <v>1.8175957886824658E-2</v>
      </c>
      <c r="S22" s="84">
        <f t="shared" si="5"/>
        <v>0.159960192927106</v>
      </c>
      <c r="T22" s="85">
        <f>分析係数表!F25</f>
        <v>0.34916150475902702</v>
      </c>
      <c r="U22" s="86">
        <f t="shared" si="6"/>
        <v>5.5851941663972601E-2</v>
      </c>
      <c r="V22" s="87">
        <f>分析係数表!D25</f>
        <v>2.3674271037921135E-2</v>
      </c>
      <c r="W22" s="88">
        <f t="shared" si="7"/>
        <v>0</v>
      </c>
      <c r="X22" s="76">
        <f>分析係数表!E25</f>
        <v>2.3583622903761897E-2</v>
      </c>
      <c r="Y22" s="89">
        <f t="shared" si="8"/>
        <v>0</v>
      </c>
    </row>
    <row r="23" spans="1:25" x14ac:dyDescent="0.2">
      <c r="A23" s="6" t="s">
        <v>11</v>
      </c>
      <c r="B23" s="5" t="s">
        <v>35</v>
      </c>
      <c r="C23" s="90"/>
      <c r="D23" s="107">
        <f>投入係数表!AM23</f>
        <v>2.8749401054144706E-4</v>
      </c>
      <c r="E23" s="110">
        <f t="shared" si="9"/>
        <v>2.8749401054144707E-2</v>
      </c>
      <c r="F23" s="85">
        <f>分析係数表!C26</f>
        <v>0.16160220994475138</v>
      </c>
      <c r="G23" s="110">
        <f t="shared" si="0"/>
        <v>4.64596674493775E-3</v>
      </c>
      <c r="H23" s="110">
        <v>8.8771210916169501E-3</v>
      </c>
      <c r="I23" s="110">
        <f t="shared" si="1"/>
        <v>8.8771210916169501E-3</v>
      </c>
      <c r="J23" s="85">
        <f>分析係数表!G26</f>
        <v>0.19685515573026913</v>
      </c>
      <c r="K23" s="111">
        <f t="shared" si="2"/>
        <v>1.7475070549267113E-3</v>
      </c>
      <c r="L23" s="79"/>
      <c r="M23" s="80"/>
      <c r="N23" s="81">
        <f>分析係数表!H26</f>
        <v>1.0360125260960334E-2</v>
      </c>
      <c r="O23" s="82">
        <f t="shared" si="3"/>
        <v>0.20092800534645344</v>
      </c>
      <c r="P23" s="76">
        <f>分析係数表!C26</f>
        <v>0.16160220994475138</v>
      </c>
      <c r="Q23" s="82">
        <f t="shared" si="4"/>
        <v>3.2470409703777695E-2</v>
      </c>
      <c r="R23" s="83">
        <v>3.436546551355589E-2</v>
      </c>
      <c r="S23" s="84">
        <f t="shared" si="5"/>
        <v>4.3242586605172842E-2</v>
      </c>
      <c r="T23" s="85">
        <f>分析係数表!F26</f>
        <v>0.33413970365890533</v>
      </c>
      <c r="U23" s="86">
        <f t="shared" si="6"/>
        <v>1.4449065073697002E-2</v>
      </c>
      <c r="V23" s="87">
        <f>分析係数表!D26</f>
        <v>4.2334442092530997E-2</v>
      </c>
      <c r="W23" s="88">
        <f t="shared" si="7"/>
        <v>0</v>
      </c>
      <c r="X23" s="76">
        <f>分析係数表!E26</f>
        <v>4.4148775325068036E-2</v>
      </c>
      <c r="Y23" s="89">
        <f t="shared" si="8"/>
        <v>0</v>
      </c>
    </row>
    <row r="24" spans="1:25" x14ac:dyDescent="0.2">
      <c r="A24" s="6" t="s">
        <v>12</v>
      </c>
      <c r="B24" s="5" t="s">
        <v>365</v>
      </c>
      <c r="C24" s="90"/>
      <c r="D24" s="107">
        <f>投入係数表!AM24</f>
        <v>1.9166267369429804E-4</v>
      </c>
      <c r="E24" s="110">
        <f t="shared" si="9"/>
        <v>1.9166267369429803E-2</v>
      </c>
      <c r="F24" s="85">
        <f>分析係数表!C27</f>
        <v>8.2295614510016213E-2</v>
      </c>
      <c r="G24" s="110">
        <f t="shared" si="0"/>
        <v>1.5772997510304977E-3</v>
      </c>
      <c r="H24" s="110">
        <v>1.9764447627003672E-3</v>
      </c>
      <c r="I24" s="110">
        <f t="shared" si="1"/>
        <v>1.9764447627003672E-3</v>
      </c>
      <c r="J24" s="85">
        <f>分析係数表!G27</f>
        <v>0.16879795396419436</v>
      </c>
      <c r="K24" s="111">
        <f t="shared" si="2"/>
        <v>3.3361983206706966E-4</v>
      </c>
      <c r="L24" s="79"/>
      <c r="M24" s="80"/>
      <c r="N24" s="81">
        <f>分析係数表!H27</f>
        <v>1.0829853862212944E-2</v>
      </c>
      <c r="O24" s="82">
        <f t="shared" si="3"/>
        <v>0.21003809123117928</v>
      </c>
      <c r="P24" s="76">
        <f>分析係数表!C27</f>
        <v>8.2295614510016213E-2</v>
      </c>
      <c r="Q24" s="82">
        <f t="shared" si="4"/>
        <v>1.7285213788380747E-2</v>
      </c>
      <c r="R24" s="83">
        <v>1.7467753864438353E-2</v>
      </c>
      <c r="S24" s="84">
        <f t="shared" si="5"/>
        <v>1.9444198627138719E-2</v>
      </c>
      <c r="T24" s="85">
        <f>分析係数表!F27</f>
        <v>0.31969309462915602</v>
      </c>
      <c r="U24" s="86">
        <f t="shared" si="6"/>
        <v>6.2161760316939638E-3</v>
      </c>
      <c r="V24" s="87">
        <f>分析係数表!D27</f>
        <v>0</v>
      </c>
      <c r="W24" s="88">
        <f t="shared" si="7"/>
        <v>0</v>
      </c>
      <c r="X24" s="76">
        <f>分析係数表!E27</f>
        <v>0</v>
      </c>
      <c r="Y24" s="89">
        <f t="shared" si="8"/>
        <v>0</v>
      </c>
    </row>
    <row r="25" spans="1:25" x14ac:dyDescent="0.2">
      <c r="A25" s="6" t="s">
        <v>13</v>
      </c>
      <c r="B25" s="5" t="s">
        <v>191</v>
      </c>
      <c r="C25" s="90"/>
      <c r="D25" s="107">
        <f>投入係数表!AM25</f>
        <v>0</v>
      </c>
      <c r="E25" s="110">
        <f t="shared" si="9"/>
        <v>0</v>
      </c>
      <c r="F25" s="85">
        <f>分析係数表!C28</f>
        <v>3.4090909090909061E-2</v>
      </c>
      <c r="G25" s="110">
        <f t="shared" si="0"/>
        <v>0</v>
      </c>
      <c r="H25" s="110">
        <v>4.1405445770420759E-3</v>
      </c>
      <c r="I25" s="110">
        <f t="shared" si="1"/>
        <v>4.1405445770420759E-3</v>
      </c>
      <c r="J25" s="85">
        <f>分析係数表!G28</f>
        <v>0.12609457092819615</v>
      </c>
      <c r="K25" s="111">
        <f t="shared" si="2"/>
        <v>5.2210019185118994E-4</v>
      </c>
      <c r="L25" s="79"/>
      <c r="M25" s="80"/>
      <c r="N25" s="81">
        <f>分析係数表!H28</f>
        <v>2.1424843423799581E-2</v>
      </c>
      <c r="O25" s="82">
        <f t="shared" si="3"/>
        <v>0.41552113951999559</v>
      </c>
      <c r="P25" s="76">
        <f>分析係数表!C28</f>
        <v>3.4090909090909061E-2</v>
      </c>
      <c r="Q25" s="82">
        <f t="shared" si="4"/>
        <v>1.4165493392727109E-2</v>
      </c>
      <c r="R25" s="83">
        <v>1.5718521231652793E-2</v>
      </c>
      <c r="S25" s="84">
        <f t="shared" si="5"/>
        <v>1.985906580869487E-2</v>
      </c>
      <c r="T25" s="85">
        <f>分析係数表!F28</f>
        <v>0.21453590192644484</v>
      </c>
      <c r="U25" s="86">
        <f t="shared" si="6"/>
        <v>4.2604825946849769E-3</v>
      </c>
      <c r="V25" s="87">
        <f>分析係数表!D28</f>
        <v>1.6637478108581436E-2</v>
      </c>
      <c r="W25" s="88">
        <f t="shared" si="7"/>
        <v>0</v>
      </c>
      <c r="X25" s="76">
        <f>分析係数表!E28</f>
        <v>1.5761821366024518E-2</v>
      </c>
      <c r="Y25" s="89">
        <f t="shared" si="8"/>
        <v>0</v>
      </c>
    </row>
    <row r="26" spans="1:25" x14ac:dyDescent="0.2">
      <c r="A26" s="6" t="s">
        <v>14</v>
      </c>
      <c r="B26" s="5" t="s">
        <v>50</v>
      </c>
      <c r="C26" s="90"/>
      <c r="D26" s="107">
        <f>投入係数表!AM26</f>
        <v>6.8040249161475802E-3</v>
      </c>
      <c r="E26" s="110">
        <f t="shared" si="9"/>
        <v>0.68040249161475796</v>
      </c>
      <c r="F26" s="85">
        <f>分析係数表!C29</f>
        <v>0.29231433506044902</v>
      </c>
      <c r="G26" s="110">
        <f t="shared" si="0"/>
        <v>0.1988914019098407</v>
      </c>
      <c r="H26" s="110">
        <v>0.23202511033639803</v>
      </c>
      <c r="I26" s="110">
        <f t="shared" si="1"/>
        <v>0.23202511033639803</v>
      </c>
      <c r="J26" s="85">
        <f>分析係数表!G29</f>
        <v>0.25456977262594738</v>
      </c>
      <c r="K26" s="111">
        <f t="shared" si="2"/>
        <v>5.9066579581847196E-2</v>
      </c>
      <c r="L26" s="79"/>
      <c r="M26" s="80"/>
      <c r="N26" s="81">
        <f>分析係数表!H29</f>
        <v>1.0151356993736952E-2</v>
      </c>
      <c r="O26" s="82">
        <f t="shared" si="3"/>
        <v>0.19687907828657528</v>
      </c>
      <c r="P26" s="76">
        <f>分析係数表!C29</f>
        <v>0.29231433506044902</v>
      </c>
      <c r="Q26" s="82">
        <f t="shared" si="4"/>
        <v>5.7550576856654337E-2</v>
      </c>
      <c r="R26" s="83">
        <v>7.3096218751055209E-2</v>
      </c>
      <c r="S26" s="84">
        <f t="shared" si="5"/>
        <v>0.30512132908745326</v>
      </c>
      <c r="T26" s="85">
        <f>分析係数表!F29</f>
        <v>0.38252340615247438</v>
      </c>
      <c r="U26" s="86">
        <f t="shared" si="6"/>
        <v>0.11671605009230268</v>
      </c>
      <c r="V26" s="87">
        <f>分析係数表!D29</f>
        <v>6.8212215782434235E-2</v>
      </c>
      <c r="W26" s="88">
        <f t="shared" si="7"/>
        <v>0</v>
      </c>
      <c r="X26" s="76">
        <f>分析係数表!E29</f>
        <v>4.7258136424431565E-2</v>
      </c>
      <c r="Y26" s="89">
        <f t="shared" si="8"/>
        <v>0</v>
      </c>
    </row>
    <row r="27" spans="1:25" x14ac:dyDescent="0.2">
      <c r="A27" s="6" t="s">
        <v>15</v>
      </c>
      <c r="B27" s="5" t="s">
        <v>36</v>
      </c>
      <c r="C27" s="90"/>
      <c r="D27" s="107">
        <f>投入係数表!AM27</f>
        <v>2.3957834211787254E-3</v>
      </c>
      <c r="E27" s="110">
        <f t="shared" si="9"/>
        <v>0.23957834211787254</v>
      </c>
      <c r="F27" s="85">
        <f>分析係数表!C30</f>
        <v>1</v>
      </c>
      <c r="G27" s="110">
        <f t="shared" si="0"/>
        <v>0.23957834211787254</v>
      </c>
      <c r="H27" s="110">
        <v>0.30081794472560131</v>
      </c>
      <c r="I27" s="110">
        <f t="shared" si="1"/>
        <v>0.30081794472560131</v>
      </c>
      <c r="J27" s="85">
        <f>分析係数表!G30</f>
        <v>0.34476756092566047</v>
      </c>
      <c r="K27" s="111">
        <f t="shared" si="2"/>
        <v>0.10371226908571571</v>
      </c>
      <c r="L27" s="79"/>
      <c r="M27" s="80"/>
      <c r="N27" s="81">
        <f>分析係数表!H30</f>
        <v>0</v>
      </c>
      <c r="O27" s="82">
        <f t="shared" si="3"/>
        <v>0</v>
      </c>
      <c r="P27" s="76">
        <f>分析係数表!C30</f>
        <v>1</v>
      </c>
      <c r="Q27" s="82">
        <f t="shared" si="4"/>
        <v>0</v>
      </c>
      <c r="R27" s="83">
        <v>5.8928411966897569E-2</v>
      </c>
      <c r="S27" s="84">
        <f t="shared" si="5"/>
        <v>0.35974635669249888</v>
      </c>
      <c r="T27" s="85">
        <f>分析係数表!F30</f>
        <v>0.43968871595330739</v>
      </c>
      <c r="U27" s="86">
        <f t="shared" si="6"/>
        <v>0.15817641364300533</v>
      </c>
      <c r="V27" s="87">
        <f>分析係数表!D30</f>
        <v>0.11560516076182674</v>
      </c>
      <c r="W27" s="88">
        <f t="shared" si="7"/>
        <v>0</v>
      </c>
      <c r="X27" s="76">
        <f>分析係数表!E30</f>
        <v>7.6694654925250877E-2</v>
      </c>
      <c r="Y27" s="89">
        <f t="shared" si="8"/>
        <v>0</v>
      </c>
    </row>
    <row r="28" spans="1:25" x14ac:dyDescent="0.2">
      <c r="A28" s="6" t="s">
        <v>16</v>
      </c>
      <c r="B28" s="5" t="s">
        <v>192</v>
      </c>
      <c r="C28" s="90"/>
      <c r="D28" s="107">
        <f>投入係数表!AM28</f>
        <v>3.5936751317680884E-2</v>
      </c>
      <c r="E28" s="110">
        <f t="shared" si="9"/>
        <v>3.5936751317680886</v>
      </c>
      <c r="F28" s="85">
        <f>分析係数表!C31</f>
        <v>3.6682843277190957E-2</v>
      </c>
      <c r="G28" s="110">
        <f t="shared" si="0"/>
        <v>0.13182622164778734</v>
      </c>
      <c r="H28" s="110">
        <v>0.14561773682911663</v>
      </c>
      <c r="I28" s="110">
        <f t="shared" si="1"/>
        <v>0.14561773682911663</v>
      </c>
      <c r="J28" s="85">
        <f>分析係数表!G31</f>
        <v>6.9767441860465115E-2</v>
      </c>
      <c r="K28" s="111">
        <f t="shared" si="2"/>
        <v>1.0159376988077905E-2</v>
      </c>
      <c r="L28" s="79"/>
      <c r="M28" s="80"/>
      <c r="N28" s="81">
        <f>分析係数表!H31</f>
        <v>2.1751043841336117E-2</v>
      </c>
      <c r="O28" s="82">
        <f t="shared" si="3"/>
        <v>0.42184758805105521</v>
      </c>
      <c r="P28" s="76">
        <f>分析係数表!C31</f>
        <v>3.6682843277190957E-2</v>
      </c>
      <c r="Q28" s="82">
        <f t="shared" si="4"/>
        <v>1.5474568959337871E-2</v>
      </c>
      <c r="R28" s="83">
        <v>2.0576527736648285E-2</v>
      </c>
      <c r="S28" s="84">
        <f t="shared" si="5"/>
        <v>0.16619426456576492</v>
      </c>
      <c r="T28" s="85">
        <f>分析係数表!F31</f>
        <v>0.34496124031007752</v>
      </c>
      <c r="U28" s="86">
        <f t="shared" si="6"/>
        <v>5.733057963702743E-2</v>
      </c>
      <c r="V28" s="87">
        <f>分析係数表!D31</f>
        <v>0</v>
      </c>
      <c r="W28" s="88">
        <f t="shared" si="7"/>
        <v>0</v>
      </c>
      <c r="X28" s="76">
        <f>分析係数表!E31</f>
        <v>0</v>
      </c>
      <c r="Y28" s="89">
        <f t="shared" si="8"/>
        <v>0</v>
      </c>
    </row>
    <row r="29" spans="1:25" x14ac:dyDescent="0.2">
      <c r="A29" s="6" t="s">
        <v>17</v>
      </c>
      <c r="B29" s="5" t="s">
        <v>272</v>
      </c>
      <c r="C29" s="90"/>
      <c r="D29" s="107">
        <f>投入係数表!AM29</f>
        <v>8.1456636320076659E-3</v>
      </c>
      <c r="E29" s="110">
        <f t="shared" si="9"/>
        <v>0.81456636320076659</v>
      </c>
      <c r="F29" s="85">
        <f>分析係数表!C32</f>
        <v>0.40520446096654272</v>
      </c>
      <c r="G29" s="110">
        <f t="shared" si="0"/>
        <v>0.33006592412224367</v>
      </c>
      <c r="H29" s="110">
        <v>0.36107622344000212</v>
      </c>
      <c r="I29" s="110">
        <f t="shared" si="1"/>
        <v>0.36107622344000212</v>
      </c>
      <c r="J29" s="85">
        <f>分析係数表!G32</f>
        <v>0.14123006833712984</v>
      </c>
      <c r="K29" s="111">
        <f t="shared" si="2"/>
        <v>5.0994819711344265E-2</v>
      </c>
      <c r="L29" s="79"/>
      <c r="M29" s="80"/>
      <c r="N29" s="81">
        <f>分析係数表!H32</f>
        <v>6.3543841336116914E-3</v>
      </c>
      <c r="O29" s="82">
        <f t="shared" si="3"/>
        <v>0.12323921738504134</v>
      </c>
      <c r="P29" s="76">
        <f>分析係数表!C32</f>
        <v>0.40520446096654272</v>
      </c>
      <c r="Q29" s="82">
        <f t="shared" si="4"/>
        <v>4.9937080650444256E-2</v>
      </c>
      <c r="R29" s="83">
        <v>6.2180407892544871E-2</v>
      </c>
      <c r="S29" s="84">
        <f t="shared" si="5"/>
        <v>0.42325663133254698</v>
      </c>
      <c r="T29" s="85">
        <f>分析係数表!F32</f>
        <v>0.48519362186788156</v>
      </c>
      <c r="U29" s="86">
        <f t="shared" si="6"/>
        <v>0.20536141793583715</v>
      </c>
      <c r="V29" s="87">
        <f>分析係数表!D32</f>
        <v>9.1116173120728925E-3</v>
      </c>
      <c r="W29" s="88">
        <f t="shared" si="7"/>
        <v>0</v>
      </c>
      <c r="X29" s="76">
        <f>分析係数表!E32</f>
        <v>1.366742596810934E-2</v>
      </c>
      <c r="Y29" s="89">
        <f t="shared" si="8"/>
        <v>0</v>
      </c>
    </row>
    <row r="30" spans="1:25" x14ac:dyDescent="0.2">
      <c r="A30" s="6" t="s">
        <v>18</v>
      </c>
      <c r="B30" s="5" t="s">
        <v>273</v>
      </c>
      <c r="C30" s="90"/>
      <c r="D30" s="107">
        <f>投入係数表!AM30</f>
        <v>1.6003833253473886E-2</v>
      </c>
      <c r="E30" s="110">
        <f t="shared" si="9"/>
        <v>1.6003833253473887</v>
      </c>
      <c r="F30" s="85">
        <f>分析係数表!C33</f>
        <v>1</v>
      </c>
      <c r="G30" s="110">
        <f t="shared" si="0"/>
        <v>1.6003833253473887</v>
      </c>
      <c r="H30" s="110">
        <v>1.6458002276633166</v>
      </c>
      <c r="I30" s="110">
        <f t="shared" si="1"/>
        <v>1.6458002276633166</v>
      </c>
      <c r="J30" s="85">
        <f>分析係数表!G33</f>
        <v>0.50773765659543113</v>
      </c>
      <c r="K30" s="111">
        <f t="shared" si="2"/>
        <v>0.83563475081799943</v>
      </c>
      <c r="L30" s="79"/>
      <c r="M30" s="80"/>
      <c r="N30" s="81">
        <f>分析係数表!H33</f>
        <v>9.3945720250521918E-4</v>
      </c>
      <c r="O30" s="82">
        <f t="shared" si="3"/>
        <v>1.8220171769451694E-2</v>
      </c>
      <c r="P30" s="76">
        <f>分析係数表!C33</f>
        <v>1</v>
      </c>
      <c r="Q30" s="82">
        <f t="shared" si="4"/>
        <v>1.8220171769451694E-2</v>
      </c>
      <c r="R30" s="83">
        <v>5.4998738939018021E-2</v>
      </c>
      <c r="S30" s="84">
        <f t="shared" si="5"/>
        <v>1.7007989666023346</v>
      </c>
      <c r="T30" s="85">
        <f>分析係数表!F33</f>
        <v>0.64112011790714807</v>
      </c>
      <c r="U30" s="86">
        <f t="shared" si="6"/>
        <v>1.0904164340044444</v>
      </c>
      <c r="V30" s="87">
        <f>分析係数表!D33</f>
        <v>2.5055268975681652E-2</v>
      </c>
      <c r="W30" s="88">
        <f t="shared" si="7"/>
        <v>0</v>
      </c>
      <c r="X30" s="76">
        <f>分析係数表!E33</f>
        <v>2.3581429624170966E-2</v>
      </c>
      <c r="Y30" s="89">
        <f t="shared" si="8"/>
        <v>0</v>
      </c>
    </row>
    <row r="31" spans="1:25" x14ac:dyDescent="0.2">
      <c r="A31" s="6" t="s">
        <v>19</v>
      </c>
      <c r="B31" s="5" t="s">
        <v>274</v>
      </c>
      <c r="C31" s="90"/>
      <c r="D31" s="107">
        <f>投入係数表!AM31</f>
        <v>8.4139913751796844E-2</v>
      </c>
      <c r="E31" s="110">
        <f t="shared" si="9"/>
        <v>8.413991375179684</v>
      </c>
      <c r="F31" s="85">
        <f>分析係数表!C34</f>
        <v>0.47684200348095152</v>
      </c>
      <c r="G31" s="110">
        <f t="shared" si="0"/>
        <v>4.0121445046121265</v>
      </c>
      <c r="H31" s="110">
        <v>4.2075044024285599</v>
      </c>
      <c r="I31" s="110">
        <f t="shared" si="1"/>
        <v>4.2075044024285599</v>
      </c>
      <c r="J31" s="85">
        <f>分析係数表!G34</f>
        <v>0.42481481481481481</v>
      </c>
      <c r="K31" s="111">
        <f t="shared" si="2"/>
        <v>1.7874102035502069</v>
      </c>
      <c r="L31" s="79"/>
      <c r="M31" s="80"/>
      <c r="N31" s="81">
        <f>分析係数表!H34</f>
        <v>0.15750260960334028</v>
      </c>
      <c r="O31" s="82">
        <f t="shared" si="3"/>
        <v>3.0546624087368253</v>
      </c>
      <c r="P31" s="76">
        <f>分析係数表!C34</f>
        <v>0.47684200348095152</v>
      </c>
      <c r="Q31" s="82">
        <f t="shared" si="4"/>
        <v>1.456591342940017</v>
      </c>
      <c r="R31" s="83">
        <v>1.5564046019442881</v>
      </c>
      <c r="S31" s="84">
        <f t="shared" si="5"/>
        <v>5.7639090043728478</v>
      </c>
      <c r="T31" s="85">
        <f>分析係数表!F34</f>
        <v>0.69679012345679014</v>
      </c>
      <c r="U31" s="86">
        <f t="shared" si="6"/>
        <v>4.0162348667506613</v>
      </c>
      <c r="V31" s="87">
        <f>分析係数表!D34</f>
        <v>0.16024691358024692</v>
      </c>
      <c r="W31" s="88">
        <f t="shared" si="7"/>
        <v>1</v>
      </c>
      <c r="X31" s="76">
        <f>分析係数表!E34</f>
        <v>0.12271604938271605</v>
      </c>
      <c r="Y31" s="89">
        <f t="shared" si="8"/>
        <v>1</v>
      </c>
    </row>
    <row r="32" spans="1:25" x14ac:dyDescent="0.2">
      <c r="A32" s="6" t="s">
        <v>20</v>
      </c>
      <c r="B32" s="5" t="s">
        <v>37</v>
      </c>
      <c r="C32" s="90"/>
      <c r="D32" s="107">
        <f>投入係数表!AM32</f>
        <v>5.9415428845232387E-3</v>
      </c>
      <c r="E32" s="110">
        <f t="shared" si="9"/>
        <v>0.59415428845232388</v>
      </c>
      <c r="F32" s="85">
        <f>分析係数表!C35</f>
        <v>0.24337550728097401</v>
      </c>
      <c r="G32" s="110">
        <f t="shared" si="0"/>
        <v>0.14460260135525049</v>
      </c>
      <c r="H32" s="110">
        <v>0.21857613203367227</v>
      </c>
      <c r="I32" s="110">
        <f t="shared" si="1"/>
        <v>0.21857613203367227</v>
      </c>
      <c r="J32" s="85">
        <f>分析係数表!G35</f>
        <v>0.31448275862068964</v>
      </c>
      <c r="K32" s="111">
        <f t="shared" si="2"/>
        <v>6.8738424970589337E-2</v>
      </c>
      <c r="L32" s="79"/>
      <c r="M32" s="80"/>
      <c r="N32" s="81">
        <f>分析係数表!H35</f>
        <v>5.9929540709812108E-2</v>
      </c>
      <c r="O32" s="82">
        <f t="shared" si="3"/>
        <v>1.1622951241262727</v>
      </c>
      <c r="P32" s="76">
        <f>分析係数表!C35</f>
        <v>0.24337550728097401</v>
      </c>
      <c r="Q32" s="82">
        <f t="shared" si="4"/>
        <v>0.28287416544443428</v>
      </c>
      <c r="R32" s="83">
        <v>0.37557872812304327</v>
      </c>
      <c r="S32" s="84">
        <f t="shared" si="5"/>
        <v>0.59415486015671548</v>
      </c>
      <c r="T32" s="85">
        <f>分析係数表!F35</f>
        <v>0.64091954022988507</v>
      </c>
      <c r="U32" s="86">
        <f t="shared" si="6"/>
        <v>0.38080545979699376</v>
      </c>
      <c r="V32" s="87">
        <f>分析係数表!D35</f>
        <v>7.0344827586206901E-2</v>
      </c>
      <c r="W32" s="88">
        <f t="shared" si="7"/>
        <v>0</v>
      </c>
      <c r="X32" s="76">
        <f>分析係数表!E35</f>
        <v>6.2068965517241378E-2</v>
      </c>
      <c r="Y32" s="89">
        <f t="shared" si="8"/>
        <v>0</v>
      </c>
    </row>
    <row r="33" spans="1:25" x14ac:dyDescent="0.2">
      <c r="A33" s="6" t="s">
        <v>21</v>
      </c>
      <c r="B33" s="5" t="s">
        <v>38</v>
      </c>
      <c r="C33" s="90"/>
      <c r="D33" s="107">
        <f>投入係数表!AM33</f>
        <v>9.1998083373263061E-3</v>
      </c>
      <c r="E33" s="110">
        <f t="shared" si="9"/>
        <v>0.91998083373263062</v>
      </c>
      <c r="F33" s="85">
        <f>分析係数表!C36</f>
        <v>0.96818154529627187</v>
      </c>
      <c r="G33" s="110">
        <f t="shared" si="0"/>
        <v>0.89070846524621083</v>
      </c>
      <c r="H33" s="110">
        <v>1.0662034564220033</v>
      </c>
      <c r="I33" s="110">
        <f t="shared" si="1"/>
        <v>1.0662034564220033</v>
      </c>
      <c r="J33" s="85">
        <f>分析係数表!G36</f>
        <v>4.9777985510633324E-2</v>
      </c>
      <c r="K33" s="111">
        <f t="shared" si="2"/>
        <v>5.3073460205161647E-2</v>
      </c>
      <c r="L33" s="79"/>
      <c r="M33" s="80"/>
      <c r="N33" s="81">
        <f>分析係数表!H36</f>
        <v>0.19376304801670147</v>
      </c>
      <c r="O33" s="82">
        <f t="shared" si="3"/>
        <v>3.7579104274494122</v>
      </c>
      <c r="P33" s="76">
        <f>分析係数表!C36</f>
        <v>0.96818154529627187</v>
      </c>
      <c r="Q33" s="82">
        <f t="shared" si="4"/>
        <v>3.6383395247329453</v>
      </c>
      <c r="R33" s="83">
        <v>3.8341668564266622</v>
      </c>
      <c r="S33" s="84">
        <f t="shared" si="5"/>
        <v>4.9003703128486658</v>
      </c>
      <c r="T33" s="85">
        <f>分析係数表!F36</f>
        <v>0.84955597102126668</v>
      </c>
      <c r="U33" s="86">
        <f t="shared" si="6"/>
        <v>4.1631388594959367</v>
      </c>
      <c r="V33" s="87">
        <f>分析係数表!D36</f>
        <v>8.3547557840616959E-3</v>
      </c>
      <c r="W33" s="88">
        <f t="shared" si="7"/>
        <v>0</v>
      </c>
      <c r="X33" s="76">
        <f>分析係数表!E36</f>
        <v>3.0380930123860717E-3</v>
      </c>
      <c r="Y33" s="89">
        <f t="shared" si="8"/>
        <v>0</v>
      </c>
    </row>
    <row r="34" spans="1:25" x14ac:dyDescent="0.2">
      <c r="A34" s="6" t="s">
        <v>22</v>
      </c>
      <c r="B34" s="5" t="s">
        <v>377</v>
      </c>
      <c r="C34" s="90"/>
      <c r="D34" s="107">
        <f>投入係数表!AM34</f>
        <v>2.1657882127455678E-2</v>
      </c>
      <c r="E34" s="110">
        <f t="shared" si="9"/>
        <v>2.1657882127455679</v>
      </c>
      <c r="F34" s="85">
        <f>分析係数表!C37</f>
        <v>0.40040699066315533</v>
      </c>
      <c r="G34" s="110">
        <f t="shared" si="0"/>
        <v>0.86719674067918651</v>
      </c>
      <c r="H34" s="110">
        <v>1.0104385777844793</v>
      </c>
      <c r="I34" s="110">
        <f t="shared" si="1"/>
        <v>1.0104385777844793</v>
      </c>
      <c r="J34" s="85">
        <f>分析係数表!G37</f>
        <v>0.27134717134717135</v>
      </c>
      <c r="K34" s="111">
        <f t="shared" si="2"/>
        <v>0.27417964990187721</v>
      </c>
      <c r="L34" s="79"/>
      <c r="M34" s="80"/>
      <c r="N34" s="81">
        <f>分析係数表!H37</f>
        <v>4.6907620041753653E-2</v>
      </c>
      <c r="O34" s="82">
        <f t="shared" si="3"/>
        <v>0.90974329876637283</v>
      </c>
      <c r="P34" s="76">
        <f>分析係数表!C37</f>
        <v>0.40040699066315533</v>
      </c>
      <c r="Q34" s="82">
        <f t="shared" si="4"/>
        <v>0.36426757653501518</v>
      </c>
      <c r="R34" s="83">
        <v>0.42000327808907967</v>
      </c>
      <c r="S34" s="84">
        <f t="shared" si="5"/>
        <v>1.430441855873559</v>
      </c>
      <c r="T34" s="85">
        <f>分析係数表!F37</f>
        <v>0.66491656491656492</v>
      </c>
      <c r="U34" s="86">
        <f t="shared" si="6"/>
        <v>0.95112448512032288</v>
      </c>
      <c r="V34" s="87">
        <f>分析係数表!D37</f>
        <v>3.0728530728530729E-2</v>
      </c>
      <c r="W34" s="88">
        <f t="shared" si="7"/>
        <v>0</v>
      </c>
      <c r="X34" s="76">
        <f>分析係数表!E37</f>
        <v>2.9100529100529099E-2</v>
      </c>
      <c r="Y34" s="89">
        <f t="shared" si="8"/>
        <v>0</v>
      </c>
    </row>
    <row r="35" spans="1:25" x14ac:dyDescent="0.2">
      <c r="A35" s="6" t="s">
        <v>23</v>
      </c>
      <c r="B35" s="5" t="s">
        <v>193</v>
      </c>
      <c r="C35" s="90"/>
      <c r="D35" s="107">
        <f>投入係数表!AM35</f>
        <v>2.127455678006708E-2</v>
      </c>
      <c r="E35" s="110">
        <f t="shared" si="9"/>
        <v>2.127455678006708</v>
      </c>
      <c r="F35" s="85">
        <f>分析係数表!C38</f>
        <v>3.4362826933778567E-2</v>
      </c>
      <c r="G35" s="110">
        <f t="shared" si="0"/>
        <v>7.310539127262905E-2</v>
      </c>
      <c r="H35" s="110">
        <v>8.4112307676559431E-2</v>
      </c>
      <c r="I35" s="110">
        <f t="shared" si="1"/>
        <v>8.4112307676559431E-2</v>
      </c>
      <c r="J35" s="85">
        <f>分析係数表!G38</f>
        <v>0.25648414985590778</v>
      </c>
      <c r="K35" s="111">
        <f t="shared" si="2"/>
        <v>2.1573473726840892E-2</v>
      </c>
      <c r="L35" s="79"/>
      <c r="M35" s="80"/>
      <c r="N35" s="81">
        <f>分析係数表!H38</f>
        <v>4.2901878914405008E-2</v>
      </c>
      <c r="O35" s="82">
        <f t="shared" si="3"/>
        <v>0.83205451080496073</v>
      </c>
      <c r="P35" s="76">
        <f>分析係数表!C38</f>
        <v>3.4362826933778567E-2</v>
      </c>
      <c r="Q35" s="82">
        <f t="shared" si="4"/>
        <v>2.8591745154260655E-2</v>
      </c>
      <c r="R35" s="83">
        <v>3.4336422127050237E-2</v>
      </c>
      <c r="S35" s="84">
        <f t="shared" si="5"/>
        <v>0.11844872980360967</v>
      </c>
      <c r="T35" s="85">
        <f>分析係数表!F38</f>
        <v>0.52449567723342938</v>
      </c>
      <c r="U35" s="86">
        <f t="shared" si="6"/>
        <v>6.2125846755783747E-2</v>
      </c>
      <c r="V35" s="87">
        <f>分析係数表!D38</f>
        <v>0.12968299711815562</v>
      </c>
      <c r="W35" s="88">
        <f t="shared" si="7"/>
        <v>0</v>
      </c>
      <c r="X35" s="76">
        <f>分析係数表!E38</f>
        <v>0.13832853025936601</v>
      </c>
      <c r="Y35" s="89">
        <f t="shared" si="8"/>
        <v>0</v>
      </c>
    </row>
    <row r="36" spans="1:25" x14ac:dyDescent="0.2">
      <c r="A36" s="6" t="s">
        <v>24</v>
      </c>
      <c r="B36" s="5" t="s">
        <v>39</v>
      </c>
      <c r="C36" s="90"/>
      <c r="D36" s="107">
        <f>投入係数表!AM36</f>
        <v>0</v>
      </c>
      <c r="E36" s="110">
        <f t="shared" si="9"/>
        <v>0</v>
      </c>
      <c r="F36" s="85">
        <f>分析係数表!C39</f>
        <v>1</v>
      </c>
      <c r="G36" s="110">
        <f t="shared" si="0"/>
        <v>0</v>
      </c>
      <c r="H36" s="110">
        <v>2.2744839506700389E-2</v>
      </c>
      <c r="I36" s="110">
        <f t="shared" si="1"/>
        <v>2.2744839506700389E-2</v>
      </c>
      <c r="J36" s="85">
        <f>分析係数表!G39</f>
        <v>0.34864130434782609</v>
      </c>
      <c r="K36" s="111">
        <f t="shared" si="2"/>
        <v>7.9297905127979889E-3</v>
      </c>
      <c r="L36" s="79"/>
      <c r="M36" s="80"/>
      <c r="N36" s="81">
        <f>分析係数表!H39</f>
        <v>3.7578288100208767E-3</v>
      </c>
      <c r="O36" s="82">
        <f t="shared" si="3"/>
        <v>7.2880687077806774E-2</v>
      </c>
      <c r="P36" s="76">
        <f>分析係数表!C39</f>
        <v>1</v>
      </c>
      <c r="Q36" s="82">
        <f t="shared" si="4"/>
        <v>7.2880687077806774E-2</v>
      </c>
      <c r="R36" s="83">
        <v>9.3398948489996345E-2</v>
      </c>
      <c r="S36" s="84">
        <f t="shared" si="5"/>
        <v>0.11614378799669674</v>
      </c>
      <c r="T36" s="85">
        <f>分析係数表!F39</f>
        <v>0.69918478260869565</v>
      </c>
      <c r="U36" s="86">
        <f t="shared" si="6"/>
        <v>8.1205969161820837E-2</v>
      </c>
      <c r="V36" s="87">
        <f>分析係数表!D39</f>
        <v>5.6793478260869563E-2</v>
      </c>
      <c r="W36" s="88">
        <f t="shared" si="7"/>
        <v>0</v>
      </c>
      <c r="X36" s="76">
        <f>分析係数表!E39</f>
        <v>7.2010869565217392E-2</v>
      </c>
      <c r="Y36" s="89">
        <f t="shared" si="8"/>
        <v>0</v>
      </c>
    </row>
    <row r="37" spans="1:25" x14ac:dyDescent="0.2">
      <c r="A37" s="6" t="s">
        <v>25</v>
      </c>
      <c r="B37" s="5" t="s">
        <v>40</v>
      </c>
      <c r="C37" s="90"/>
      <c r="D37" s="107">
        <f>投入係数表!AM37</f>
        <v>0</v>
      </c>
      <c r="E37" s="110">
        <f t="shared" si="9"/>
        <v>0</v>
      </c>
      <c r="F37" s="85">
        <f>分析係数表!C40</f>
        <v>0.60127684271619275</v>
      </c>
      <c r="G37" s="110">
        <f t="shared" si="0"/>
        <v>0</v>
      </c>
      <c r="H37" s="110">
        <v>4.2235768295481669E-3</v>
      </c>
      <c r="I37" s="110">
        <f t="shared" si="1"/>
        <v>4.2235768295481669E-3</v>
      </c>
      <c r="J37" s="85">
        <f>分析係数表!G40</f>
        <v>0.54798481836255197</v>
      </c>
      <c r="K37" s="111">
        <f t="shared" si="2"/>
        <v>2.3144559817802352E-3</v>
      </c>
      <c r="L37" s="79"/>
      <c r="M37" s="80"/>
      <c r="N37" s="81">
        <f>分析係数表!H40</f>
        <v>3.4120563674321501E-2</v>
      </c>
      <c r="O37" s="82">
        <f t="shared" si="3"/>
        <v>0.66174651634883586</v>
      </c>
      <c r="P37" s="76">
        <f>分析係数表!C40</f>
        <v>0.60127684271619275</v>
      </c>
      <c r="Q37" s="82">
        <f t="shared" si="4"/>
        <v>0.39789285602866747</v>
      </c>
      <c r="R37" s="83">
        <v>0.39968252477030675</v>
      </c>
      <c r="S37" s="84">
        <f t="shared" si="5"/>
        <v>0.40390610159985491</v>
      </c>
      <c r="T37" s="85">
        <f>分析係数表!F40</f>
        <v>0.74046629315018975</v>
      </c>
      <c r="U37" s="86">
        <f t="shared" si="6"/>
        <v>0.29907885383238847</v>
      </c>
      <c r="V37" s="87">
        <f>分析係数表!D40</f>
        <v>0.1006687149828303</v>
      </c>
      <c r="W37" s="88">
        <f t="shared" si="7"/>
        <v>0</v>
      </c>
      <c r="X37" s="76">
        <f>分析係数表!E40</f>
        <v>5.8015543105006326E-2</v>
      </c>
      <c r="Y37" s="89">
        <f t="shared" si="8"/>
        <v>0</v>
      </c>
    </row>
    <row r="38" spans="1:25" x14ac:dyDescent="0.2">
      <c r="A38" s="6" t="s">
        <v>26</v>
      </c>
      <c r="B38" s="5" t="s">
        <v>276</v>
      </c>
      <c r="C38" s="90"/>
      <c r="D38" s="107">
        <f>投入係数表!AM38</f>
        <v>0</v>
      </c>
      <c r="E38" s="110">
        <f t="shared" si="9"/>
        <v>0</v>
      </c>
      <c r="F38" s="85">
        <f>分析係数表!C41</f>
        <v>0.59395665886661919</v>
      </c>
      <c r="G38" s="110">
        <f t="shared" si="0"/>
        <v>0</v>
      </c>
      <c r="H38" s="110">
        <v>2.1385905404878796E-4</v>
      </c>
      <c r="I38" s="110">
        <f t="shared" si="1"/>
        <v>2.1385905404878796E-4</v>
      </c>
      <c r="J38" s="85">
        <f>分析係数表!G41</f>
        <v>0.45048742945100051</v>
      </c>
      <c r="K38" s="111">
        <f t="shared" si="2"/>
        <v>9.6340815523261066E-5</v>
      </c>
      <c r="L38" s="79"/>
      <c r="M38" s="80"/>
      <c r="N38" s="81">
        <f>分析係数表!H41</f>
        <v>5.5519311064718163E-2</v>
      </c>
      <c r="O38" s="82">
        <f t="shared" si="3"/>
        <v>1.0767615399863468</v>
      </c>
      <c r="P38" s="76">
        <f>分析係数表!C41</f>
        <v>0.59395665886661919</v>
      </c>
      <c r="Q38" s="82">
        <f t="shared" si="4"/>
        <v>0.63954968668636614</v>
      </c>
      <c r="R38" s="83">
        <v>0.64765338172454046</v>
      </c>
      <c r="S38" s="84">
        <f t="shared" si="5"/>
        <v>0.64786724077858926</v>
      </c>
      <c r="T38" s="85">
        <f>分析係数表!F41</f>
        <v>0.55190696083461599</v>
      </c>
      <c r="U38" s="86">
        <f t="shared" si="6"/>
        <v>0.35756243988241959</v>
      </c>
      <c r="V38" s="87">
        <f>分析係数表!D41</f>
        <v>0.18539421925773902</v>
      </c>
      <c r="W38" s="88">
        <f t="shared" si="7"/>
        <v>0</v>
      </c>
      <c r="X38" s="76">
        <f>分析係数表!E41</f>
        <v>0.17017273815631948</v>
      </c>
      <c r="Y38" s="89">
        <f t="shared" si="8"/>
        <v>0</v>
      </c>
    </row>
    <row r="39" spans="1:25" x14ac:dyDescent="0.2">
      <c r="A39" s="6" t="s">
        <v>51</v>
      </c>
      <c r="B39" s="5" t="s">
        <v>367</v>
      </c>
      <c r="C39" s="90"/>
      <c r="D39" s="107">
        <f>投入係数表!AM39</f>
        <v>3.4499281264973648E-3</v>
      </c>
      <c r="E39" s="110">
        <f t="shared" si="9"/>
        <v>0.34499281264973647</v>
      </c>
      <c r="F39" s="85">
        <f>分析係数表!C42</f>
        <v>0.30827067669172936</v>
      </c>
      <c r="G39" s="110">
        <f>E39*F39</f>
        <v>0.10635116780931728</v>
      </c>
      <c r="H39" s="110">
        <v>0.11112926714252185</v>
      </c>
      <c r="I39" s="110">
        <f>C39+H39</f>
        <v>0.11112926714252185</v>
      </c>
      <c r="J39" s="85">
        <f>分析係数表!G42</f>
        <v>0.47878787878787876</v>
      </c>
      <c r="K39" s="111">
        <f>I39*J39</f>
        <v>5.3207346086419548E-2</v>
      </c>
      <c r="L39" s="79"/>
      <c r="M39" s="80"/>
      <c r="N39" s="81">
        <f>分析係数表!H42</f>
        <v>1.163883089770355E-2</v>
      </c>
      <c r="O39" s="82">
        <f t="shared" si="3"/>
        <v>0.22572768358820713</v>
      </c>
      <c r="P39" s="76">
        <f>分析係数表!C42</f>
        <v>0.30827067669172936</v>
      </c>
      <c r="Q39" s="82">
        <f>O39*P39</f>
        <v>6.9585225767793191E-2</v>
      </c>
      <c r="R39" s="83">
        <v>7.2410777890054068E-2</v>
      </c>
      <c r="S39" s="84">
        <f>I39+R39</f>
        <v>0.18354004503257593</v>
      </c>
      <c r="T39" s="85">
        <f>分析係数表!F42</f>
        <v>0.54545454545454541</v>
      </c>
      <c r="U39" s="86">
        <f>S39*T39</f>
        <v>0.1001127518359505</v>
      </c>
      <c r="V39" s="87">
        <f>分析係数表!D42</f>
        <v>0.24545454545454545</v>
      </c>
      <c r="W39" s="88">
        <f>ROUND(S39*V39,0)</f>
        <v>0</v>
      </c>
      <c r="X39" s="76">
        <f>分析係数表!E42</f>
        <v>0.17575757575757575</v>
      </c>
      <c r="Y39" s="89">
        <f>ROUND(S39*X39,0)</f>
        <v>0</v>
      </c>
    </row>
    <row r="40" spans="1:25" x14ac:dyDescent="0.2">
      <c r="A40" s="6" t="s">
        <v>194</v>
      </c>
      <c r="B40" s="5" t="s">
        <v>41</v>
      </c>
      <c r="C40" s="90"/>
      <c r="D40" s="107">
        <f>投入係数表!AM40</f>
        <v>3.4211787254432198E-2</v>
      </c>
      <c r="E40" s="110">
        <f t="shared" si="9"/>
        <v>3.42117872544322</v>
      </c>
      <c r="F40" s="85">
        <f>分析係数表!C43</f>
        <v>0.33317448971487573</v>
      </c>
      <c r="G40" s="110">
        <f>E40*F40</f>
        <v>1.1398494760729339</v>
      </c>
      <c r="H40" s="110">
        <v>1.45051964073869</v>
      </c>
      <c r="I40" s="110">
        <f>C40+H40</f>
        <v>1.45051964073869</v>
      </c>
      <c r="J40" s="85">
        <f>分析係数表!G43</f>
        <v>0.31447963800904977</v>
      </c>
      <c r="K40" s="111">
        <f>I40*J40</f>
        <v>0.45615889154452016</v>
      </c>
      <c r="L40" s="79"/>
      <c r="M40" s="80"/>
      <c r="N40" s="81">
        <f>分析係数表!H43</f>
        <v>3.2711377870563677E-2</v>
      </c>
      <c r="O40" s="82">
        <f t="shared" si="3"/>
        <v>0.63441625869465834</v>
      </c>
      <c r="P40" s="76">
        <f>分析係数表!C43</f>
        <v>0.33317448971487573</v>
      </c>
      <c r="Q40" s="82">
        <f>O40*P40</f>
        <v>0.2113713132574134</v>
      </c>
      <c r="R40" s="83">
        <v>0.36470356501993489</v>
      </c>
      <c r="S40" s="84">
        <f>I40+R40</f>
        <v>1.8152232057586248</v>
      </c>
      <c r="T40" s="85">
        <f>分析係数表!F43</f>
        <v>0.5802139037433155</v>
      </c>
      <c r="U40" s="86">
        <f>S40*T40</f>
        <v>1.0532177423786673</v>
      </c>
      <c r="V40" s="87">
        <f>分析係数表!D43</f>
        <v>0.11641299876593994</v>
      </c>
      <c r="W40" s="88">
        <f>ROUND(S40*V40,0)</f>
        <v>0</v>
      </c>
      <c r="X40" s="76">
        <f>分析係数表!E43</f>
        <v>9.2348827642945289E-2</v>
      </c>
      <c r="Y40" s="89">
        <f>ROUND(S40*X40,0)</f>
        <v>0</v>
      </c>
    </row>
    <row r="41" spans="1:25" x14ac:dyDescent="0.2">
      <c r="A41" s="6" t="s">
        <v>340</v>
      </c>
      <c r="B41" s="5" t="s">
        <v>42</v>
      </c>
      <c r="C41" s="201">
        <f>最終需要_まとめ!C42</f>
        <v>100</v>
      </c>
      <c r="D41" s="107">
        <f>投入係数表!AM41</f>
        <v>1.5333013895543843E-2</v>
      </c>
      <c r="E41" s="110">
        <f t="shared" si="9"/>
        <v>1.5333013895543843</v>
      </c>
      <c r="F41" s="85">
        <f>分析係数表!C44</f>
        <v>0.44668045890539776</v>
      </c>
      <c r="G41" s="110">
        <f>E41*F41</f>
        <v>0.6848957683264365</v>
      </c>
      <c r="H41" s="110">
        <v>0.69405366281319891</v>
      </c>
      <c r="I41" s="110">
        <f>C41+H41</f>
        <v>100.6940536628132</v>
      </c>
      <c r="J41" s="85">
        <f>分析係数表!G44</f>
        <v>0.26717776712985147</v>
      </c>
      <c r="K41" s="111">
        <f>I41*J41</f>
        <v>26.903212420883875</v>
      </c>
      <c r="L41" s="79"/>
      <c r="M41" s="80"/>
      <c r="N41" s="81">
        <f>分析係数表!H44</f>
        <v>0.10956419624217119</v>
      </c>
      <c r="O41" s="82">
        <f t="shared" si="3"/>
        <v>2.124927532612304</v>
      </c>
      <c r="P41" s="76">
        <f>分析係数表!C44</f>
        <v>0.44668045890539776</v>
      </c>
      <c r="Q41" s="82">
        <f>O41*P41</f>
        <v>0.94916360540797851</v>
      </c>
      <c r="R41" s="83">
        <v>0.96236445925694303</v>
      </c>
      <c r="S41" s="84">
        <f>I41+R41</f>
        <v>101.65641812207015</v>
      </c>
      <c r="T41" s="85">
        <f>分析係数表!F44</f>
        <v>0.50742692860565408</v>
      </c>
      <c r="U41" s="86">
        <f>S41*T41</f>
        <v>51.583204020734208</v>
      </c>
      <c r="V41" s="87">
        <f>分析係数表!D44</f>
        <v>0.12563488260661237</v>
      </c>
      <c r="W41" s="88">
        <f>ROUND(S41*V41,0)</f>
        <v>13</v>
      </c>
      <c r="X41" s="76">
        <f>分析係数表!E44</f>
        <v>9.5448011499760427E-2</v>
      </c>
      <c r="Y41" s="89">
        <f>ROUND(S41*X41,0)</f>
        <v>10</v>
      </c>
    </row>
    <row r="42" spans="1:25" x14ac:dyDescent="0.2">
      <c r="A42" s="6" t="s">
        <v>341</v>
      </c>
      <c r="B42" s="5" t="s">
        <v>278</v>
      </c>
      <c r="C42" s="90"/>
      <c r="D42" s="107">
        <f>投入係数表!AM42</f>
        <v>4.3124101581217059E-3</v>
      </c>
      <c r="E42" s="110">
        <f t="shared" si="9"/>
        <v>0.43124101581217056</v>
      </c>
      <c r="F42" s="85">
        <f>分析係数表!C45</f>
        <v>1</v>
      </c>
      <c r="G42" s="110">
        <f>E42*F42</f>
        <v>0.43124101581217056</v>
      </c>
      <c r="H42" s="110">
        <v>0.48519014731879301</v>
      </c>
      <c r="I42" s="110">
        <f>C42+H42</f>
        <v>0.48519014731879301</v>
      </c>
      <c r="J42" s="85">
        <f>分析係数表!G45</f>
        <v>0</v>
      </c>
      <c r="K42" s="111">
        <f>I42*J42</f>
        <v>0</v>
      </c>
      <c r="L42" s="79"/>
      <c r="M42" s="80"/>
      <c r="N42" s="81">
        <f>分析係数表!H45</f>
        <v>0</v>
      </c>
      <c r="O42" s="82">
        <f t="shared" si="3"/>
        <v>0</v>
      </c>
      <c r="P42" s="76">
        <f>分析係数表!C45</f>
        <v>1</v>
      </c>
      <c r="Q42" s="82">
        <f>O42*P42</f>
        <v>0</v>
      </c>
      <c r="R42" s="83">
        <v>2.8455064845754288E-2</v>
      </c>
      <c r="S42" s="84">
        <f>I42+R42</f>
        <v>0.51364521216454728</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投入係数表!AM43</f>
        <v>4.0249161475802587E-3</v>
      </c>
      <c r="E43" s="110">
        <f t="shared" si="9"/>
        <v>0.40249161475802586</v>
      </c>
      <c r="F43" s="85">
        <f>分析係数表!C46</f>
        <v>0.15546676353069377</v>
      </c>
      <c r="G43" s="110">
        <f>E43*F43</f>
        <v>6.2574068694673107E-2</v>
      </c>
      <c r="H43" s="110">
        <v>8.1996102087180389E-2</v>
      </c>
      <c r="I43" s="110">
        <f>C43+H43</f>
        <v>8.1996102087180389E-2</v>
      </c>
      <c r="J43" s="85">
        <f>分析係数表!G46</f>
        <v>0</v>
      </c>
      <c r="K43" s="111">
        <f>I43*J43</f>
        <v>0</v>
      </c>
      <c r="L43" s="79"/>
      <c r="M43" s="80"/>
      <c r="N43" s="81">
        <f>分析係数表!H46</f>
        <v>2.2129436325678497E-2</v>
      </c>
      <c r="O43" s="82">
        <f t="shared" si="3"/>
        <v>0.4291862683470844</v>
      </c>
      <c r="P43" s="76">
        <f>分析係数表!C46</f>
        <v>0.15546676353069377</v>
      </c>
      <c r="Q43" s="82">
        <f>O43*P43</f>
        <v>6.6724200091737046E-2</v>
      </c>
      <c r="R43" s="83">
        <v>7.3969194502767455E-2</v>
      </c>
      <c r="S43" s="84">
        <f>I43+R43</f>
        <v>0.15596529658994784</v>
      </c>
      <c r="T43" s="85">
        <f>分析係数表!F46</f>
        <v>0</v>
      </c>
      <c r="U43" s="86">
        <f>S43*T43</f>
        <v>0</v>
      </c>
      <c r="V43" s="87">
        <f>分析係数表!D46</f>
        <v>4.662004662004662E-3</v>
      </c>
      <c r="W43" s="88">
        <f>ROUND(S43*V43,0)</f>
        <v>0</v>
      </c>
      <c r="X43" s="76">
        <f>分析係数表!E46</f>
        <v>9.324009324009324E-3</v>
      </c>
      <c r="Y43" s="89">
        <f>ROUND(S43*X43,0)</f>
        <v>0</v>
      </c>
    </row>
    <row r="44" spans="1:25" x14ac:dyDescent="0.2">
      <c r="A44" s="192">
        <v>40</v>
      </c>
      <c r="B44" s="14" t="s">
        <v>150</v>
      </c>
      <c r="C44" s="197">
        <f>SUM(C5:C43)</f>
        <v>100</v>
      </c>
      <c r="D44" s="108">
        <f>投入係数表!AM44</f>
        <v>0.47244849065644468</v>
      </c>
      <c r="E44" s="96">
        <f>SUM(E5:E43)</f>
        <v>47.244849065644452</v>
      </c>
      <c r="F44" s="98">
        <f>分析係数表!C47</f>
        <v>0.3856972016264052</v>
      </c>
      <c r="G44" s="96">
        <f>SUM(G5:G43)</f>
        <v>12.459344263855426</v>
      </c>
      <c r="H44" s="96">
        <f>SUM(H5:H43)</f>
        <v>13.936638397501479</v>
      </c>
      <c r="I44" s="96">
        <f>SUM(I5:I43)</f>
        <v>113.93663839750148</v>
      </c>
      <c r="J44" s="98">
        <f>分析係数表!G47</f>
        <v>0.23532043395593333</v>
      </c>
      <c r="K44" s="112">
        <f>SUM(K5:K43)</f>
        <v>30.931994604172825</v>
      </c>
      <c r="L44" s="94">
        <f>最終需要_まとめ!$L$33</f>
        <v>0.627</v>
      </c>
      <c r="M44" s="91">
        <f>K44*L44</f>
        <v>19.39436061681636</v>
      </c>
      <c r="N44" s="95">
        <f>分析係数表!H47</f>
        <v>1</v>
      </c>
      <c r="O44" s="96">
        <f>SUM(O5:O43)</f>
        <v>19.394360616816357</v>
      </c>
      <c r="P44" s="92">
        <f>分析係数表!C47</f>
        <v>0.3856972016264052</v>
      </c>
      <c r="Q44" s="96">
        <f>SUM(Q5:Q43)</f>
        <v>8.649204588730699</v>
      </c>
      <c r="R44" s="91">
        <f>SUM(R5:R43)</f>
        <v>9.5257274059747434</v>
      </c>
      <c r="S44" s="97">
        <f>SUM(S5:S43)</f>
        <v>123.46236580347625</v>
      </c>
      <c r="T44" s="98">
        <f>分析係数表!F47</f>
        <v>0.49256721600054465</v>
      </c>
      <c r="U44" s="99">
        <f>SUM(U5:U43)</f>
        <v>65.424639394438699</v>
      </c>
      <c r="V44" s="100">
        <f>分析係数表!D47</f>
        <v>5.5358071998560611E-2</v>
      </c>
      <c r="W44" s="101">
        <f>SUM(W5:W43)</f>
        <v>14</v>
      </c>
      <c r="X44" s="92">
        <f>分析係数表!E47</f>
        <v>4.4839843806985892E-2</v>
      </c>
      <c r="Y44" s="102">
        <f>SUM(Y5:Y43)</f>
        <v>11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282</v>
      </c>
      <c r="S2" s="3" t="s">
        <v>152</v>
      </c>
      <c r="U2" s="64" t="s">
        <v>209</v>
      </c>
      <c r="W2" s="3" t="s">
        <v>130</v>
      </c>
      <c r="Y2" s="3" t="s">
        <v>153</v>
      </c>
    </row>
    <row r="3" spans="1:25" ht="44" x14ac:dyDescent="0.2">
      <c r="B3" s="65"/>
      <c r="C3" s="66" t="s">
        <v>227</v>
      </c>
      <c r="D3" s="66" t="s">
        <v>318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投入係数表!AN5</f>
        <v>0</v>
      </c>
      <c r="E5" s="110">
        <f>$C$42*D5</f>
        <v>0</v>
      </c>
      <c r="F5" s="85">
        <f>分析係数表!C8</f>
        <v>7.164700742682395E-2</v>
      </c>
      <c r="G5" s="110">
        <f t="shared" ref="G5:G38" si="0">E5*F5</f>
        <v>0</v>
      </c>
      <c r="H5" s="110">
        <f t="array" ref="H5:H43">MMULT(逆行列係数!C5:AO43,'38'!G5:G43)</f>
        <v>4.6560057381472348E-4</v>
      </c>
      <c r="I5" s="110">
        <f t="shared" ref="I5:I38" si="1">C5+H5</f>
        <v>4.6560057381472348E-4</v>
      </c>
      <c r="J5" s="85">
        <f>分析係数表!G8</f>
        <v>0.12209302325581395</v>
      </c>
      <c r="K5" s="111">
        <f t="shared" ref="K5:K38" si="2">I5*J5</f>
        <v>5.684658168668135E-5</v>
      </c>
      <c r="L5" s="79" t="s">
        <v>177</v>
      </c>
      <c r="M5" s="80" t="s">
        <v>177</v>
      </c>
      <c r="N5" s="81">
        <f>分析係数表!H8</f>
        <v>1.0934237995824634E-2</v>
      </c>
      <c r="O5" s="82">
        <f t="shared" ref="O5:O43" si="3">$M$44*N5</f>
        <v>6.0890003679208916E-2</v>
      </c>
      <c r="P5" s="76">
        <f>分析係数表!C8</f>
        <v>7.164700742682395E-2</v>
      </c>
      <c r="Q5" s="82">
        <f t="shared" ref="Q5:Q38" si="4">O5*P5</f>
        <v>4.3625865458236188E-3</v>
      </c>
      <c r="R5" s="83">
        <f t="array" ref="R5:R43">MMULT(逆行列係数!C5:AO43,'38'!Q5:Q43)</f>
        <v>5.4088695406422143E-3</v>
      </c>
      <c r="S5" s="84">
        <f t="shared" ref="S5:S38" si="5">I5+R5</f>
        <v>5.8744701144569375E-3</v>
      </c>
      <c r="T5" s="85">
        <f>分析係数表!F8</f>
        <v>0.45639534883720928</v>
      </c>
      <c r="U5" s="86">
        <f t="shared" ref="U5:U38" si="6">S5*T5</f>
        <v>2.6810808371213347E-3</v>
      </c>
      <c r="V5" s="87">
        <f>分析係数表!D8</f>
        <v>0.625</v>
      </c>
      <c r="W5" s="88">
        <f t="shared" ref="W5:W38" si="7">ROUND(S5*V5,0)</f>
        <v>0</v>
      </c>
      <c r="X5" s="76">
        <f>分析係数表!E8</f>
        <v>0</v>
      </c>
      <c r="Y5" s="89">
        <f t="shared" ref="Y5:Y38" si="8">ROUND(S5*X5,0)</f>
        <v>0</v>
      </c>
    </row>
    <row r="6" spans="1:25" x14ac:dyDescent="0.2">
      <c r="A6" s="6" t="s">
        <v>219</v>
      </c>
      <c r="B6" s="5" t="s">
        <v>265</v>
      </c>
      <c r="C6" s="90"/>
      <c r="D6" s="107">
        <f>投入係数表!AN6</f>
        <v>0</v>
      </c>
      <c r="E6" s="110">
        <f t="shared" ref="E6:E43" si="9">$C$42*D6</f>
        <v>0</v>
      </c>
      <c r="F6" s="85">
        <f>分析係数表!C9</f>
        <v>5.7142857142857162E-2</v>
      </c>
      <c r="G6" s="110">
        <f t="shared" si="0"/>
        <v>0</v>
      </c>
      <c r="H6" s="110">
        <v>1.2035601487820023E-3</v>
      </c>
      <c r="I6" s="110">
        <f t="shared" si="1"/>
        <v>1.2035601487820023E-3</v>
      </c>
      <c r="J6" s="85">
        <f>分析係数表!G9</f>
        <v>0.2857142857142857</v>
      </c>
      <c r="K6" s="111">
        <f t="shared" si="2"/>
        <v>3.4387432822342921E-4</v>
      </c>
      <c r="L6" s="79"/>
      <c r="M6" s="80"/>
      <c r="N6" s="81">
        <f>分析係数表!H9</f>
        <v>5.8716075156576197E-4</v>
      </c>
      <c r="O6" s="82">
        <f t="shared" si="3"/>
        <v>3.2697496009121735E-3</v>
      </c>
      <c r="P6" s="76">
        <f>分析係数表!C9</f>
        <v>5.7142857142857162E-2</v>
      </c>
      <c r="Q6" s="82">
        <f t="shared" si="4"/>
        <v>1.8684283433783853E-4</v>
      </c>
      <c r="R6" s="83">
        <v>2.173641849831761E-4</v>
      </c>
      <c r="S6" s="84">
        <f t="shared" si="5"/>
        <v>1.4209243337651785E-3</v>
      </c>
      <c r="T6" s="85">
        <f>分析係数表!F9</f>
        <v>0.7142857142857143</v>
      </c>
      <c r="U6" s="86">
        <f t="shared" si="6"/>
        <v>1.0149459526894132E-3</v>
      </c>
      <c r="V6" s="87">
        <f>分析係数表!D9</f>
        <v>0</v>
      </c>
      <c r="W6" s="88">
        <f t="shared" si="7"/>
        <v>0</v>
      </c>
      <c r="X6" s="76">
        <f>分析係数表!E9</f>
        <v>0</v>
      </c>
      <c r="Y6" s="89">
        <f t="shared" si="8"/>
        <v>0</v>
      </c>
    </row>
    <row r="7" spans="1:25" x14ac:dyDescent="0.2">
      <c r="A7" s="6" t="s">
        <v>220</v>
      </c>
      <c r="B7" s="5" t="s">
        <v>266</v>
      </c>
      <c r="C7" s="90"/>
      <c r="D7" s="107">
        <f>投入係数表!AN7</f>
        <v>0</v>
      </c>
      <c r="E7" s="110">
        <f t="shared" si="9"/>
        <v>0</v>
      </c>
      <c r="F7" s="85">
        <f>分析係数表!C10</f>
        <v>0</v>
      </c>
      <c r="G7" s="110">
        <f t="shared" si="0"/>
        <v>0</v>
      </c>
      <c r="H7" s="110">
        <v>0</v>
      </c>
      <c r="I7" s="110">
        <f t="shared" si="1"/>
        <v>0</v>
      </c>
      <c r="J7" s="85">
        <f>分析係数表!G10</f>
        <v>0</v>
      </c>
      <c r="K7" s="111">
        <f t="shared" si="2"/>
        <v>0</v>
      </c>
      <c r="L7" s="79"/>
      <c r="M7" s="80"/>
      <c r="N7" s="81">
        <f>分析係数表!H10</f>
        <v>1.1090814196242171E-3</v>
      </c>
      <c r="O7" s="82">
        <f t="shared" si="3"/>
        <v>6.1761936906118836E-3</v>
      </c>
      <c r="P7" s="76">
        <f>分析係数表!C10</f>
        <v>0</v>
      </c>
      <c r="Q7" s="82">
        <f t="shared" si="4"/>
        <v>0</v>
      </c>
      <c r="R7" s="83">
        <v>0</v>
      </c>
      <c r="S7" s="84">
        <f t="shared" si="5"/>
        <v>0</v>
      </c>
      <c r="T7" s="85">
        <f>分析係数表!F10</f>
        <v>0</v>
      </c>
      <c r="U7" s="86">
        <f t="shared" si="6"/>
        <v>0</v>
      </c>
      <c r="V7" s="87">
        <f>分析係数表!D10</f>
        <v>0</v>
      </c>
      <c r="W7" s="88">
        <f t="shared" si="7"/>
        <v>0</v>
      </c>
      <c r="X7" s="76">
        <f>分析係数表!E10</f>
        <v>0</v>
      </c>
      <c r="Y7" s="89">
        <f t="shared" si="8"/>
        <v>0</v>
      </c>
    </row>
    <row r="8" spans="1:25" x14ac:dyDescent="0.2">
      <c r="A8" s="6" t="s">
        <v>221</v>
      </c>
      <c r="B8" s="5" t="s">
        <v>27</v>
      </c>
      <c r="C8" s="90"/>
      <c r="D8" s="107">
        <f>投入係数表!AN8</f>
        <v>0</v>
      </c>
      <c r="E8" s="110">
        <f t="shared" si="9"/>
        <v>0</v>
      </c>
      <c r="F8" s="85">
        <f>分析係数表!C11</f>
        <v>4.3499275012083283E-3</v>
      </c>
      <c r="G8" s="110">
        <f t="shared" si="0"/>
        <v>0</v>
      </c>
      <c r="H8" s="110">
        <v>2.1725795106052623E-4</v>
      </c>
      <c r="I8" s="110">
        <f t="shared" si="1"/>
        <v>2.1725795106052623E-4</v>
      </c>
      <c r="J8" s="85">
        <f>分析係数表!G11</f>
        <v>0.47058823529411764</v>
      </c>
      <c r="K8" s="111">
        <f t="shared" si="2"/>
        <v>1.0223903579318882E-4</v>
      </c>
      <c r="L8" s="79"/>
      <c r="M8" s="80"/>
      <c r="N8" s="81">
        <f>分析係数表!H11</f>
        <v>-2.6096033402922757E-5</v>
      </c>
      <c r="O8" s="82">
        <f t="shared" si="3"/>
        <v>-1.4532220448498551E-4</v>
      </c>
      <c r="P8" s="76">
        <f>分析係数表!C11</f>
        <v>4.3499275012083283E-3</v>
      </c>
      <c r="Q8" s="82">
        <f t="shared" si="4"/>
        <v>-6.321410538254587E-7</v>
      </c>
      <c r="R8" s="83">
        <v>9.4515062579640416E-5</v>
      </c>
      <c r="S8" s="84">
        <f t="shared" si="5"/>
        <v>3.1177301364016663E-4</v>
      </c>
      <c r="T8" s="85">
        <f>分析係数表!F11</f>
        <v>0.76470588235294112</v>
      </c>
      <c r="U8" s="86">
        <f t="shared" si="6"/>
        <v>2.3841465748953918E-4</v>
      </c>
      <c r="V8" s="87">
        <f>分析係数表!D11</f>
        <v>0</v>
      </c>
      <c r="W8" s="88">
        <f t="shared" si="7"/>
        <v>0</v>
      </c>
      <c r="X8" s="76">
        <f>分析係数表!E11</f>
        <v>0</v>
      </c>
      <c r="Y8" s="89">
        <f t="shared" si="8"/>
        <v>0</v>
      </c>
    </row>
    <row r="9" spans="1:25" x14ac:dyDescent="0.2">
      <c r="A9" s="6" t="s">
        <v>222</v>
      </c>
      <c r="B9" s="5" t="s">
        <v>190</v>
      </c>
      <c r="C9" s="90"/>
      <c r="D9" s="107">
        <f>投入係数表!AN9</f>
        <v>0</v>
      </c>
      <c r="E9" s="110">
        <f t="shared" si="9"/>
        <v>0</v>
      </c>
      <c r="F9" s="85">
        <f>分析係数表!C12</f>
        <v>7.5078417484569449E-2</v>
      </c>
      <c r="G9" s="110">
        <f t="shared" si="0"/>
        <v>0</v>
      </c>
      <c r="H9" s="110">
        <v>1.0072198805641368E-3</v>
      </c>
      <c r="I9" s="110">
        <f t="shared" si="1"/>
        <v>1.0072198805641368E-3</v>
      </c>
      <c r="J9" s="85">
        <f>分析係数表!G12</f>
        <v>0.13750412677451304</v>
      </c>
      <c r="K9" s="111">
        <f t="shared" si="2"/>
        <v>1.3849689014690096E-4</v>
      </c>
      <c r="L9" s="79"/>
      <c r="M9" s="80"/>
      <c r="N9" s="81">
        <f>分析係数表!H12</f>
        <v>8.9209290187891435E-2</v>
      </c>
      <c r="O9" s="82">
        <f t="shared" si="3"/>
        <v>0.49678395603192288</v>
      </c>
      <c r="P9" s="76">
        <f>分析係数表!C12</f>
        <v>7.5078417484569449E-2</v>
      </c>
      <c r="Q9" s="82">
        <f t="shared" si="4"/>
        <v>3.7297753250600696E-2</v>
      </c>
      <c r="R9" s="83">
        <v>4.1197150504009031E-2</v>
      </c>
      <c r="S9" s="84">
        <f t="shared" si="5"/>
        <v>4.220437038457317E-2</v>
      </c>
      <c r="T9" s="85">
        <f>分析係数表!F12</f>
        <v>0.33294816771211622</v>
      </c>
      <c r="U9" s="86">
        <f t="shared" si="6"/>
        <v>1.4051867788987139E-2</v>
      </c>
      <c r="V9" s="87">
        <f>分析係数表!D12</f>
        <v>3.6810828656322216E-2</v>
      </c>
      <c r="W9" s="88">
        <f t="shared" si="7"/>
        <v>0</v>
      </c>
      <c r="X9" s="76">
        <f>分析係数表!E12</f>
        <v>3.4664905909541105E-2</v>
      </c>
      <c r="Y9" s="89">
        <f t="shared" si="8"/>
        <v>0</v>
      </c>
    </row>
    <row r="10" spans="1:25" x14ac:dyDescent="0.2">
      <c r="A10" s="6" t="s">
        <v>223</v>
      </c>
      <c r="B10" s="5" t="s">
        <v>28</v>
      </c>
      <c r="C10" s="90"/>
      <c r="D10" s="107">
        <f>投入係数表!AN10</f>
        <v>5.008347245409015E-3</v>
      </c>
      <c r="E10" s="110">
        <f t="shared" si="9"/>
        <v>0.5008347245409015</v>
      </c>
      <c r="F10" s="85">
        <f>分析係数表!C13</f>
        <v>0</v>
      </c>
      <c r="G10" s="110">
        <f t="shared" si="0"/>
        <v>0</v>
      </c>
      <c r="H10" s="110">
        <v>0</v>
      </c>
      <c r="I10" s="110">
        <f t="shared" si="1"/>
        <v>0</v>
      </c>
      <c r="J10" s="85">
        <f>分析係数表!G13</f>
        <v>0.24812030075187969</v>
      </c>
      <c r="K10" s="111">
        <f t="shared" si="2"/>
        <v>0</v>
      </c>
      <c r="L10" s="79"/>
      <c r="M10" s="80"/>
      <c r="N10" s="81">
        <f>分析係数表!H13</f>
        <v>1.4104906054279749E-2</v>
      </c>
      <c r="O10" s="82">
        <f t="shared" si="3"/>
        <v>7.8546651524134661E-2</v>
      </c>
      <c r="P10" s="76">
        <f>分析係数表!C13</f>
        <v>0</v>
      </c>
      <c r="Q10" s="82">
        <f t="shared" si="4"/>
        <v>0</v>
      </c>
      <c r="R10" s="83">
        <v>0</v>
      </c>
      <c r="S10" s="84">
        <f t="shared" si="5"/>
        <v>0</v>
      </c>
      <c r="T10" s="85">
        <f>分析係数表!F13</f>
        <v>0.39097744360902253</v>
      </c>
      <c r="U10" s="86">
        <f t="shared" si="6"/>
        <v>0</v>
      </c>
      <c r="V10" s="87">
        <f>分析係数表!D13</f>
        <v>0.15037593984962405</v>
      </c>
      <c r="W10" s="88">
        <f t="shared" si="7"/>
        <v>0</v>
      </c>
      <c r="X10" s="76">
        <f>分析係数表!E13</f>
        <v>0.10526315789473684</v>
      </c>
      <c r="Y10" s="89">
        <f t="shared" si="8"/>
        <v>0</v>
      </c>
    </row>
    <row r="11" spans="1:25" x14ac:dyDescent="0.2">
      <c r="A11" s="6" t="s">
        <v>224</v>
      </c>
      <c r="B11" s="5" t="s">
        <v>267</v>
      </c>
      <c r="C11" s="90"/>
      <c r="D11" s="107">
        <f>投入係数表!AN11</f>
        <v>2.8380634390651086E-2</v>
      </c>
      <c r="E11" s="110">
        <f t="shared" si="9"/>
        <v>2.8380634390651087</v>
      </c>
      <c r="F11" s="85">
        <f>分析係数表!C14</f>
        <v>7.4826296098343126E-2</v>
      </c>
      <c r="G11" s="110">
        <f t="shared" si="0"/>
        <v>0.21236177523736782</v>
      </c>
      <c r="H11" s="110">
        <v>0.23776130177777877</v>
      </c>
      <c r="I11" s="110">
        <f t="shared" si="1"/>
        <v>0.23776130177777877</v>
      </c>
      <c r="J11" s="85">
        <f>分析係数表!G14</f>
        <v>0.16814159292035399</v>
      </c>
      <c r="K11" s="111">
        <f t="shared" si="2"/>
        <v>3.9977564015732714E-2</v>
      </c>
      <c r="L11" s="79"/>
      <c r="M11" s="80"/>
      <c r="N11" s="81">
        <f>分析係数表!H14</f>
        <v>1.1873695198329854E-3</v>
      </c>
      <c r="O11" s="82">
        <f t="shared" si="3"/>
        <v>6.61216030406684E-3</v>
      </c>
      <c r="P11" s="76">
        <f>分析係数表!C14</f>
        <v>7.4826296098343126E-2</v>
      </c>
      <c r="Q11" s="82">
        <f t="shared" si="4"/>
        <v>4.947634647618159E-4</v>
      </c>
      <c r="R11" s="83">
        <v>1.6844882193914332E-3</v>
      </c>
      <c r="S11" s="84">
        <f t="shared" si="5"/>
        <v>0.2394457899971702</v>
      </c>
      <c r="T11" s="85">
        <f>分析係数表!F14</f>
        <v>0.3584070796460177</v>
      </c>
      <c r="U11" s="86">
        <f t="shared" si="6"/>
        <v>8.5819066326419405E-2</v>
      </c>
      <c r="V11" s="87">
        <f>分析係数表!D14</f>
        <v>0.16150442477876106</v>
      </c>
      <c r="W11" s="88">
        <f t="shared" si="7"/>
        <v>0</v>
      </c>
      <c r="X11" s="76">
        <f>分析係数表!E14</f>
        <v>0.16150442477876106</v>
      </c>
      <c r="Y11" s="89">
        <f t="shared" si="8"/>
        <v>0</v>
      </c>
    </row>
    <row r="12" spans="1:25" x14ac:dyDescent="0.2">
      <c r="A12" s="6" t="s">
        <v>225</v>
      </c>
      <c r="B12" s="5" t="s">
        <v>29</v>
      </c>
      <c r="C12" s="90"/>
      <c r="D12" s="107">
        <f>投入係数表!AN12</f>
        <v>0</v>
      </c>
      <c r="E12" s="110">
        <f t="shared" si="9"/>
        <v>0</v>
      </c>
      <c r="F12" s="85">
        <f>分析係数表!C15</f>
        <v>0</v>
      </c>
      <c r="G12" s="110">
        <f t="shared" si="0"/>
        <v>0</v>
      </c>
      <c r="H12" s="110">
        <v>0</v>
      </c>
      <c r="I12" s="110">
        <f t="shared" si="1"/>
        <v>0</v>
      </c>
      <c r="J12" s="85">
        <f>分析係数表!G15</f>
        <v>9.6703296703296707E-2</v>
      </c>
      <c r="K12" s="111">
        <f t="shared" si="2"/>
        <v>0</v>
      </c>
      <c r="L12" s="79"/>
      <c r="M12" s="80"/>
      <c r="N12" s="81">
        <f>分析係数表!H15</f>
        <v>8.1680584551148232E-3</v>
      </c>
      <c r="O12" s="82">
        <f t="shared" si="3"/>
        <v>4.5485850003800461E-2</v>
      </c>
      <c r="P12" s="76">
        <f>分析係数表!C15</f>
        <v>0</v>
      </c>
      <c r="Q12" s="82">
        <f t="shared" si="4"/>
        <v>0</v>
      </c>
      <c r="R12" s="83">
        <v>0</v>
      </c>
      <c r="S12" s="84">
        <f t="shared" si="5"/>
        <v>0</v>
      </c>
      <c r="T12" s="85">
        <f>分析係数表!F15</f>
        <v>0.30549450549450552</v>
      </c>
      <c r="U12" s="86">
        <f t="shared" si="6"/>
        <v>0</v>
      </c>
      <c r="V12" s="87">
        <f>分析係数表!D15</f>
        <v>0</v>
      </c>
      <c r="W12" s="88">
        <f t="shared" si="7"/>
        <v>0</v>
      </c>
      <c r="X12" s="76">
        <f>分析係数表!E15</f>
        <v>0</v>
      </c>
      <c r="Y12" s="89">
        <f t="shared" si="8"/>
        <v>0</v>
      </c>
    </row>
    <row r="13" spans="1:25" x14ac:dyDescent="0.2">
      <c r="A13" s="6" t="s">
        <v>226</v>
      </c>
      <c r="B13" s="5" t="s">
        <v>30</v>
      </c>
      <c r="C13" s="90"/>
      <c r="D13" s="107">
        <f>投入係数表!AN13</f>
        <v>0</v>
      </c>
      <c r="E13" s="110">
        <f t="shared" si="9"/>
        <v>0</v>
      </c>
      <c r="F13" s="85">
        <f>分析係数表!C16</f>
        <v>0.33157038242473558</v>
      </c>
      <c r="G13" s="110">
        <f t="shared" si="0"/>
        <v>0</v>
      </c>
      <c r="H13" s="110">
        <v>2.525318119555154E-2</v>
      </c>
      <c r="I13" s="110">
        <f t="shared" si="1"/>
        <v>2.525318119555154E-2</v>
      </c>
      <c r="J13" s="85">
        <f>分析係数表!G16</f>
        <v>3.3388981636060099E-2</v>
      </c>
      <c r="K13" s="111">
        <f t="shared" si="2"/>
        <v>8.4317800319036853E-4</v>
      </c>
      <c r="L13" s="79"/>
      <c r="M13" s="80"/>
      <c r="N13" s="81">
        <f>分析係数表!H16</f>
        <v>1.6727557411273488E-2</v>
      </c>
      <c r="O13" s="82">
        <f t="shared" si="3"/>
        <v>9.3151533074875711E-2</v>
      </c>
      <c r="P13" s="76">
        <f>分析係数表!C16</f>
        <v>0.33157038242473558</v>
      </c>
      <c r="Q13" s="82">
        <f t="shared" si="4"/>
        <v>3.0886289445086944E-2</v>
      </c>
      <c r="R13" s="83">
        <v>3.3846420638546287E-2</v>
      </c>
      <c r="S13" s="84">
        <f t="shared" si="5"/>
        <v>5.9099601834097827E-2</v>
      </c>
      <c r="T13" s="85">
        <f>分析係数表!F16</f>
        <v>0.28881469115191988</v>
      </c>
      <c r="U13" s="86">
        <f t="shared" si="6"/>
        <v>1.7068833250916401E-2</v>
      </c>
      <c r="V13" s="87">
        <f>分析係数表!D16</f>
        <v>8.3472454090150246E-3</v>
      </c>
      <c r="W13" s="88">
        <f t="shared" si="7"/>
        <v>0</v>
      </c>
      <c r="X13" s="76">
        <f>分析係数表!E16</f>
        <v>8.3472454090150246E-3</v>
      </c>
      <c r="Y13" s="89">
        <f t="shared" si="8"/>
        <v>0</v>
      </c>
    </row>
    <row r="14" spans="1:25" x14ac:dyDescent="0.2">
      <c r="A14" s="6" t="s">
        <v>2</v>
      </c>
      <c r="B14" s="5" t="s">
        <v>364</v>
      </c>
      <c r="C14" s="90"/>
      <c r="D14" s="107">
        <f>投入係数表!AN14</f>
        <v>1.335559265442404E-2</v>
      </c>
      <c r="E14" s="110">
        <f t="shared" si="9"/>
        <v>1.335559265442404</v>
      </c>
      <c r="F14" s="85">
        <f>分析係数表!C17</f>
        <v>0.10168393782383423</v>
      </c>
      <c r="G14" s="110">
        <f t="shared" si="0"/>
        <v>0.13580492530729113</v>
      </c>
      <c r="H14" s="110">
        <v>0.20849899487610271</v>
      </c>
      <c r="I14" s="110">
        <f t="shared" si="1"/>
        <v>0.20849899487610271</v>
      </c>
      <c r="J14" s="85">
        <f>分析係数表!G17</f>
        <v>0.21222040370976542</v>
      </c>
      <c r="K14" s="111">
        <f t="shared" si="2"/>
        <v>4.4247740865686828E-2</v>
      </c>
      <c r="L14" s="79"/>
      <c r="M14" s="80"/>
      <c r="N14" s="81">
        <f>分析係数表!H17</f>
        <v>3.040187891440501E-3</v>
      </c>
      <c r="O14" s="82">
        <f t="shared" si="3"/>
        <v>1.693003682250081E-2</v>
      </c>
      <c r="P14" s="76">
        <f>分析係数表!C17</f>
        <v>0.10168393782383423</v>
      </c>
      <c r="Q14" s="82">
        <f t="shared" si="4"/>
        <v>1.7215128116143963E-3</v>
      </c>
      <c r="R14" s="83">
        <v>3.0370451764535687E-3</v>
      </c>
      <c r="S14" s="84">
        <f t="shared" si="5"/>
        <v>0.21153604005255627</v>
      </c>
      <c r="T14" s="85">
        <f>分析係数表!F17</f>
        <v>0.32296781232951444</v>
      </c>
      <c r="U14" s="86">
        <f t="shared" si="6"/>
        <v>6.8319332084622639E-2</v>
      </c>
      <c r="V14" s="87">
        <f>分析係数表!D17</f>
        <v>1.9094380796508457E-2</v>
      </c>
      <c r="W14" s="88">
        <f t="shared" si="7"/>
        <v>0</v>
      </c>
      <c r="X14" s="76">
        <f>分析係数表!E17</f>
        <v>1.5821058374249863E-2</v>
      </c>
      <c r="Y14" s="89">
        <f t="shared" si="8"/>
        <v>0</v>
      </c>
    </row>
    <row r="15" spans="1:25" x14ac:dyDescent="0.2">
      <c r="A15" s="6" t="s">
        <v>3</v>
      </c>
      <c r="B15" s="5" t="s">
        <v>31</v>
      </c>
      <c r="C15" s="90"/>
      <c r="D15" s="107">
        <f>投入係数表!AN15</f>
        <v>0</v>
      </c>
      <c r="E15" s="110">
        <f t="shared" si="9"/>
        <v>0</v>
      </c>
      <c r="F15" s="85">
        <f>分析係数表!C18</f>
        <v>1.3647642679900707E-2</v>
      </c>
      <c r="G15" s="110">
        <f t="shared" si="0"/>
        <v>0</v>
      </c>
      <c r="H15" s="110">
        <v>1.3373907933192429E-2</v>
      </c>
      <c r="I15" s="110">
        <f t="shared" si="1"/>
        <v>1.3373907933192429E-2</v>
      </c>
      <c r="J15" s="85">
        <f>分析係数表!G18</f>
        <v>0.21285140562248997</v>
      </c>
      <c r="K15" s="111">
        <f t="shared" si="2"/>
        <v>2.8466551022457783E-3</v>
      </c>
      <c r="L15" s="79"/>
      <c r="M15" s="80"/>
      <c r="N15" s="81">
        <f>分析係数表!H18</f>
        <v>4.4363256784968683E-4</v>
      </c>
      <c r="O15" s="82">
        <f t="shared" si="3"/>
        <v>2.4704774762447533E-3</v>
      </c>
      <c r="P15" s="76">
        <f>分析係数表!C18</f>
        <v>1.3647642679900707E-2</v>
      </c>
      <c r="Q15" s="82">
        <f t="shared" si="4"/>
        <v>3.3716193844531281E-5</v>
      </c>
      <c r="R15" s="83">
        <v>7.4367568053572742E-5</v>
      </c>
      <c r="S15" s="84">
        <f t="shared" si="5"/>
        <v>1.3448275501246002E-2</v>
      </c>
      <c r="T15" s="85">
        <f>分析係数表!F18</f>
        <v>0.45783132530120479</v>
      </c>
      <c r="U15" s="86">
        <f t="shared" si="6"/>
        <v>6.1570417957511813E-3</v>
      </c>
      <c r="V15" s="87">
        <f>分析係数表!D18</f>
        <v>2.0080321285140562E-2</v>
      </c>
      <c r="W15" s="88">
        <f t="shared" si="7"/>
        <v>0</v>
      </c>
      <c r="X15" s="76">
        <f>分析係数表!E18</f>
        <v>1.6064257028112448E-2</v>
      </c>
      <c r="Y15" s="89">
        <f t="shared" si="8"/>
        <v>0</v>
      </c>
    </row>
    <row r="16" spans="1:25" x14ac:dyDescent="0.2">
      <c r="A16" s="6" t="s">
        <v>4</v>
      </c>
      <c r="B16" s="5" t="s">
        <v>32</v>
      </c>
      <c r="C16" s="90"/>
      <c r="D16" s="107">
        <f>投入係数表!AN16</f>
        <v>0</v>
      </c>
      <c r="E16" s="110">
        <f t="shared" si="9"/>
        <v>0</v>
      </c>
      <c r="F16" s="85">
        <f>分析係数表!C19</f>
        <v>0.35369371629248714</v>
      </c>
      <c r="G16" s="110">
        <f t="shared" si="0"/>
        <v>0</v>
      </c>
      <c r="H16" s="110">
        <v>7.9633843350522843E-2</v>
      </c>
      <c r="I16" s="110">
        <f t="shared" si="1"/>
        <v>7.9633843350522843E-2</v>
      </c>
      <c r="J16" s="85">
        <f>分析係数表!G19</f>
        <v>5.7706179370040876E-2</v>
      </c>
      <c r="K16" s="111">
        <f t="shared" si="2"/>
        <v>4.5953648483110085E-3</v>
      </c>
      <c r="L16" s="79"/>
      <c r="M16" s="80"/>
      <c r="N16" s="81">
        <f>分析係数表!H19</f>
        <v>-1.174321503131524E-4</v>
      </c>
      <c r="O16" s="82">
        <f t="shared" si="3"/>
        <v>-6.5394992018243472E-4</v>
      </c>
      <c r="P16" s="76">
        <f>分析係数表!C19</f>
        <v>0.35369371629248714</v>
      </c>
      <c r="Q16" s="82">
        <f t="shared" si="4"/>
        <v>-2.3129797753850069E-4</v>
      </c>
      <c r="R16" s="83">
        <v>4.456737379435241E-4</v>
      </c>
      <c r="S16" s="84">
        <f t="shared" si="5"/>
        <v>8.0079517088466362E-2</v>
      </c>
      <c r="T16" s="85">
        <f>分析係数表!F19</f>
        <v>0.2399615292137533</v>
      </c>
      <c r="U16" s="86">
        <f t="shared" si="6"/>
        <v>1.9216003379247278E-2</v>
      </c>
      <c r="V16" s="87">
        <f>分析係数表!D19</f>
        <v>7.6140097779915043E-3</v>
      </c>
      <c r="W16" s="88">
        <f t="shared" si="7"/>
        <v>0</v>
      </c>
      <c r="X16" s="76">
        <f>分析係数表!E19</f>
        <v>8.0147471347278999E-3</v>
      </c>
      <c r="Y16" s="89">
        <f t="shared" si="8"/>
        <v>0</v>
      </c>
    </row>
    <row r="17" spans="1:25" x14ac:dyDescent="0.2">
      <c r="A17" s="6" t="s">
        <v>5</v>
      </c>
      <c r="B17" s="5" t="s">
        <v>33</v>
      </c>
      <c r="C17" s="90"/>
      <c r="D17" s="107">
        <f>投入係数表!AN17</f>
        <v>0</v>
      </c>
      <c r="E17" s="110">
        <f t="shared" si="9"/>
        <v>0</v>
      </c>
      <c r="F17" s="85">
        <f>分析係数表!C20</f>
        <v>6.1353860086031276E-2</v>
      </c>
      <c r="G17" s="110">
        <f t="shared" si="0"/>
        <v>0</v>
      </c>
      <c r="H17" s="110">
        <v>8.1759924204800397E-2</v>
      </c>
      <c r="I17" s="110">
        <f t="shared" si="1"/>
        <v>8.1759924204800397E-2</v>
      </c>
      <c r="J17" s="85">
        <f>分析係数表!G20</f>
        <v>0.10067618332081142</v>
      </c>
      <c r="K17" s="111">
        <f t="shared" si="2"/>
        <v>8.2312771175381324E-3</v>
      </c>
      <c r="L17" s="79"/>
      <c r="M17" s="80"/>
      <c r="N17" s="81">
        <f>分析係数表!H20</f>
        <v>5.4801670146137783E-4</v>
      </c>
      <c r="O17" s="82">
        <f t="shared" si="3"/>
        <v>3.0517662941846949E-3</v>
      </c>
      <c r="P17" s="76">
        <f>分析係数表!C20</f>
        <v>6.1353860086031276E-2</v>
      </c>
      <c r="Q17" s="82">
        <f t="shared" si="4"/>
        <v>1.8723764222867392E-4</v>
      </c>
      <c r="R17" s="83">
        <v>3.4942181861915211E-4</v>
      </c>
      <c r="S17" s="84">
        <f t="shared" si="5"/>
        <v>8.2109346023419544E-2</v>
      </c>
      <c r="T17" s="85">
        <f>分析係数表!F20</f>
        <v>0.22389181066867017</v>
      </c>
      <c r="U17" s="86">
        <f t="shared" si="6"/>
        <v>1.8383610154003773E-2</v>
      </c>
      <c r="V17" s="87">
        <f>分析係数表!D20</f>
        <v>0</v>
      </c>
      <c r="W17" s="88">
        <f t="shared" si="7"/>
        <v>0</v>
      </c>
      <c r="X17" s="76">
        <f>分析係数表!E20</f>
        <v>0</v>
      </c>
      <c r="Y17" s="89">
        <f t="shared" si="8"/>
        <v>0</v>
      </c>
    </row>
    <row r="18" spans="1:25" x14ac:dyDescent="0.2">
      <c r="A18" s="6" t="s">
        <v>6</v>
      </c>
      <c r="B18" s="5" t="s">
        <v>34</v>
      </c>
      <c r="C18" s="90"/>
      <c r="D18" s="107">
        <f>投入係数表!AN18</f>
        <v>0</v>
      </c>
      <c r="E18" s="110">
        <f t="shared" si="9"/>
        <v>0</v>
      </c>
      <c r="F18" s="85">
        <f>分析係数表!C21</f>
        <v>6.7857142857142838E-2</v>
      </c>
      <c r="G18" s="110">
        <f t="shared" si="0"/>
        <v>0</v>
      </c>
      <c r="H18" s="110">
        <v>4.2692141010039063E-2</v>
      </c>
      <c r="I18" s="110">
        <f t="shared" si="1"/>
        <v>4.2692141010039063E-2</v>
      </c>
      <c r="J18" s="85">
        <f>分析係数表!G21</f>
        <v>0.28506493506493508</v>
      </c>
      <c r="K18" s="111">
        <f t="shared" si="2"/>
        <v>1.2170032404809837E-2</v>
      </c>
      <c r="L18" s="79"/>
      <c r="M18" s="80"/>
      <c r="N18" s="81">
        <f>分析係数表!H21</f>
        <v>9.264091858037578E-4</v>
      </c>
      <c r="O18" s="82">
        <f t="shared" si="3"/>
        <v>5.1589382592169847E-3</v>
      </c>
      <c r="P18" s="76">
        <f>分析係数表!C21</f>
        <v>6.7857142857142838E-2</v>
      </c>
      <c r="Q18" s="82">
        <f t="shared" si="4"/>
        <v>3.5007081044686675E-4</v>
      </c>
      <c r="R18" s="83">
        <v>7.7704566396528453E-4</v>
      </c>
      <c r="S18" s="84">
        <f t="shared" si="5"/>
        <v>4.3469186674004345E-2</v>
      </c>
      <c r="T18" s="85">
        <f>分析係数表!F21</f>
        <v>0.42467532467532465</v>
      </c>
      <c r="U18" s="86">
        <f t="shared" si="6"/>
        <v>1.846029096415509E-2</v>
      </c>
      <c r="V18" s="87">
        <f>分析係数表!D21</f>
        <v>5.909090909090909E-2</v>
      </c>
      <c r="W18" s="88">
        <f t="shared" si="7"/>
        <v>0</v>
      </c>
      <c r="X18" s="76">
        <f>分析係数表!E21</f>
        <v>4.6753246753246755E-2</v>
      </c>
      <c r="Y18" s="89">
        <f t="shared" si="8"/>
        <v>0</v>
      </c>
    </row>
    <row r="19" spans="1:25" x14ac:dyDescent="0.2">
      <c r="A19" s="6" t="s">
        <v>7</v>
      </c>
      <c r="B19" s="5" t="s">
        <v>268</v>
      </c>
      <c r="C19" s="90"/>
      <c r="D19" s="107">
        <f>投入係数表!AN19</f>
        <v>0</v>
      </c>
      <c r="E19" s="110">
        <f t="shared" si="9"/>
        <v>0</v>
      </c>
      <c r="F19" s="85">
        <f>分析係数表!C22</f>
        <v>2.5594149908592323E-2</v>
      </c>
      <c r="G19" s="110">
        <f t="shared" si="0"/>
        <v>0</v>
      </c>
      <c r="H19" s="110">
        <v>1.905493485910023E-3</v>
      </c>
      <c r="I19" s="110">
        <f t="shared" si="1"/>
        <v>1.905493485910023E-3</v>
      </c>
      <c r="J19" s="85">
        <f>分析係数表!G22</f>
        <v>0.19492656875834447</v>
      </c>
      <c r="K19" s="111">
        <f t="shared" si="2"/>
        <v>3.7143130699981758E-4</v>
      </c>
      <c r="L19" s="79"/>
      <c r="M19" s="80"/>
      <c r="N19" s="81">
        <f>分析係数表!H22</f>
        <v>3.9144050104384132E-5</v>
      </c>
      <c r="O19" s="82">
        <f t="shared" si="3"/>
        <v>2.1798330672747823E-4</v>
      </c>
      <c r="P19" s="76">
        <f>分析係数表!C22</f>
        <v>2.5594149908592323E-2</v>
      </c>
      <c r="Q19" s="82">
        <f t="shared" si="4"/>
        <v>5.5790974299537392E-6</v>
      </c>
      <c r="R19" s="83">
        <v>5.7460842303035102E-5</v>
      </c>
      <c r="S19" s="84">
        <f t="shared" si="5"/>
        <v>1.9629543282130581E-3</v>
      </c>
      <c r="T19" s="85">
        <f>分析係数表!F22</f>
        <v>0.41388518024032045</v>
      </c>
      <c r="U19" s="86">
        <f t="shared" si="6"/>
        <v>8.1243770593597867E-4</v>
      </c>
      <c r="V19" s="87">
        <f>分析係数表!D22</f>
        <v>6.1415220293724967E-2</v>
      </c>
      <c r="W19" s="88">
        <f t="shared" si="7"/>
        <v>0</v>
      </c>
      <c r="X19" s="76">
        <f>分析係数表!E22</f>
        <v>6.008010680907877E-2</v>
      </c>
      <c r="Y19" s="89">
        <f t="shared" si="8"/>
        <v>0</v>
      </c>
    </row>
    <row r="20" spans="1:25" x14ac:dyDescent="0.2">
      <c r="A20" s="6" t="s">
        <v>8</v>
      </c>
      <c r="B20" s="5" t="s">
        <v>269</v>
      </c>
      <c r="C20" s="90"/>
      <c r="D20" s="107">
        <f>投入係数表!AN20</f>
        <v>0</v>
      </c>
      <c r="E20" s="110">
        <f t="shared" si="9"/>
        <v>0</v>
      </c>
      <c r="F20" s="85">
        <f>分析係数表!C23</f>
        <v>0</v>
      </c>
      <c r="G20" s="110">
        <f t="shared" si="0"/>
        <v>0</v>
      </c>
      <c r="H20" s="110">
        <v>0</v>
      </c>
      <c r="I20" s="110">
        <f t="shared" si="1"/>
        <v>0</v>
      </c>
      <c r="J20" s="85">
        <f>分析係数表!G23</f>
        <v>0.21664275466284075</v>
      </c>
      <c r="K20" s="111">
        <f t="shared" si="2"/>
        <v>0</v>
      </c>
      <c r="L20" s="79"/>
      <c r="M20" s="80"/>
      <c r="N20" s="81">
        <f>分析係数表!H23</f>
        <v>2.6096033402922757E-5</v>
      </c>
      <c r="O20" s="82">
        <f t="shared" si="3"/>
        <v>1.4532220448498551E-4</v>
      </c>
      <c r="P20" s="76">
        <f>分析係数表!C23</f>
        <v>0</v>
      </c>
      <c r="Q20" s="82">
        <f t="shared" si="4"/>
        <v>0</v>
      </c>
      <c r="R20" s="83">
        <v>0</v>
      </c>
      <c r="S20" s="84">
        <f t="shared" si="5"/>
        <v>0</v>
      </c>
      <c r="T20" s="85">
        <f>分析係数表!F23</f>
        <v>0.44189383070301291</v>
      </c>
      <c r="U20" s="86">
        <f t="shared" si="6"/>
        <v>0</v>
      </c>
      <c r="V20" s="87">
        <f>分析係数表!D23</f>
        <v>2.5824964131994262E-2</v>
      </c>
      <c r="W20" s="88">
        <f t="shared" si="7"/>
        <v>0</v>
      </c>
      <c r="X20" s="76">
        <f>分析係数表!E23</f>
        <v>2.1520803443328552E-2</v>
      </c>
      <c r="Y20" s="89">
        <f t="shared" si="8"/>
        <v>0</v>
      </c>
    </row>
    <row r="21" spans="1:25" x14ac:dyDescent="0.2">
      <c r="A21" s="6" t="s">
        <v>9</v>
      </c>
      <c r="B21" s="5" t="s">
        <v>270</v>
      </c>
      <c r="C21" s="90"/>
      <c r="D21" s="107">
        <f>投入係数表!AN21</f>
        <v>3.3388981636060101E-3</v>
      </c>
      <c r="E21" s="110">
        <f t="shared" si="9"/>
        <v>0.333889816360601</v>
      </c>
      <c r="F21" s="85">
        <f>分析係数表!C24</f>
        <v>0.15741583257506819</v>
      </c>
      <c r="G21" s="110">
        <f t="shared" si="0"/>
        <v>5.2559543430740631E-2</v>
      </c>
      <c r="H21" s="110">
        <v>5.5802291177249171E-2</v>
      </c>
      <c r="I21" s="110">
        <f t="shared" si="1"/>
        <v>5.5802291177249171E-2</v>
      </c>
      <c r="J21" s="85">
        <f>分析係数表!G24</f>
        <v>0.20833333333333334</v>
      </c>
      <c r="K21" s="111">
        <f t="shared" si="2"/>
        <v>1.1625477328593578E-2</v>
      </c>
      <c r="L21" s="79"/>
      <c r="M21" s="80"/>
      <c r="N21" s="81">
        <f>分析係数表!H24</f>
        <v>3.2620041753653444E-4</v>
      </c>
      <c r="O21" s="82">
        <f t="shared" si="3"/>
        <v>1.8165275560623187E-3</v>
      </c>
      <c r="P21" s="76">
        <f>分析係数表!C24</f>
        <v>0.15741583257506819</v>
      </c>
      <c r="Q21" s="82">
        <f t="shared" si="4"/>
        <v>2.8595019763310377E-4</v>
      </c>
      <c r="R21" s="83">
        <v>9.8608632980823861E-4</v>
      </c>
      <c r="S21" s="84">
        <f t="shared" si="5"/>
        <v>5.6788377507057411E-2</v>
      </c>
      <c r="T21" s="85">
        <f>分析係数表!F24</f>
        <v>0.39583333333333331</v>
      </c>
      <c r="U21" s="86">
        <f t="shared" si="6"/>
        <v>2.2478732763210225E-2</v>
      </c>
      <c r="V21" s="87">
        <f>分析係数表!D24</f>
        <v>0</v>
      </c>
      <c r="W21" s="88">
        <f t="shared" si="7"/>
        <v>0</v>
      </c>
      <c r="X21" s="76">
        <f>分析係数表!E24</f>
        <v>0</v>
      </c>
      <c r="Y21" s="89">
        <f t="shared" si="8"/>
        <v>0</v>
      </c>
    </row>
    <row r="22" spans="1:25" x14ac:dyDescent="0.2">
      <c r="A22" s="6" t="s">
        <v>10</v>
      </c>
      <c r="B22" s="5" t="s">
        <v>271</v>
      </c>
      <c r="C22" s="90"/>
      <c r="D22" s="107">
        <f>投入係数表!AN22</f>
        <v>0.78297161936560933</v>
      </c>
      <c r="E22" s="110">
        <f t="shared" si="9"/>
        <v>78.29716193656094</v>
      </c>
      <c r="F22" s="85">
        <f>分析係数表!C25</f>
        <v>0.30845442536327605</v>
      </c>
      <c r="G22" s="110">
        <f t="shared" si="0"/>
        <v>24.151106092717274</v>
      </c>
      <c r="H22" s="110">
        <v>26.565795374909875</v>
      </c>
      <c r="I22" s="110">
        <f t="shared" si="1"/>
        <v>26.565795374909875</v>
      </c>
      <c r="J22" s="85">
        <f>分析係数表!G25</f>
        <v>0.19694817948330565</v>
      </c>
      <c r="K22" s="111">
        <f t="shared" si="2"/>
        <v>5.2320850356145208</v>
      </c>
      <c r="L22" s="79"/>
      <c r="M22" s="80"/>
      <c r="N22" s="81">
        <f>分析係数表!H25</f>
        <v>5.0887265135699379E-4</v>
      </c>
      <c r="O22" s="82">
        <f t="shared" si="3"/>
        <v>2.8337829874572171E-3</v>
      </c>
      <c r="P22" s="76">
        <f>分析係数表!C25</f>
        <v>0.30845442536327605</v>
      </c>
      <c r="Q22" s="82">
        <f t="shared" si="4"/>
        <v>8.7409290300034359E-4</v>
      </c>
      <c r="R22" s="83">
        <v>5.2189041287774756E-3</v>
      </c>
      <c r="S22" s="84">
        <f t="shared" si="5"/>
        <v>26.571014279038653</v>
      </c>
      <c r="T22" s="85">
        <f>分析係数表!F25</f>
        <v>0.34916150475902702</v>
      </c>
      <c r="U22" s="86">
        <f t="shared" si="6"/>
        <v>9.2775753286427296</v>
      </c>
      <c r="V22" s="87">
        <f>分析係数表!D25</f>
        <v>2.3674271037921135E-2</v>
      </c>
      <c r="W22" s="88">
        <f t="shared" si="7"/>
        <v>1</v>
      </c>
      <c r="X22" s="76">
        <f>分析係数表!E25</f>
        <v>2.3583622903761897E-2</v>
      </c>
      <c r="Y22" s="89">
        <f t="shared" si="8"/>
        <v>1</v>
      </c>
    </row>
    <row r="23" spans="1:25" x14ac:dyDescent="0.2">
      <c r="A23" s="6" t="s">
        <v>11</v>
      </c>
      <c r="B23" s="5" t="s">
        <v>35</v>
      </c>
      <c r="C23" s="90"/>
      <c r="D23" s="107">
        <f>投入係数表!AN23</f>
        <v>0</v>
      </c>
      <c r="E23" s="110">
        <f t="shared" si="9"/>
        <v>0</v>
      </c>
      <c r="F23" s="85">
        <f>分析係数表!C26</f>
        <v>0.16160220994475138</v>
      </c>
      <c r="G23" s="110">
        <f t="shared" si="0"/>
        <v>0</v>
      </c>
      <c r="H23" s="110">
        <v>9.4882310704374848E-2</v>
      </c>
      <c r="I23" s="110">
        <f t="shared" si="1"/>
        <v>9.4882310704374848E-2</v>
      </c>
      <c r="J23" s="85">
        <f>分析係数表!G26</f>
        <v>0.19685515573026913</v>
      </c>
      <c r="K23" s="111">
        <f t="shared" si="2"/>
        <v>1.8678072049757494E-2</v>
      </c>
      <c r="L23" s="79"/>
      <c r="M23" s="80"/>
      <c r="N23" s="81">
        <f>分析係数表!H26</f>
        <v>1.0360125260960334E-2</v>
      </c>
      <c r="O23" s="82">
        <f t="shared" si="3"/>
        <v>5.7692915180539241E-2</v>
      </c>
      <c r="P23" s="76">
        <f>分析係数表!C26</f>
        <v>0.16160220994475138</v>
      </c>
      <c r="Q23" s="82">
        <f t="shared" si="4"/>
        <v>9.3233025913302368E-3</v>
      </c>
      <c r="R23" s="83">
        <v>9.8674342762459614E-3</v>
      </c>
      <c r="S23" s="84">
        <f t="shared" si="5"/>
        <v>0.10474974498062081</v>
      </c>
      <c r="T23" s="85">
        <f>分析係数表!F26</f>
        <v>0.33413970365890533</v>
      </c>
      <c r="U23" s="86">
        <f t="shared" si="6"/>
        <v>3.5001048746170542E-2</v>
      </c>
      <c r="V23" s="87">
        <f>分析係数表!D26</f>
        <v>4.2334442092530997E-2</v>
      </c>
      <c r="W23" s="88">
        <f t="shared" si="7"/>
        <v>0</v>
      </c>
      <c r="X23" s="76">
        <f>分析係数表!E26</f>
        <v>4.4148775325068036E-2</v>
      </c>
      <c r="Y23" s="89">
        <f t="shared" si="8"/>
        <v>0</v>
      </c>
    </row>
    <row r="24" spans="1:25" x14ac:dyDescent="0.2">
      <c r="A24" s="6" t="s">
        <v>12</v>
      </c>
      <c r="B24" s="5" t="s">
        <v>365</v>
      </c>
      <c r="C24" s="90"/>
      <c r="D24" s="107">
        <f>投入係数表!AN24</f>
        <v>0</v>
      </c>
      <c r="E24" s="110">
        <f t="shared" si="9"/>
        <v>0</v>
      </c>
      <c r="F24" s="85">
        <f>分析係数表!C27</f>
        <v>8.2295614510016213E-2</v>
      </c>
      <c r="G24" s="110">
        <f t="shared" si="0"/>
        <v>0</v>
      </c>
      <c r="H24" s="110">
        <v>4.1357769959281319E-4</v>
      </c>
      <c r="I24" s="110">
        <f t="shared" si="1"/>
        <v>4.1357769959281319E-4</v>
      </c>
      <c r="J24" s="85">
        <f>分析係数表!G27</f>
        <v>0.16879795396419436</v>
      </c>
      <c r="K24" s="111">
        <f t="shared" si="2"/>
        <v>6.9811069496485091E-5</v>
      </c>
      <c r="L24" s="79"/>
      <c r="M24" s="80"/>
      <c r="N24" s="81">
        <f>分析係数表!H27</f>
        <v>1.0829853862212944E-2</v>
      </c>
      <c r="O24" s="82">
        <f t="shared" si="3"/>
        <v>6.0308714861268979E-2</v>
      </c>
      <c r="P24" s="76">
        <f>分析係数表!C27</f>
        <v>8.2295614510016213E-2</v>
      </c>
      <c r="Q24" s="82">
        <f t="shared" si="4"/>
        <v>4.9631427498174775E-3</v>
      </c>
      <c r="R24" s="83">
        <v>5.0155558970384545E-3</v>
      </c>
      <c r="S24" s="84">
        <f t="shared" si="5"/>
        <v>5.4291335966312679E-3</v>
      </c>
      <c r="T24" s="85">
        <f>分析係数表!F27</f>
        <v>0.31969309462915602</v>
      </c>
      <c r="U24" s="86">
        <f t="shared" si="6"/>
        <v>1.73565652066217E-3</v>
      </c>
      <c r="V24" s="87">
        <f>分析係数表!D27</f>
        <v>0</v>
      </c>
      <c r="W24" s="88">
        <f t="shared" si="7"/>
        <v>0</v>
      </c>
      <c r="X24" s="76">
        <f>分析係数表!E27</f>
        <v>0</v>
      </c>
      <c r="Y24" s="89">
        <f t="shared" si="8"/>
        <v>0</v>
      </c>
    </row>
    <row r="25" spans="1:25" x14ac:dyDescent="0.2">
      <c r="A25" s="6" t="s">
        <v>13</v>
      </c>
      <c r="B25" s="5" t="s">
        <v>191</v>
      </c>
      <c r="C25" s="90"/>
      <c r="D25" s="107">
        <f>投入係数表!AN25</f>
        <v>0</v>
      </c>
      <c r="E25" s="110">
        <f t="shared" si="9"/>
        <v>0</v>
      </c>
      <c r="F25" s="85">
        <f>分析係数表!C28</f>
        <v>3.4090909090909061E-2</v>
      </c>
      <c r="G25" s="110">
        <f t="shared" si="0"/>
        <v>0</v>
      </c>
      <c r="H25" s="110">
        <v>3.5196003171730759E-3</v>
      </c>
      <c r="I25" s="110">
        <f t="shared" si="1"/>
        <v>3.5196003171730759E-3</v>
      </c>
      <c r="J25" s="85">
        <f>分析係数表!G28</f>
        <v>0.12609457092819615</v>
      </c>
      <c r="K25" s="111">
        <f t="shared" si="2"/>
        <v>4.4380249183268209E-4</v>
      </c>
      <c r="L25" s="79"/>
      <c r="M25" s="80"/>
      <c r="N25" s="81">
        <f>分析係数表!H28</f>
        <v>2.1424843423799581E-2</v>
      </c>
      <c r="O25" s="82">
        <f t="shared" si="3"/>
        <v>0.11930952988217308</v>
      </c>
      <c r="P25" s="76">
        <f>分析係数表!C28</f>
        <v>3.4090909090909061E-2</v>
      </c>
      <c r="Q25" s="82">
        <f t="shared" si="4"/>
        <v>4.0673703368922605E-3</v>
      </c>
      <c r="R25" s="83">
        <v>4.5132947526035682E-3</v>
      </c>
      <c r="S25" s="84">
        <f t="shared" si="5"/>
        <v>8.0328950697766445E-3</v>
      </c>
      <c r="T25" s="85">
        <f>分析係数表!F28</f>
        <v>0.21453590192644484</v>
      </c>
      <c r="U25" s="86">
        <f t="shared" si="6"/>
        <v>1.7233443888750245E-3</v>
      </c>
      <c r="V25" s="87">
        <f>分析係数表!D28</f>
        <v>1.6637478108581436E-2</v>
      </c>
      <c r="W25" s="88">
        <f t="shared" si="7"/>
        <v>0</v>
      </c>
      <c r="X25" s="76">
        <f>分析係数表!E28</f>
        <v>1.5761821366024518E-2</v>
      </c>
      <c r="Y25" s="89">
        <f t="shared" si="8"/>
        <v>0</v>
      </c>
    </row>
    <row r="26" spans="1:25" x14ac:dyDescent="0.2">
      <c r="A26" s="6" t="s">
        <v>14</v>
      </c>
      <c r="B26" s="5" t="s">
        <v>50</v>
      </c>
      <c r="C26" s="90"/>
      <c r="D26" s="107">
        <f>投入係数表!AN26</f>
        <v>2.5041736227045076E-2</v>
      </c>
      <c r="E26" s="110">
        <f t="shared" si="9"/>
        <v>2.5041736227045077</v>
      </c>
      <c r="F26" s="85">
        <f>分析係数表!C29</f>
        <v>0.29231433506044902</v>
      </c>
      <c r="G26" s="110">
        <f t="shared" si="0"/>
        <v>0.73200584739678387</v>
      </c>
      <c r="H26" s="110">
        <v>0.80949510746417241</v>
      </c>
      <c r="I26" s="110">
        <f t="shared" si="1"/>
        <v>0.80949510746417241</v>
      </c>
      <c r="J26" s="85">
        <f>分析係数表!G29</f>
        <v>0.25456977262594738</v>
      </c>
      <c r="K26" s="111">
        <f t="shared" si="2"/>
        <v>0.20607298544897121</v>
      </c>
      <c r="L26" s="79"/>
      <c r="M26" s="80"/>
      <c r="N26" s="81">
        <f>分析係数表!H29</f>
        <v>1.0151356993736952E-2</v>
      </c>
      <c r="O26" s="82">
        <f t="shared" si="3"/>
        <v>5.6530337544659359E-2</v>
      </c>
      <c r="P26" s="76">
        <f>分析係数表!C29</f>
        <v>0.29231433506044902</v>
      </c>
      <c r="Q26" s="82">
        <f t="shared" si="4"/>
        <v>1.6524628030109838E-2</v>
      </c>
      <c r="R26" s="83">
        <v>2.0988283545398806E-2</v>
      </c>
      <c r="S26" s="84">
        <f t="shared" si="5"/>
        <v>0.83048339100957125</v>
      </c>
      <c r="T26" s="85">
        <f>分析係数表!F29</f>
        <v>0.38252340615247438</v>
      </c>
      <c r="U26" s="86">
        <f t="shared" si="6"/>
        <v>0.31767933548203842</v>
      </c>
      <c r="V26" s="87">
        <f>分析係数表!D29</f>
        <v>6.8212215782434235E-2</v>
      </c>
      <c r="W26" s="88">
        <f t="shared" si="7"/>
        <v>0</v>
      </c>
      <c r="X26" s="76">
        <f>分析係数表!E29</f>
        <v>4.7258136424431565E-2</v>
      </c>
      <c r="Y26" s="89">
        <f t="shared" si="8"/>
        <v>0</v>
      </c>
    </row>
    <row r="27" spans="1:25" x14ac:dyDescent="0.2">
      <c r="A27" s="6" t="s">
        <v>15</v>
      </c>
      <c r="B27" s="5" t="s">
        <v>36</v>
      </c>
      <c r="C27" s="90"/>
      <c r="D27" s="107">
        <f>投入係数表!AN27</f>
        <v>0</v>
      </c>
      <c r="E27" s="110">
        <f t="shared" si="9"/>
        <v>0</v>
      </c>
      <c r="F27" s="85">
        <f>分析係数表!C30</f>
        <v>1</v>
      </c>
      <c r="G27" s="110">
        <f t="shared" si="0"/>
        <v>0</v>
      </c>
      <c r="H27" s="110">
        <v>0.13432374453189494</v>
      </c>
      <c r="I27" s="110">
        <f t="shared" si="1"/>
        <v>0.13432374453189494</v>
      </c>
      <c r="J27" s="85">
        <f>分析係数表!G30</f>
        <v>0.34476756092566047</v>
      </c>
      <c r="K27" s="111">
        <f t="shared" si="2"/>
        <v>4.6310469776662942E-2</v>
      </c>
      <c r="L27" s="79"/>
      <c r="M27" s="80"/>
      <c r="N27" s="81">
        <f>分析係数表!H30</f>
        <v>0</v>
      </c>
      <c r="O27" s="82">
        <f t="shared" si="3"/>
        <v>0</v>
      </c>
      <c r="P27" s="76">
        <f>分析係数表!C30</f>
        <v>1</v>
      </c>
      <c r="Q27" s="82">
        <f t="shared" si="4"/>
        <v>0</v>
      </c>
      <c r="R27" s="83">
        <v>1.6920248959163345E-2</v>
      </c>
      <c r="S27" s="84">
        <f t="shared" si="5"/>
        <v>0.15124399349105827</v>
      </c>
      <c r="T27" s="85">
        <f>分析係数表!F30</f>
        <v>0.43968871595330739</v>
      </c>
      <c r="U27" s="86">
        <f t="shared" si="6"/>
        <v>6.6500277293733798E-2</v>
      </c>
      <c r="V27" s="87">
        <f>分析係数表!D30</f>
        <v>0.11560516076182674</v>
      </c>
      <c r="W27" s="88">
        <f t="shared" si="7"/>
        <v>0</v>
      </c>
      <c r="X27" s="76">
        <f>分析係数表!E30</f>
        <v>7.6694654925250877E-2</v>
      </c>
      <c r="Y27" s="89">
        <f t="shared" si="8"/>
        <v>0</v>
      </c>
    </row>
    <row r="28" spans="1:25" x14ac:dyDescent="0.2">
      <c r="A28" s="6" t="s">
        <v>16</v>
      </c>
      <c r="B28" s="5" t="s">
        <v>192</v>
      </c>
      <c r="C28" s="90"/>
      <c r="D28" s="107">
        <f>投入係数表!AN28</f>
        <v>0</v>
      </c>
      <c r="E28" s="110">
        <f t="shared" si="9"/>
        <v>0</v>
      </c>
      <c r="F28" s="85">
        <f>分析係数表!C31</f>
        <v>3.6682843277190957E-2</v>
      </c>
      <c r="G28" s="110">
        <f t="shared" si="0"/>
        <v>0</v>
      </c>
      <c r="H28" s="110">
        <v>3.7956400511639586E-2</v>
      </c>
      <c r="I28" s="110">
        <f t="shared" si="1"/>
        <v>3.7956400511639586E-2</v>
      </c>
      <c r="J28" s="85">
        <f>分析係数表!G31</f>
        <v>6.9767441860465115E-2</v>
      </c>
      <c r="K28" s="111">
        <f t="shared" si="2"/>
        <v>2.6481209659283433E-3</v>
      </c>
      <c r="L28" s="79"/>
      <c r="M28" s="80"/>
      <c r="N28" s="81">
        <f>分析係数表!H31</f>
        <v>2.1751043841336117E-2</v>
      </c>
      <c r="O28" s="82">
        <f t="shared" si="3"/>
        <v>0.1211260574382354</v>
      </c>
      <c r="P28" s="76">
        <f>分析係数表!C31</f>
        <v>3.6682843277190957E-2</v>
      </c>
      <c r="Q28" s="82">
        <f t="shared" si="4"/>
        <v>4.4432481817908188E-3</v>
      </c>
      <c r="R28" s="83">
        <v>5.9081852097897002E-3</v>
      </c>
      <c r="S28" s="84">
        <f t="shared" si="5"/>
        <v>4.3864585721429289E-2</v>
      </c>
      <c r="T28" s="85">
        <f>分析係数表!F31</f>
        <v>0.34496124031007752</v>
      </c>
      <c r="U28" s="86">
        <f t="shared" si="6"/>
        <v>1.5131581896151963E-2</v>
      </c>
      <c r="V28" s="87">
        <f>分析係数表!D31</f>
        <v>0</v>
      </c>
      <c r="W28" s="88">
        <f t="shared" si="7"/>
        <v>0</v>
      </c>
      <c r="X28" s="76">
        <f>分析係数表!E31</f>
        <v>0</v>
      </c>
      <c r="Y28" s="89">
        <f t="shared" si="8"/>
        <v>0</v>
      </c>
    </row>
    <row r="29" spans="1:25" x14ac:dyDescent="0.2">
      <c r="A29" s="6" t="s">
        <v>17</v>
      </c>
      <c r="B29" s="5" t="s">
        <v>272</v>
      </c>
      <c r="C29" s="90"/>
      <c r="D29" s="107">
        <f>投入係数表!AN29</f>
        <v>0</v>
      </c>
      <c r="E29" s="110">
        <f t="shared" si="9"/>
        <v>0</v>
      </c>
      <c r="F29" s="85">
        <f>分析係数表!C32</f>
        <v>0.40520446096654272</v>
      </c>
      <c r="G29" s="110">
        <f t="shared" si="0"/>
        <v>0</v>
      </c>
      <c r="H29" s="110">
        <v>3.0881900455024997E-2</v>
      </c>
      <c r="I29" s="110">
        <f t="shared" si="1"/>
        <v>3.0881900455024997E-2</v>
      </c>
      <c r="J29" s="85">
        <f>分析係数表!G32</f>
        <v>0.14123006833712984</v>
      </c>
      <c r="K29" s="111">
        <f t="shared" si="2"/>
        <v>4.3614529116436217E-3</v>
      </c>
      <c r="L29" s="79"/>
      <c r="M29" s="80"/>
      <c r="N29" s="81">
        <f>分析係数表!H32</f>
        <v>6.3543841336116914E-3</v>
      </c>
      <c r="O29" s="82">
        <f t="shared" si="3"/>
        <v>3.538595679209397E-2</v>
      </c>
      <c r="P29" s="76">
        <f>分析係数表!C32</f>
        <v>0.40520446096654272</v>
      </c>
      <c r="Q29" s="82">
        <f t="shared" si="4"/>
        <v>1.4338547547725809E-2</v>
      </c>
      <c r="R29" s="83">
        <v>1.7854001945872822E-2</v>
      </c>
      <c r="S29" s="84">
        <f t="shared" si="5"/>
        <v>4.8735902400897819E-2</v>
      </c>
      <c r="T29" s="85">
        <f>分析係数表!F32</f>
        <v>0.48519362186788156</v>
      </c>
      <c r="U29" s="86">
        <f t="shared" si="6"/>
        <v>2.3646349000891197E-2</v>
      </c>
      <c r="V29" s="87">
        <f>分析係数表!D32</f>
        <v>9.1116173120728925E-3</v>
      </c>
      <c r="W29" s="88">
        <f t="shared" si="7"/>
        <v>0</v>
      </c>
      <c r="X29" s="76">
        <f>分析係数表!E32</f>
        <v>1.366742596810934E-2</v>
      </c>
      <c r="Y29" s="89">
        <f t="shared" si="8"/>
        <v>0</v>
      </c>
    </row>
    <row r="30" spans="1:25" x14ac:dyDescent="0.2">
      <c r="A30" s="6" t="s">
        <v>18</v>
      </c>
      <c r="B30" s="5" t="s">
        <v>273</v>
      </c>
      <c r="C30" s="90"/>
      <c r="D30" s="107">
        <f>投入係数表!AN30</f>
        <v>0</v>
      </c>
      <c r="E30" s="110">
        <f t="shared" si="9"/>
        <v>0</v>
      </c>
      <c r="F30" s="85">
        <f>分析係数表!C33</f>
        <v>1</v>
      </c>
      <c r="G30" s="110">
        <f t="shared" si="0"/>
        <v>0</v>
      </c>
      <c r="H30" s="110">
        <v>6.2408836720582249E-2</v>
      </c>
      <c r="I30" s="110">
        <f t="shared" si="1"/>
        <v>6.2408836720582249E-2</v>
      </c>
      <c r="J30" s="85">
        <f>分析係数表!G33</f>
        <v>0.50773765659543113</v>
      </c>
      <c r="K30" s="111">
        <f t="shared" si="2"/>
        <v>3.1687316507355325E-2</v>
      </c>
      <c r="L30" s="79"/>
      <c r="M30" s="80"/>
      <c r="N30" s="81">
        <f>分析係数表!H33</f>
        <v>9.3945720250521918E-4</v>
      </c>
      <c r="O30" s="82">
        <f t="shared" si="3"/>
        <v>5.2315993614594778E-3</v>
      </c>
      <c r="P30" s="76">
        <f>分析係数表!C33</f>
        <v>1</v>
      </c>
      <c r="Q30" s="82">
        <f t="shared" si="4"/>
        <v>5.2315993614594778E-3</v>
      </c>
      <c r="R30" s="83">
        <v>1.5791913004731345E-2</v>
      </c>
      <c r="S30" s="84">
        <f t="shared" si="5"/>
        <v>7.8200749725313601E-2</v>
      </c>
      <c r="T30" s="85">
        <f>分析係数表!F33</f>
        <v>0.64112011790714807</v>
      </c>
      <c r="U30" s="86">
        <f t="shared" si="6"/>
        <v>5.0136073884320433E-2</v>
      </c>
      <c r="V30" s="87">
        <f>分析係数表!D33</f>
        <v>2.5055268975681652E-2</v>
      </c>
      <c r="W30" s="88">
        <f t="shared" si="7"/>
        <v>0</v>
      </c>
      <c r="X30" s="76">
        <f>分析係数表!E33</f>
        <v>2.3581429624170966E-2</v>
      </c>
      <c r="Y30" s="89">
        <f t="shared" si="8"/>
        <v>0</v>
      </c>
    </row>
    <row r="31" spans="1:25" x14ac:dyDescent="0.2">
      <c r="A31" s="6" t="s">
        <v>19</v>
      </c>
      <c r="B31" s="5" t="s">
        <v>274</v>
      </c>
      <c r="C31" s="90"/>
      <c r="D31" s="107">
        <f>投入係数表!AN31</f>
        <v>0.11185308848080133</v>
      </c>
      <c r="E31" s="110">
        <f t="shared" si="9"/>
        <v>11.185308848080133</v>
      </c>
      <c r="F31" s="85">
        <f>分析係数表!C34</f>
        <v>0.47684200348095152</v>
      </c>
      <c r="G31" s="110">
        <f t="shared" si="0"/>
        <v>5.3336250806717445</v>
      </c>
      <c r="H31" s="110">
        <v>5.9881955299917111</v>
      </c>
      <c r="I31" s="110">
        <f t="shared" si="1"/>
        <v>5.9881955299917111</v>
      </c>
      <c r="J31" s="85">
        <f>分析係数表!G34</f>
        <v>0.42481481481481481</v>
      </c>
      <c r="K31" s="111">
        <f t="shared" si="2"/>
        <v>2.5438741751483307</v>
      </c>
      <c r="L31" s="79"/>
      <c r="M31" s="80"/>
      <c r="N31" s="81">
        <f>分析係数表!H34</f>
        <v>0.15750260960334028</v>
      </c>
      <c r="O31" s="82">
        <f t="shared" si="3"/>
        <v>0.87709216516912991</v>
      </c>
      <c r="P31" s="76">
        <f>分析係数表!C34</f>
        <v>0.47684200348095152</v>
      </c>
      <c r="Q31" s="82">
        <f t="shared" si="4"/>
        <v>0.41823438527669354</v>
      </c>
      <c r="R31" s="83">
        <v>0.44689399335719671</v>
      </c>
      <c r="S31" s="84">
        <f t="shared" si="5"/>
        <v>6.4350895233489078</v>
      </c>
      <c r="T31" s="85">
        <f>分析係数表!F34</f>
        <v>0.69679012345679014</v>
      </c>
      <c r="U31" s="86">
        <f t="shared" si="6"/>
        <v>4.4839068234297823</v>
      </c>
      <c r="V31" s="87">
        <f>分析係数表!D34</f>
        <v>0.16024691358024692</v>
      </c>
      <c r="W31" s="88">
        <f t="shared" si="7"/>
        <v>1</v>
      </c>
      <c r="X31" s="76">
        <f>分析係数表!E34</f>
        <v>0.12271604938271605</v>
      </c>
      <c r="Y31" s="89">
        <f t="shared" si="8"/>
        <v>1</v>
      </c>
    </row>
    <row r="32" spans="1:25" x14ac:dyDescent="0.2">
      <c r="A32" s="6" t="s">
        <v>20</v>
      </c>
      <c r="B32" s="5" t="s">
        <v>37</v>
      </c>
      <c r="C32" s="90"/>
      <c r="D32" s="107">
        <f>投入係数表!AN32</f>
        <v>0</v>
      </c>
      <c r="E32" s="110">
        <f t="shared" si="9"/>
        <v>0</v>
      </c>
      <c r="F32" s="85">
        <f>分析係数表!C35</f>
        <v>0.24337550728097401</v>
      </c>
      <c r="G32" s="110">
        <f t="shared" si="0"/>
        <v>0</v>
      </c>
      <c r="H32" s="110">
        <v>9.0784963997617499E-2</v>
      </c>
      <c r="I32" s="110">
        <f t="shared" si="1"/>
        <v>9.0784963997617499E-2</v>
      </c>
      <c r="J32" s="85">
        <f>分析係数表!G35</f>
        <v>0.31448275862068964</v>
      </c>
      <c r="K32" s="111">
        <f t="shared" si="2"/>
        <v>2.8550305919250743E-2</v>
      </c>
      <c r="L32" s="79"/>
      <c r="M32" s="80"/>
      <c r="N32" s="81">
        <f>分析係数表!H35</f>
        <v>5.9929540709812108E-2</v>
      </c>
      <c r="O32" s="82">
        <f t="shared" si="3"/>
        <v>0.3337324425997692</v>
      </c>
      <c r="P32" s="76">
        <f>分析係数表!C35</f>
        <v>0.24337550728097401</v>
      </c>
      <c r="Q32" s="82">
        <f t="shared" si="4"/>
        <v>8.1222302513837372E-2</v>
      </c>
      <c r="R32" s="83">
        <v>0.10784077444981226</v>
      </c>
      <c r="S32" s="84">
        <f t="shared" si="5"/>
        <v>0.19862573844742976</v>
      </c>
      <c r="T32" s="85">
        <f>分析係数表!F35</f>
        <v>0.64091954022988507</v>
      </c>
      <c r="U32" s="86">
        <f t="shared" si="6"/>
        <v>0.1273031169635481</v>
      </c>
      <c r="V32" s="87">
        <f>分析係数表!D35</f>
        <v>7.0344827586206901E-2</v>
      </c>
      <c r="W32" s="88">
        <f t="shared" si="7"/>
        <v>0</v>
      </c>
      <c r="X32" s="76">
        <f>分析係数表!E35</f>
        <v>6.2068965517241378E-2</v>
      </c>
      <c r="Y32" s="89">
        <f t="shared" si="8"/>
        <v>0</v>
      </c>
    </row>
    <row r="33" spans="1:25" x14ac:dyDescent="0.2">
      <c r="A33" s="6" t="s">
        <v>21</v>
      </c>
      <c r="B33" s="5" t="s">
        <v>38</v>
      </c>
      <c r="C33" s="90"/>
      <c r="D33" s="107">
        <f>投入係数表!AN33</f>
        <v>0</v>
      </c>
      <c r="E33" s="110">
        <f t="shared" si="9"/>
        <v>0</v>
      </c>
      <c r="F33" s="85">
        <f>分析係数表!C36</f>
        <v>0.96818154529627187</v>
      </c>
      <c r="G33" s="110">
        <f t="shared" si="0"/>
        <v>0</v>
      </c>
      <c r="H33" s="110">
        <v>0.18615001991853211</v>
      </c>
      <c r="I33" s="110">
        <f t="shared" si="1"/>
        <v>0.18615001991853211</v>
      </c>
      <c r="J33" s="85">
        <f>分析係数表!G36</f>
        <v>4.9777985510633324E-2</v>
      </c>
      <c r="K33" s="111">
        <f t="shared" si="2"/>
        <v>9.2661729943087964E-3</v>
      </c>
      <c r="L33" s="79"/>
      <c r="M33" s="80"/>
      <c r="N33" s="81">
        <f>分析係数表!H36</f>
        <v>0.19376304801670147</v>
      </c>
      <c r="O33" s="82">
        <f t="shared" si="3"/>
        <v>1.0790173683010174</v>
      </c>
      <c r="P33" s="76">
        <f>分析係数表!C36</f>
        <v>0.96818154529627187</v>
      </c>
      <c r="Q33" s="82">
        <f t="shared" si="4"/>
        <v>1.0446847030431956</v>
      </c>
      <c r="R33" s="83">
        <v>1.1009130501964781</v>
      </c>
      <c r="S33" s="84">
        <f t="shared" si="5"/>
        <v>1.2870630701150103</v>
      </c>
      <c r="T33" s="85">
        <f>分析係数表!F36</f>
        <v>0.84955597102126668</v>
      </c>
      <c r="U33" s="86">
        <f t="shared" si="6"/>
        <v>1.0934321162971703</v>
      </c>
      <c r="V33" s="87">
        <f>分析係数表!D36</f>
        <v>8.3547557840616959E-3</v>
      </c>
      <c r="W33" s="88">
        <f t="shared" si="7"/>
        <v>0</v>
      </c>
      <c r="X33" s="76">
        <f>分析係数表!E36</f>
        <v>3.0380930123860717E-3</v>
      </c>
      <c r="Y33" s="89">
        <f t="shared" si="8"/>
        <v>0</v>
      </c>
    </row>
    <row r="34" spans="1:25" x14ac:dyDescent="0.2">
      <c r="A34" s="6" t="s">
        <v>22</v>
      </c>
      <c r="B34" s="5" t="s">
        <v>377</v>
      </c>
      <c r="C34" s="90"/>
      <c r="D34" s="107">
        <f>投入係数表!AN34</f>
        <v>3.0050083472454091E-2</v>
      </c>
      <c r="E34" s="110">
        <f t="shared" si="9"/>
        <v>3.005008347245409</v>
      </c>
      <c r="F34" s="85">
        <f>分析係数表!C37</f>
        <v>0.40040699066315533</v>
      </c>
      <c r="G34" s="110">
        <f t="shared" si="0"/>
        <v>1.2032263492381963</v>
      </c>
      <c r="H34" s="110">
        <v>1.5152276789852712</v>
      </c>
      <c r="I34" s="110">
        <f t="shared" si="1"/>
        <v>1.5152276789852712</v>
      </c>
      <c r="J34" s="85">
        <f>分析係数表!G37</f>
        <v>0.27134717134717135</v>
      </c>
      <c r="K34" s="111">
        <f t="shared" si="2"/>
        <v>0.41115274463959312</v>
      </c>
      <c r="L34" s="79"/>
      <c r="M34" s="80"/>
      <c r="N34" s="81">
        <f>分析係数表!H37</f>
        <v>4.6907620041753653E-2</v>
      </c>
      <c r="O34" s="82">
        <f t="shared" si="3"/>
        <v>0.2612166625617614</v>
      </c>
      <c r="P34" s="76">
        <f>分析係数表!C37</f>
        <v>0.40040699066315533</v>
      </c>
      <c r="Q34" s="82">
        <f t="shared" si="4"/>
        <v>0.10459297776742779</v>
      </c>
      <c r="R34" s="83">
        <v>0.12059649652401934</v>
      </c>
      <c r="S34" s="84">
        <f t="shared" si="5"/>
        <v>1.6358241755092906</v>
      </c>
      <c r="T34" s="85">
        <f>分析係数表!F37</f>
        <v>0.66491656491656492</v>
      </c>
      <c r="U34" s="86">
        <f t="shared" si="6"/>
        <v>1.0876865915871095</v>
      </c>
      <c r="V34" s="87">
        <f>分析係数表!D37</f>
        <v>3.0728530728530729E-2</v>
      </c>
      <c r="W34" s="88">
        <f t="shared" si="7"/>
        <v>0</v>
      </c>
      <c r="X34" s="76">
        <f>分析係数表!E37</f>
        <v>2.9100529100529099E-2</v>
      </c>
      <c r="Y34" s="89">
        <f t="shared" si="8"/>
        <v>0</v>
      </c>
    </row>
    <row r="35" spans="1:25" x14ac:dyDescent="0.2">
      <c r="A35" s="6" t="s">
        <v>23</v>
      </c>
      <c r="B35" s="5" t="s">
        <v>193</v>
      </c>
      <c r="C35" s="90"/>
      <c r="D35" s="107">
        <f>投入係数表!AN35</f>
        <v>0</v>
      </c>
      <c r="E35" s="110">
        <f t="shared" si="9"/>
        <v>0</v>
      </c>
      <c r="F35" s="85">
        <f>分析係数表!C38</f>
        <v>3.4362826933778567E-2</v>
      </c>
      <c r="G35" s="110">
        <f t="shared" si="0"/>
        <v>0</v>
      </c>
      <c r="H35" s="110">
        <v>1.5803203450620001E-2</v>
      </c>
      <c r="I35" s="110">
        <f t="shared" si="1"/>
        <v>1.5803203450620001E-2</v>
      </c>
      <c r="J35" s="85">
        <f>分析係数表!G38</f>
        <v>0.25648414985590778</v>
      </c>
      <c r="K35" s="111">
        <f t="shared" si="2"/>
        <v>4.0532712020322197E-3</v>
      </c>
      <c r="L35" s="79"/>
      <c r="M35" s="80"/>
      <c r="N35" s="81">
        <f>分析係数表!H38</f>
        <v>4.2901878914405008E-2</v>
      </c>
      <c r="O35" s="82">
        <f t="shared" si="3"/>
        <v>0.23890970417331611</v>
      </c>
      <c r="P35" s="76">
        <f>分析係数表!C38</f>
        <v>3.4362826933778567E-2</v>
      </c>
      <c r="Q35" s="82">
        <f t="shared" si="4"/>
        <v>8.2096128173078965E-3</v>
      </c>
      <c r="R35" s="83">
        <v>9.8590949826201819E-3</v>
      </c>
      <c r="S35" s="84">
        <f t="shared" si="5"/>
        <v>2.5662298433240183E-2</v>
      </c>
      <c r="T35" s="85">
        <f>分析係数表!F38</f>
        <v>0.52449567723342938</v>
      </c>
      <c r="U35" s="86">
        <f t="shared" si="6"/>
        <v>1.3459764596108684E-2</v>
      </c>
      <c r="V35" s="87">
        <f>分析係数表!D38</f>
        <v>0.12968299711815562</v>
      </c>
      <c r="W35" s="88">
        <f t="shared" si="7"/>
        <v>0</v>
      </c>
      <c r="X35" s="76">
        <f>分析係数表!E38</f>
        <v>0.13832853025936601</v>
      </c>
      <c r="Y35" s="89">
        <f t="shared" si="8"/>
        <v>0</v>
      </c>
    </row>
    <row r="36" spans="1:25" x14ac:dyDescent="0.2">
      <c r="A36" s="6" t="s">
        <v>24</v>
      </c>
      <c r="B36" s="5" t="s">
        <v>39</v>
      </c>
      <c r="C36" s="90"/>
      <c r="D36" s="107">
        <f>投入係数表!AN36</f>
        <v>0</v>
      </c>
      <c r="E36" s="110">
        <f t="shared" si="9"/>
        <v>0</v>
      </c>
      <c r="F36" s="85">
        <f>分析係数表!C39</f>
        <v>1</v>
      </c>
      <c r="G36" s="110">
        <f t="shared" si="0"/>
        <v>0</v>
      </c>
      <c r="H36" s="110">
        <v>5.3916070304181399E-3</v>
      </c>
      <c r="I36" s="110">
        <f t="shared" si="1"/>
        <v>5.3916070304181399E-3</v>
      </c>
      <c r="J36" s="85">
        <f>分析係数表!G39</f>
        <v>0.34864130434782609</v>
      </c>
      <c r="K36" s="111">
        <f t="shared" si="2"/>
        <v>1.8797369076158895E-3</v>
      </c>
      <c r="L36" s="79"/>
      <c r="M36" s="80"/>
      <c r="N36" s="81">
        <f>分析係数表!H39</f>
        <v>3.7578288100208767E-3</v>
      </c>
      <c r="O36" s="82">
        <f t="shared" si="3"/>
        <v>2.0926397445837911E-2</v>
      </c>
      <c r="P36" s="76">
        <f>分析係数表!C39</f>
        <v>1</v>
      </c>
      <c r="Q36" s="82">
        <f t="shared" si="4"/>
        <v>2.0926397445837911E-2</v>
      </c>
      <c r="R36" s="83">
        <v>2.6817852513360576E-2</v>
      </c>
      <c r="S36" s="84">
        <f t="shared" si="5"/>
        <v>3.2209459543778712E-2</v>
      </c>
      <c r="T36" s="85">
        <f>分析係数表!F39</f>
        <v>0.69918478260869565</v>
      </c>
      <c r="U36" s="86">
        <f t="shared" si="6"/>
        <v>2.2520363969060497E-2</v>
      </c>
      <c r="V36" s="87">
        <f>分析係数表!D39</f>
        <v>5.6793478260869563E-2</v>
      </c>
      <c r="W36" s="88">
        <f t="shared" si="7"/>
        <v>0</v>
      </c>
      <c r="X36" s="76">
        <f>分析係数表!E39</f>
        <v>7.2010869565217392E-2</v>
      </c>
      <c r="Y36" s="89">
        <f t="shared" si="8"/>
        <v>0</v>
      </c>
    </row>
    <row r="37" spans="1:25" x14ac:dyDescent="0.2">
      <c r="A37" s="6" t="s">
        <v>25</v>
      </c>
      <c r="B37" s="5" t="s">
        <v>40</v>
      </c>
      <c r="C37" s="90"/>
      <c r="D37" s="107">
        <f>投入係数表!AN37</f>
        <v>0</v>
      </c>
      <c r="E37" s="110">
        <f t="shared" si="9"/>
        <v>0</v>
      </c>
      <c r="F37" s="85">
        <f>分析係数表!C40</f>
        <v>0.60127684271619275</v>
      </c>
      <c r="G37" s="110">
        <f t="shared" si="0"/>
        <v>0</v>
      </c>
      <c r="H37" s="110">
        <v>2.0518031027449632E-2</v>
      </c>
      <c r="I37" s="110">
        <f t="shared" si="1"/>
        <v>2.0518031027449632E-2</v>
      </c>
      <c r="J37" s="85">
        <f>分析係数表!G40</f>
        <v>0.54798481836255197</v>
      </c>
      <c r="K37" s="111">
        <f t="shared" si="2"/>
        <v>1.1243569505734193E-2</v>
      </c>
      <c r="L37" s="79"/>
      <c r="M37" s="80"/>
      <c r="N37" s="81">
        <f>分析係数表!H40</f>
        <v>3.4120563674321501E-2</v>
      </c>
      <c r="O37" s="82">
        <f t="shared" si="3"/>
        <v>0.1900087823641185</v>
      </c>
      <c r="P37" s="76">
        <f>分析係数表!C40</f>
        <v>0.60127684271619275</v>
      </c>
      <c r="Q37" s="82">
        <f t="shared" si="4"/>
        <v>0.11424788074824538</v>
      </c>
      <c r="R37" s="83">
        <v>0.11476175240458626</v>
      </c>
      <c r="S37" s="84">
        <f t="shared" si="5"/>
        <v>0.13527978343203589</v>
      </c>
      <c r="T37" s="85">
        <f>分析係数表!F40</f>
        <v>0.74046629315018975</v>
      </c>
      <c r="U37" s="86">
        <f t="shared" si="6"/>
        <v>0.10017011977608008</v>
      </c>
      <c r="V37" s="87">
        <f>分析係数表!D40</f>
        <v>0.1006687149828303</v>
      </c>
      <c r="W37" s="88">
        <f t="shared" si="7"/>
        <v>0</v>
      </c>
      <c r="X37" s="76">
        <f>分析係数表!E40</f>
        <v>5.8015543105006326E-2</v>
      </c>
      <c r="Y37" s="89">
        <f t="shared" si="8"/>
        <v>0</v>
      </c>
    </row>
    <row r="38" spans="1:25" x14ac:dyDescent="0.2">
      <c r="A38" s="6" t="s">
        <v>26</v>
      </c>
      <c r="B38" s="5" t="s">
        <v>276</v>
      </c>
      <c r="C38" s="90"/>
      <c r="D38" s="107">
        <f>投入係数表!AN38</f>
        <v>0</v>
      </c>
      <c r="E38" s="110">
        <f t="shared" si="9"/>
        <v>0</v>
      </c>
      <c r="F38" s="85">
        <f>分析係数表!C41</f>
        <v>0.59395665886661919</v>
      </c>
      <c r="G38" s="110">
        <f t="shared" si="0"/>
        <v>0</v>
      </c>
      <c r="H38" s="110">
        <v>1.7558580792472828E-4</v>
      </c>
      <c r="I38" s="110">
        <f t="shared" si="1"/>
        <v>1.7558580792472828E-4</v>
      </c>
      <c r="J38" s="85">
        <f>分析係数表!G41</f>
        <v>0.45048742945100051</v>
      </c>
      <c r="K38" s="111">
        <f t="shared" si="2"/>
        <v>7.9099199260087959E-5</v>
      </c>
      <c r="L38" s="79"/>
      <c r="M38" s="80"/>
      <c r="N38" s="81">
        <f>分析係数表!H41</f>
        <v>5.5519311064718163E-2</v>
      </c>
      <c r="O38" s="82">
        <f t="shared" si="3"/>
        <v>0.30917299004180665</v>
      </c>
      <c r="P38" s="76">
        <f>分析係数表!C41</f>
        <v>0.59395665886661919</v>
      </c>
      <c r="Q38" s="82">
        <f t="shared" si="4"/>
        <v>0.183635356177034</v>
      </c>
      <c r="R38" s="83">
        <v>0.18596218856498414</v>
      </c>
      <c r="S38" s="84">
        <f t="shared" si="5"/>
        <v>0.18613777437290888</v>
      </c>
      <c r="T38" s="85">
        <f>分析係数表!F41</f>
        <v>0.55190696083461599</v>
      </c>
      <c r="U38" s="86">
        <f t="shared" si="6"/>
        <v>0.10273073335067161</v>
      </c>
      <c r="V38" s="87">
        <f>分析係数表!D41</f>
        <v>0.18539421925773902</v>
      </c>
      <c r="W38" s="88">
        <f t="shared" si="7"/>
        <v>0</v>
      </c>
      <c r="X38" s="76">
        <f>分析係数表!E41</f>
        <v>0.17017273815631948</v>
      </c>
      <c r="Y38" s="89">
        <f t="shared" si="8"/>
        <v>0</v>
      </c>
    </row>
    <row r="39" spans="1:25" x14ac:dyDescent="0.2">
      <c r="A39" s="6" t="s">
        <v>51</v>
      </c>
      <c r="B39" s="5" t="s">
        <v>367</v>
      </c>
      <c r="C39" s="90"/>
      <c r="D39" s="107">
        <f>投入係数表!AN39</f>
        <v>0</v>
      </c>
      <c r="E39" s="110">
        <f t="shared" si="9"/>
        <v>0</v>
      </c>
      <c r="F39" s="85">
        <f>分析係数表!C42</f>
        <v>0.30827067669172936</v>
      </c>
      <c r="G39" s="110">
        <f>E39*F39</f>
        <v>0</v>
      </c>
      <c r="H39" s="110">
        <v>6.5419808847861751E-3</v>
      </c>
      <c r="I39" s="110">
        <f>C39+H39</f>
        <v>6.5419808847861751E-3</v>
      </c>
      <c r="J39" s="85">
        <f>分析係数表!G42</f>
        <v>0.47878787878787876</v>
      </c>
      <c r="K39" s="111">
        <f>I39*J39</f>
        <v>3.1322211508976231E-3</v>
      </c>
      <c r="L39" s="79"/>
      <c r="M39" s="80"/>
      <c r="N39" s="81">
        <f>分析係数表!H42</f>
        <v>1.163883089770355E-2</v>
      </c>
      <c r="O39" s="82">
        <f t="shared" si="3"/>
        <v>6.4813703200303538E-2</v>
      </c>
      <c r="P39" s="76">
        <f>分析係数表!C42</f>
        <v>0.30827067669172936</v>
      </c>
      <c r="Q39" s="82">
        <f>O39*P39</f>
        <v>1.9980164144454478E-2</v>
      </c>
      <c r="R39" s="83">
        <v>2.079147135196251E-2</v>
      </c>
      <c r="S39" s="84">
        <f>I39+R39</f>
        <v>2.7333452236748684E-2</v>
      </c>
      <c r="T39" s="85">
        <f>分析係数表!F42</f>
        <v>0.54545454545454541</v>
      </c>
      <c r="U39" s="86">
        <f>S39*T39</f>
        <v>1.4909155765499281E-2</v>
      </c>
      <c r="V39" s="87">
        <f>分析係数表!D42</f>
        <v>0.24545454545454545</v>
      </c>
      <c r="W39" s="88">
        <f>ROUND(S39*V39,0)</f>
        <v>0</v>
      </c>
      <c r="X39" s="76">
        <f>分析係数表!E42</f>
        <v>0.17575757575757575</v>
      </c>
      <c r="Y39" s="89">
        <f>ROUND(S39*X39,0)</f>
        <v>0</v>
      </c>
    </row>
    <row r="40" spans="1:25" x14ac:dyDescent="0.2">
      <c r="A40" s="6" t="s">
        <v>194</v>
      </c>
      <c r="B40" s="5" t="s">
        <v>41</v>
      </c>
      <c r="C40" s="90"/>
      <c r="D40" s="107">
        <f>投入係数表!AN40</f>
        <v>0</v>
      </c>
      <c r="E40" s="110">
        <f t="shared" si="9"/>
        <v>0</v>
      </c>
      <c r="F40" s="85">
        <f>分析係数表!C43</f>
        <v>0.33317448971487573</v>
      </c>
      <c r="G40" s="110">
        <f>E40*F40</f>
        <v>0</v>
      </c>
      <c r="H40" s="110">
        <v>0.63143153147398734</v>
      </c>
      <c r="I40" s="110">
        <f>C40+H40</f>
        <v>0.63143153147398734</v>
      </c>
      <c r="J40" s="85">
        <f>分析係数表!G43</f>
        <v>0.31447963800904977</v>
      </c>
      <c r="K40" s="111">
        <f>I40*J40</f>
        <v>0.19857235944543947</v>
      </c>
      <c r="L40" s="79"/>
      <c r="M40" s="80"/>
      <c r="N40" s="81">
        <f>分析係数表!H43</f>
        <v>3.2711377870563677E-2</v>
      </c>
      <c r="O40" s="82">
        <f t="shared" si="3"/>
        <v>0.18216138332192933</v>
      </c>
      <c r="P40" s="76">
        <f>分析係数表!C43</f>
        <v>0.33317448971487573</v>
      </c>
      <c r="Q40" s="82">
        <f>O40*P40</f>
        <v>6.0691525934039675E-2</v>
      </c>
      <c r="R40" s="83">
        <v>0.10471816413274702</v>
      </c>
      <c r="S40" s="84">
        <f>I40+R40</f>
        <v>0.73614969560673438</v>
      </c>
      <c r="T40" s="85">
        <f>分析係数表!F43</f>
        <v>0.5802139037433155</v>
      </c>
      <c r="U40" s="86">
        <f>S40*T40</f>
        <v>0.42712428862743679</v>
      </c>
      <c r="V40" s="87">
        <f>分析係数表!D43</f>
        <v>0.11641299876593994</v>
      </c>
      <c r="W40" s="88">
        <f>ROUND(S40*V40,0)</f>
        <v>0</v>
      </c>
      <c r="X40" s="76">
        <f>分析係数表!E43</f>
        <v>9.2348827642945289E-2</v>
      </c>
      <c r="Y40" s="89">
        <f>ROUND(S40*X40,0)</f>
        <v>0</v>
      </c>
    </row>
    <row r="41" spans="1:25" x14ac:dyDescent="0.2">
      <c r="A41" s="6" t="s">
        <v>340</v>
      </c>
      <c r="B41" s="5" t="s">
        <v>42</v>
      </c>
      <c r="C41" s="163"/>
      <c r="D41" s="107">
        <f>投入係数表!AN41</f>
        <v>0</v>
      </c>
      <c r="E41" s="110">
        <f t="shared" si="9"/>
        <v>0</v>
      </c>
      <c r="F41" s="85">
        <f>分析係数表!C44</f>
        <v>0.44668045890539776</v>
      </c>
      <c r="G41" s="110">
        <f>E41*F41</f>
        <v>0</v>
      </c>
      <c r="H41" s="110">
        <v>6.973124818076987E-3</v>
      </c>
      <c r="I41" s="110">
        <f>C41+H41</f>
        <v>6.973124818076987E-3</v>
      </c>
      <c r="J41" s="85">
        <f>分析係数表!G44</f>
        <v>0.26717776712985147</v>
      </c>
      <c r="K41" s="111">
        <f>I41*J41</f>
        <v>1.8630639188115612E-3</v>
      </c>
      <c r="L41" s="79"/>
      <c r="M41" s="80"/>
      <c r="N41" s="81">
        <f>分析係数表!H44</f>
        <v>0.10956419624217119</v>
      </c>
      <c r="O41" s="82">
        <f t="shared" si="3"/>
        <v>0.61013527553021152</v>
      </c>
      <c r="P41" s="76">
        <f>分析係数表!C44</f>
        <v>0.44668045890539776</v>
      </c>
      <c r="Q41" s="82">
        <f>O41*P41</f>
        <v>0.27253550486820616</v>
      </c>
      <c r="R41" s="83">
        <v>0.27632589605885088</v>
      </c>
      <c r="S41" s="84">
        <f>I41+R41</f>
        <v>0.28329902087692788</v>
      </c>
      <c r="T41" s="85">
        <f>分析係数表!F44</f>
        <v>0.50742692860565408</v>
      </c>
      <c r="U41" s="86">
        <f>S41*T41</f>
        <v>0.14375355204056858</v>
      </c>
      <c r="V41" s="87">
        <f>分析係数表!D44</f>
        <v>0.12563488260661237</v>
      </c>
      <c r="W41" s="88">
        <f>ROUND(S41*V41,0)</f>
        <v>0</v>
      </c>
      <c r="X41" s="76">
        <f>分析係数表!E44</f>
        <v>9.5448011499760427E-2</v>
      </c>
      <c r="Y41" s="89">
        <f>ROUND(S41*X41,0)</f>
        <v>0</v>
      </c>
    </row>
    <row r="42" spans="1:25" x14ac:dyDescent="0.2">
      <c r="A42" s="6" t="s">
        <v>341</v>
      </c>
      <c r="B42" s="5" t="s">
        <v>278</v>
      </c>
      <c r="C42" s="201">
        <f>最終需要_まとめ!C43</f>
        <v>100</v>
      </c>
      <c r="D42" s="107">
        <f>投入係数表!AN42</f>
        <v>0</v>
      </c>
      <c r="E42" s="110">
        <f t="shared" si="9"/>
        <v>0</v>
      </c>
      <c r="F42" s="85">
        <f>分析係数表!C45</f>
        <v>1</v>
      </c>
      <c r="G42" s="110">
        <f>E42*F42</f>
        <v>0</v>
      </c>
      <c r="H42" s="110">
        <v>0.11147177670921544</v>
      </c>
      <c r="I42" s="110">
        <f>C42+H42</f>
        <v>100.11147177670921</v>
      </c>
      <c r="J42" s="85">
        <f>分析係数表!G45</f>
        <v>0</v>
      </c>
      <c r="K42" s="111">
        <f>I42*J42</f>
        <v>0</v>
      </c>
      <c r="L42" s="79"/>
      <c r="M42" s="80"/>
      <c r="N42" s="81">
        <f>分析係数表!H45</f>
        <v>0</v>
      </c>
      <c r="O42" s="82">
        <f t="shared" si="3"/>
        <v>0</v>
      </c>
      <c r="P42" s="76">
        <f>分析係数表!C45</f>
        <v>1</v>
      </c>
      <c r="Q42" s="82">
        <f>O42*P42</f>
        <v>0</v>
      </c>
      <c r="R42" s="83">
        <v>8.170367489450733E-3</v>
      </c>
      <c r="S42" s="84">
        <f>I42+R42</f>
        <v>100.11964214419866</v>
      </c>
      <c r="T42" s="85">
        <f>分析係数表!F45</f>
        <v>0</v>
      </c>
      <c r="U42" s="86">
        <f>S42*T42</f>
        <v>0</v>
      </c>
      <c r="V42" s="87">
        <f>分析係数表!D45</f>
        <v>0</v>
      </c>
      <c r="W42" s="88">
        <f>ROUND(S42*V42,0)</f>
        <v>0</v>
      </c>
      <c r="X42" s="76">
        <f>分析係数表!E45</f>
        <v>0</v>
      </c>
      <c r="Y42" s="89">
        <f>ROUND(S42*X42,0)</f>
        <v>0</v>
      </c>
    </row>
    <row r="43" spans="1:25" x14ac:dyDescent="0.2">
      <c r="A43" s="6" t="s">
        <v>342</v>
      </c>
      <c r="B43" s="5" t="s">
        <v>279</v>
      </c>
      <c r="C43" s="90"/>
      <c r="D43" s="107">
        <f>投入係数表!AN43</f>
        <v>0</v>
      </c>
      <c r="E43" s="110">
        <f t="shared" si="9"/>
        <v>0</v>
      </c>
      <c r="F43" s="85">
        <f>分析係数表!C46</f>
        <v>0.15546676353069377</v>
      </c>
      <c r="G43" s="110">
        <f>E43*F43</f>
        <v>0</v>
      </c>
      <c r="H43" s="110">
        <v>1.9436969882767916E-2</v>
      </c>
      <c r="I43" s="110">
        <f>C43+H43</f>
        <v>1.9436969882767916E-2</v>
      </c>
      <c r="J43" s="85">
        <f>分析係数表!G46</f>
        <v>0</v>
      </c>
      <c r="K43" s="111">
        <f>I43*J43</f>
        <v>0</v>
      </c>
      <c r="L43" s="79"/>
      <c r="M43" s="80"/>
      <c r="N43" s="81">
        <f>分析係数表!H46</f>
        <v>2.2129436325678497E-2</v>
      </c>
      <c r="O43" s="82">
        <f t="shared" si="3"/>
        <v>0.1232332294032677</v>
      </c>
      <c r="P43" s="76">
        <f>分析係数表!C46</f>
        <v>0.15546676353069377</v>
      </c>
      <c r="Q43" s="82">
        <f>O43*P43</f>
        <v>1.9158671334761557E-2</v>
      </c>
      <c r="R43" s="83">
        <v>2.12389430585481E-2</v>
      </c>
      <c r="S43" s="84">
        <f>I43+R43</f>
        <v>4.067591294131602E-2</v>
      </c>
      <c r="T43" s="85">
        <f>分析係数表!F46</f>
        <v>0</v>
      </c>
      <c r="U43" s="86">
        <f>S43*T43</f>
        <v>0</v>
      </c>
      <c r="V43" s="87">
        <f>分析係数表!D46</f>
        <v>4.662004662004662E-3</v>
      </c>
      <c r="W43" s="88">
        <f>ROUND(S43*V43,0)</f>
        <v>0</v>
      </c>
      <c r="X43" s="76">
        <f>分析係数表!E46</f>
        <v>9.324009324009324E-3</v>
      </c>
      <c r="Y43" s="89">
        <f>ROUND(S43*X43,0)</f>
        <v>0</v>
      </c>
    </row>
    <row r="44" spans="1:25" x14ac:dyDescent="0.2">
      <c r="A44" s="192">
        <v>40</v>
      </c>
      <c r="B44" s="14" t="s">
        <v>150</v>
      </c>
      <c r="C44" s="197">
        <f>SUM(C5:C43)</f>
        <v>100</v>
      </c>
      <c r="D44" s="108">
        <f>投入係数表!AN44</f>
        <v>1</v>
      </c>
      <c r="E44" s="96">
        <f>SUM(E5:E43)</f>
        <v>100.00000000000001</v>
      </c>
      <c r="F44" s="98">
        <f>分析係数表!C47</f>
        <v>0.3856972016264052</v>
      </c>
      <c r="G44" s="96">
        <f>SUM(G5:G43)</f>
        <v>31.820689613999399</v>
      </c>
      <c r="H44" s="96">
        <f>SUM(H5:H43)</f>
        <v>37.087353574858071</v>
      </c>
      <c r="I44" s="96">
        <f>SUM(I5:I43)</f>
        <v>137.08735357485807</v>
      </c>
      <c r="J44" s="98">
        <f>分析係数表!G47</f>
        <v>0.23532043395593333</v>
      </c>
      <c r="K44" s="112">
        <f>SUM(K5:K43)</f>
        <v>8.8815739646964023</v>
      </c>
      <c r="L44" s="94">
        <f>最終需要_まとめ!$L$33</f>
        <v>0.627</v>
      </c>
      <c r="M44" s="91">
        <f>K44*L44</f>
        <v>5.5687468758646439</v>
      </c>
      <c r="N44" s="95">
        <f>分析係数表!H47</f>
        <v>1</v>
      </c>
      <c r="O44" s="96">
        <f>SUM(O5:O43)</f>
        <v>5.5687468758646448</v>
      </c>
      <c r="P44" s="92">
        <f>分析係数表!C47</f>
        <v>0.3856972016264052</v>
      </c>
      <c r="Q44" s="96">
        <f>SUM(Q5:Q43)</f>
        <v>2.483465785948384</v>
      </c>
      <c r="R44" s="91">
        <f>SUM(R5:R43)</f>
        <v>2.7351437760915362</v>
      </c>
      <c r="S44" s="97">
        <f>SUM(S5:S43)</f>
        <v>139.82249735094962</v>
      </c>
      <c r="T44" s="98">
        <f>分析係数表!F47</f>
        <v>0.49256721600054465</v>
      </c>
      <c r="U44" s="99">
        <f>SUM(U5:U43)</f>
        <v>17.680827279919161</v>
      </c>
      <c r="V44" s="100">
        <f>分析係数表!D47</f>
        <v>5.5358071998560611E-2</v>
      </c>
      <c r="W44" s="101">
        <f>SUM(W5:W43)</f>
        <v>2</v>
      </c>
      <c r="X44" s="92">
        <f>分析係数表!E47</f>
        <v>4.4839843806985892E-2</v>
      </c>
      <c r="Y44" s="102">
        <f>SUM(Y5:Y43)</f>
        <v>2</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283</v>
      </c>
      <c r="S2" s="3" t="s">
        <v>152</v>
      </c>
      <c r="U2" s="64" t="s">
        <v>209</v>
      </c>
      <c r="W2" s="3" t="s">
        <v>130</v>
      </c>
      <c r="Y2" s="3" t="s">
        <v>153</v>
      </c>
    </row>
    <row r="3" spans="1:25" ht="44" x14ac:dyDescent="0.2">
      <c r="B3" s="65"/>
      <c r="C3" s="66" t="s">
        <v>227</v>
      </c>
      <c r="D3" s="66" t="s">
        <v>353</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107">
        <f>投入係数表!AO5</f>
        <v>0</v>
      </c>
      <c r="E5" s="110">
        <f>$C$43*D5</f>
        <v>0</v>
      </c>
      <c r="F5" s="85">
        <f>分析係数表!C8</f>
        <v>7.164700742682395E-2</v>
      </c>
      <c r="G5" s="110">
        <f t="shared" ref="G5:G38" si="0">E5*F5</f>
        <v>0</v>
      </c>
      <c r="H5" s="110">
        <f t="array" ref="H5:H43">MMULT(逆行列係数!C5:AO43,'39'!G5:G43)</f>
        <v>1.3777120290993726E-3</v>
      </c>
      <c r="I5" s="110">
        <f t="shared" ref="I5:I38" si="1">C5+H5</f>
        <v>1.3777120290993726E-3</v>
      </c>
      <c r="J5" s="85">
        <f>分析係数表!G8</f>
        <v>0.12209302325581395</v>
      </c>
      <c r="K5" s="111">
        <f t="shared" ref="K5:K38" si="2">I5*J5</f>
        <v>1.6820902680864431E-4</v>
      </c>
      <c r="L5" s="79" t="s">
        <v>177</v>
      </c>
      <c r="M5" s="80" t="s">
        <v>177</v>
      </c>
      <c r="N5" s="81">
        <f>分析係数表!H8</f>
        <v>1.0934237995824634E-2</v>
      </c>
      <c r="O5" s="82">
        <f t="shared" ref="O5:O43" si="3">$M$44*N5</f>
        <v>0.11601541251154689</v>
      </c>
      <c r="P5" s="76">
        <f>分析係数表!C8</f>
        <v>7.164700742682395E-2</v>
      </c>
      <c r="Q5" s="82">
        <f t="shared" ref="Q5:Q38" si="4">O5*P5</f>
        <v>8.3121571218408435E-3</v>
      </c>
      <c r="R5" s="83">
        <f t="array" ref="R5:R43">MMULT(逆行列係数!C5:AO43,'39'!Q5:Q43)</f>
        <v>1.030566912566987E-2</v>
      </c>
      <c r="S5" s="84">
        <f t="shared" ref="S5:S38" si="5">I5+R5</f>
        <v>1.1683381154769242E-2</v>
      </c>
      <c r="T5" s="85">
        <f>分析係数表!F8</f>
        <v>0.45639534883720928</v>
      </c>
      <c r="U5" s="86">
        <f t="shared" ref="U5:U38" si="6">S5*T5</f>
        <v>5.3322408177289855E-3</v>
      </c>
      <c r="V5" s="87">
        <f>分析係数表!D8</f>
        <v>0.625</v>
      </c>
      <c r="W5" s="167">
        <f t="shared" ref="W5:W38" si="7">ROUND(S5*V5,0)</f>
        <v>0</v>
      </c>
      <c r="X5" s="76">
        <f>分析係数表!E8</f>
        <v>0</v>
      </c>
      <c r="Y5" s="166">
        <f t="shared" ref="Y5:Y38" si="8">ROUND(S5*X5,0)</f>
        <v>0</v>
      </c>
    </row>
    <row r="6" spans="1:25" x14ac:dyDescent="0.2">
      <c r="A6" s="6" t="s">
        <v>219</v>
      </c>
      <c r="B6" s="5" t="s">
        <v>265</v>
      </c>
      <c r="C6" s="90"/>
      <c r="D6" s="107">
        <f>投入係数表!AO6</f>
        <v>0</v>
      </c>
      <c r="E6" s="110">
        <f t="shared" ref="E6:E43" si="9">$C$43*D6</f>
        <v>0</v>
      </c>
      <c r="F6" s="85">
        <f>分析係数表!C9</f>
        <v>5.7142857142857162E-2</v>
      </c>
      <c r="G6" s="110">
        <f t="shared" si="0"/>
        <v>0</v>
      </c>
      <c r="H6" s="110">
        <v>5.8352927545761201E-3</v>
      </c>
      <c r="I6" s="110">
        <f t="shared" si="1"/>
        <v>5.8352927545761201E-3</v>
      </c>
      <c r="J6" s="85">
        <f>分析係数表!G9</f>
        <v>0.2857142857142857</v>
      </c>
      <c r="K6" s="111">
        <f t="shared" si="2"/>
        <v>1.6672265013074627E-3</v>
      </c>
      <c r="L6" s="79"/>
      <c r="M6" s="80"/>
      <c r="N6" s="81">
        <f>分析係数表!H9</f>
        <v>5.8716075156576197E-4</v>
      </c>
      <c r="O6" s="82">
        <f t="shared" si="3"/>
        <v>6.2299445859422551E-3</v>
      </c>
      <c r="P6" s="76">
        <f>分析係数表!C9</f>
        <v>5.7142857142857162E-2</v>
      </c>
      <c r="Q6" s="82">
        <f t="shared" si="4"/>
        <v>3.5599683348241468E-4</v>
      </c>
      <c r="R6" s="83">
        <v>4.1415000923493124E-4</v>
      </c>
      <c r="S6" s="84">
        <f t="shared" si="5"/>
        <v>6.2494427638110518E-3</v>
      </c>
      <c r="T6" s="85">
        <f>分析係数表!F9</f>
        <v>0.7142857142857143</v>
      </c>
      <c r="U6" s="86">
        <f t="shared" si="6"/>
        <v>4.4638876884364655E-3</v>
      </c>
      <c r="V6" s="87">
        <f>分析係数表!D9</f>
        <v>0</v>
      </c>
      <c r="W6" s="167">
        <f t="shared" si="7"/>
        <v>0</v>
      </c>
      <c r="X6" s="76">
        <f>分析係数表!E9</f>
        <v>0</v>
      </c>
      <c r="Y6" s="166">
        <f t="shared" si="8"/>
        <v>0</v>
      </c>
    </row>
    <row r="7" spans="1:25" x14ac:dyDescent="0.2">
      <c r="A7" s="6" t="s">
        <v>220</v>
      </c>
      <c r="B7" s="5" t="s">
        <v>266</v>
      </c>
      <c r="C7" s="90"/>
      <c r="D7" s="107">
        <f>投入係数表!AO7</f>
        <v>0</v>
      </c>
      <c r="E7" s="110">
        <f t="shared" si="9"/>
        <v>0</v>
      </c>
      <c r="F7" s="85">
        <f>分析係数表!C10</f>
        <v>0</v>
      </c>
      <c r="G7" s="110">
        <f t="shared" si="0"/>
        <v>0</v>
      </c>
      <c r="H7" s="110">
        <v>0</v>
      </c>
      <c r="I7" s="110">
        <f t="shared" si="1"/>
        <v>0</v>
      </c>
      <c r="J7" s="85">
        <f>分析係数表!G10</f>
        <v>0</v>
      </c>
      <c r="K7" s="111">
        <f t="shared" si="2"/>
        <v>0</v>
      </c>
      <c r="L7" s="79"/>
      <c r="M7" s="80"/>
      <c r="N7" s="81">
        <f>分析係数表!H10</f>
        <v>1.1090814196242171E-3</v>
      </c>
      <c r="O7" s="82">
        <f t="shared" si="3"/>
        <v>1.1767673106779817E-2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107">
        <f>投入係数表!AO8</f>
        <v>0</v>
      </c>
      <c r="E8" s="110">
        <f t="shared" si="9"/>
        <v>0</v>
      </c>
      <c r="F8" s="85">
        <f>分析係数表!C11</f>
        <v>4.3499275012083283E-3</v>
      </c>
      <c r="G8" s="110">
        <f t="shared" si="0"/>
        <v>0</v>
      </c>
      <c r="H8" s="110">
        <v>2.5554536496007673E-3</v>
      </c>
      <c r="I8" s="110">
        <f t="shared" si="1"/>
        <v>2.5554536496007673E-3</v>
      </c>
      <c r="J8" s="85">
        <f>分析係数表!G11</f>
        <v>0.47058823529411764</v>
      </c>
      <c r="K8" s="111">
        <f t="shared" si="2"/>
        <v>1.2025664233415376E-3</v>
      </c>
      <c r="L8" s="79"/>
      <c r="M8" s="80"/>
      <c r="N8" s="81">
        <f>分析係数表!H11</f>
        <v>-2.6096033402922757E-5</v>
      </c>
      <c r="O8" s="82">
        <f t="shared" si="3"/>
        <v>-2.7688642604187805E-4</v>
      </c>
      <c r="P8" s="76">
        <f>分析係数表!C11</f>
        <v>4.3499275012083283E-3</v>
      </c>
      <c r="Q8" s="82">
        <f t="shared" si="4"/>
        <v>-1.2044358793508511E-6</v>
      </c>
      <c r="R8" s="83">
        <v>1.8008216966943218E-4</v>
      </c>
      <c r="S8" s="84">
        <f t="shared" si="5"/>
        <v>2.7355358192701993E-3</v>
      </c>
      <c r="T8" s="85">
        <f>分析係数表!F11</f>
        <v>0.76470588235294112</v>
      </c>
      <c r="U8" s="86">
        <f t="shared" si="6"/>
        <v>2.0918803323830932E-3</v>
      </c>
      <c r="V8" s="87">
        <f>分析係数表!D11</f>
        <v>0</v>
      </c>
      <c r="W8" s="167">
        <f t="shared" si="7"/>
        <v>0</v>
      </c>
      <c r="X8" s="76">
        <f>分析係数表!E11</f>
        <v>0</v>
      </c>
      <c r="Y8" s="166">
        <f t="shared" si="8"/>
        <v>0</v>
      </c>
    </row>
    <row r="9" spans="1:25" x14ac:dyDescent="0.2">
      <c r="A9" s="6" t="s">
        <v>222</v>
      </c>
      <c r="B9" s="5" t="s">
        <v>190</v>
      </c>
      <c r="C9" s="90"/>
      <c r="D9" s="107">
        <f>投入係数表!AO9</f>
        <v>2.331002331002331E-3</v>
      </c>
      <c r="E9" s="110">
        <f t="shared" si="9"/>
        <v>0.23310023310023309</v>
      </c>
      <c r="F9" s="85">
        <f>分析係数表!C12</f>
        <v>7.5078417484569449E-2</v>
      </c>
      <c r="G9" s="110">
        <f t="shared" si="0"/>
        <v>1.7500796616449755E-2</v>
      </c>
      <c r="H9" s="110">
        <v>2.1733735333957959E-2</v>
      </c>
      <c r="I9" s="110">
        <f t="shared" si="1"/>
        <v>2.1733735333957959E-2</v>
      </c>
      <c r="J9" s="85">
        <f>分析係数表!G12</f>
        <v>0.13750412677451304</v>
      </c>
      <c r="K9" s="111">
        <f t="shared" si="2"/>
        <v>2.9884782986442687E-3</v>
      </c>
      <c r="L9" s="79"/>
      <c r="M9" s="80"/>
      <c r="N9" s="81">
        <f>分析係数表!H12</f>
        <v>8.9209290187891435E-2</v>
      </c>
      <c r="O9" s="82">
        <f t="shared" si="3"/>
        <v>0.94653624742415998</v>
      </c>
      <c r="P9" s="76">
        <f>分析係数表!C12</f>
        <v>7.5078417484569449E-2</v>
      </c>
      <c r="Q9" s="82">
        <f t="shared" si="4"/>
        <v>7.1064443548388812E-2</v>
      </c>
      <c r="R9" s="83">
        <v>7.8494073266986319E-2</v>
      </c>
      <c r="S9" s="84">
        <f t="shared" si="5"/>
        <v>0.10022780860094428</v>
      </c>
      <c r="T9" s="85">
        <f>分析係数表!F12</f>
        <v>0.33294816771211622</v>
      </c>
      <c r="U9" s="86">
        <f t="shared" si="6"/>
        <v>3.337066522748508E-2</v>
      </c>
      <c r="V9" s="87">
        <f>分析係数表!D12</f>
        <v>3.6810828656322216E-2</v>
      </c>
      <c r="W9" s="167">
        <f t="shared" si="7"/>
        <v>0</v>
      </c>
      <c r="X9" s="76">
        <f>分析係数表!E12</f>
        <v>3.4664905909541105E-2</v>
      </c>
      <c r="Y9" s="166">
        <f t="shared" si="8"/>
        <v>0</v>
      </c>
    </row>
    <row r="10" spans="1:25" x14ac:dyDescent="0.2">
      <c r="A10" s="6" t="s">
        <v>223</v>
      </c>
      <c r="B10" s="5" t="s">
        <v>28</v>
      </c>
      <c r="C10" s="90"/>
      <c r="D10" s="107">
        <f>投入係数表!AO10</f>
        <v>6.993006993006993E-3</v>
      </c>
      <c r="E10" s="110">
        <f t="shared" si="9"/>
        <v>0.69930069930069927</v>
      </c>
      <c r="F10" s="85">
        <f>分析係数表!C13</f>
        <v>0</v>
      </c>
      <c r="G10" s="110">
        <f t="shared" si="0"/>
        <v>0</v>
      </c>
      <c r="H10" s="110">
        <v>0</v>
      </c>
      <c r="I10" s="110">
        <f t="shared" si="1"/>
        <v>0</v>
      </c>
      <c r="J10" s="85">
        <f>分析係数表!G13</f>
        <v>0.24812030075187969</v>
      </c>
      <c r="K10" s="111">
        <f t="shared" si="2"/>
        <v>0</v>
      </c>
      <c r="L10" s="79"/>
      <c r="M10" s="80"/>
      <c r="N10" s="81">
        <f>分析係数表!H13</f>
        <v>1.4104906054279749E-2</v>
      </c>
      <c r="O10" s="82">
        <f t="shared" si="3"/>
        <v>0.14965711327563508</v>
      </c>
      <c r="P10" s="76">
        <f>分析係数表!C13</f>
        <v>0</v>
      </c>
      <c r="Q10" s="82">
        <f t="shared" si="4"/>
        <v>0</v>
      </c>
      <c r="R10" s="83">
        <v>0</v>
      </c>
      <c r="S10" s="84">
        <f t="shared" si="5"/>
        <v>0</v>
      </c>
      <c r="T10" s="85">
        <f>分析係数表!F13</f>
        <v>0.39097744360902253</v>
      </c>
      <c r="U10" s="86">
        <f t="shared" si="6"/>
        <v>0</v>
      </c>
      <c r="V10" s="87">
        <f>分析係数表!D13</f>
        <v>0.15037593984962405</v>
      </c>
      <c r="W10" s="167">
        <f t="shared" si="7"/>
        <v>0</v>
      </c>
      <c r="X10" s="76">
        <f>分析係数表!E13</f>
        <v>0.10526315789473684</v>
      </c>
      <c r="Y10" s="166">
        <f t="shared" si="8"/>
        <v>0</v>
      </c>
    </row>
    <row r="11" spans="1:25" x14ac:dyDescent="0.2">
      <c r="A11" s="6" t="s">
        <v>224</v>
      </c>
      <c r="B11" s="5" t="s">
        <v>267</v>
      </c>
      <c r="C11" s="90"/>
      <c r="D11" s="107">
        <f>投入係数表!AO11</f>
        <v>0.15151515151515152</v>
      </c>
      <c r="E11" s="110">
        <f t="shared" si="9"/>
        <v>15.151515151515152</v>
      </c>
      <c r="F11" s="85">
        <f>分析係数表!C14</f>
        <v>7.4826296098343126E-2</v>
      </c>
      <c r="G11" s="110">
        <f t="shared" si="0"/>
        <v>1.1337317590658049</v>
      </c>
      <c r="H11" s="110">
        <v>1.1749256610814325</v>
      </c>
      <c r="I11" s="110">
        <f t="shared" si="1"/>
        <v>1.1749256610814325</v>
      </c>
      <c r="J11" s="85">
        <f>分析係数表!G14</f>
        <v>0.16814159292035399</v>
      </c>
      <c r="K11" s="111">
        <f t="shared" si="2"/>
        <v>0.19755387221723203</v>
      </c>
      <c r="L11" s="79"/>
      <c r="M11" s="80"/>
      <c r="N11" s="81">
        <f>分析係数表!H14</f>
        <v>1.1873695198329854E-3</v>
      </c>
      <c r="O11" s="82">
        <f t="shared" si="3"/>
        <v>1.2598332384905452E-2</v>
      </c>
      <c r="P11" s="76">
        <f>分析係数表!C14</f>
        <v>7.4826296098343126E-2</v>
      </c>
      <c r="Q11" s="82">
        <f t="shared" si="4"/>
        <v>9.4268654937828059E-4</v>
      </c>
      <c r="R11" s="83">
        <v>3.2095021158664722E-3</v>
      </c>
      <c r="S11" s="84">
        <f t="shared" si="5"/>
        <v>1.1781351631972989</v>
      </c>
      <c r="T11" s="85">
        <f>分析係数表!F14</f>
        <v>0.3584070796460177</v>
      </c>
      <c r="U11" s="86">
        <f t="shared" si="6"/>
        <v>0.42225198326982838</v>
      </c>
      <c r="V11" s="87">
        <f>分析係数表!D14</f>
        <v>0.16150442477876106</v>
      </c>
      <c r="W11" s="167">
        <f t="shared" si="7"/>
        <v>0</v>
      </c>
      <c r="X11" s="76">
        <f>分析係数表!E14</f>
        <v>0.16150442477876106</v>
      </c>
      <c r="Y11" s="166">
        <f t="shared" si="8"/>
        <v>0</v>
      </c>
    </row>
    <row r="12" spans="1:25" x14ac:dyDescent="0.2">
      <c r="A12" s="6" t="s">
        <v>225</v>
      </c>
      <c r="B12" s="5" t="s">
        <v>29</v>
      </c>
      <c r="C12" s="90"/>
      <c r="D12" s="107">
        <f>投入係数表!AO12</f>
        <v>1.1655011655011656E-2</v>
      </c>
      <c r="E12" s="110">
        <f t="shared" si="9"/>
        <v>1.1655011655011656</v>
      </c>
      <c r="F12" s="85">
        <f>分析係数表!C15</f>
        <v>0</v>
      </c>
      <c r="G12" s="110">
        <f t="shared" si="0"/>
        <v>0</v>
      </c>
      <c r="H12" s="110">
        <v>0</v>
      </c>
      <c r="I12" s="110">
        <f t="shared" si="1"/>
        <v>0</v>
      </c>
      <c r="J12" s="85">
        <f>分析係数表!G15</f>
        <v>9.6703296703296707E-2</v>
      </c>
      <c r="K12" s="111">
        <f t="shared" si="2"/>
        <v>0</v>
      </c>
      <c r="L12" s="79"/>
      <c r="M12" s="80"/>
      <c r="N12" s="81">
        <f>分析係数表!H15</f>
        <v>8.1680584551148232E-3</v>
      </c>
      <c r="O12" s="82">
        <f t="shared" si="3"/>
        <v>8.6665451351107828E-2</v>
      </c>
      <c r="P12" s="76">
        <f>分析係数表!C15</f>
        <v>0</v>
      </c>
      <c r="Q12" s="82">
        <f t="shared" si="4"/>
        <v>0</v>
      </c>
      <c r="R12" s="83">
        <v>0</v>
      </c>
      <c r="S12" s="84">
        <f t="shared" si="5"/>
        <v>0</v>
      </c>
      <c r="T12" s="85">
        <f>分析係数表!F15</f>
        <v>0.30549450549450552</v>
      </c>
      <c r="U12" s="86">
        <f t="shared" si="6"/>
        <v>0</v>
      </c>
      <c r="V12" s="87">
        <f>分析係数表!D15</f>
        <v>0</v>
      </c>
      <c r="W12" s="167">
        <f t="shared" si="7"/>
        <v>0</v>
      </c>
      <c r="X12" s="76">
        <f>分析係数表!E15</f>
        <v>0</v>
      </c>
      <c r="Y12" s="166">
        <f t="shared" si="8"/>
        <v>0</v>
      </c>
    </row>
    <row r="13" spans="1:25" x14ac:dyDescent="0.2">
      <c r="A13" s="6" t="s">
        <v>226</v>
      </c>
      <c r="B13" s="5" t="s">
        <v>30</v>
      </c>
      <c r="C13" s="90"/>
      <c r="D13" s="107">
        <f>投入係数表!AO13</f>
        <v>2.3310023310023312E-2</v>
      </c>
      <c r="E13" s="110">
        <f t="shared" si="9"/>
        <v>2.3310023310023311</v>
      </c>
      <c r="F13" s="85">
        <f>分析係数表!C16</f>
        <v>0.33157038242473558</v>
      </c>
      <c r="G13" s="110">
        <f t="shared" si="0"/>
        <v>0.77289133432339296</v>
      </c>
      <c r="H13" s="110">
        <v>0.93099748552700434</v>
      </c>
      <c r="I13" s="110">
        <f t="shared" si="1"/>
        <v>0.93099748552700434</v>
      </c>
      <c r="J13" s="85">
        <f>分析係数表!G16</f>
        <v>3.3388981636060099E-2</v>
      </c>
      <c r="K13" s="111">
        <f t="shared" si="2"/>
        <v>3.1085057947479275E-2</v>
      </c>
      <c r="L13" s="79"/>
      <c r="M13" s="80"/>
      <c r="N13" s="81">
        <f>分析係数表!H16</f>
        <v>1.6727557411273488E-2</v>
      </c>
      <c r="O13" s="82">
        <f t="shared" si="3"/>
        <v>0.17748419909284383</v>
      </c>
      <c r="P13" s="76">
        <f>分析係数表!C16</f>
        <v>0.33157038242473558</v>
      </c>
      <c r="Q13" s="82">
        <f t="shared" si="4"/>
        <v>5.8848503767562135E-2</v>
      </c>
      <c r="R13" s="83">
        <v>6.448852381595549E-2</v>
      </c>
      <c r="S13" s="84">
        <f t="shared" si="5"/>
        <v>0.99548600934295983</v>
      </c>
      <c r="T13" s="85">
        <f>分析係数表!F16</f>
        <v>0.28881469115191988</v>
      </c>
      <c r="U13" s="86">
        <f t="shared" si="6"/>
        <v>0.28751098433444416</v>
      </c>
      <c r="V13" s="87">
        <f>分析係数表!D16</f>
        <v>8.3472454090150246E-3</v>
      </c>
      <c r="W13" s="167">
        <f t="shared" si="7"/>
        <v>0</v>
      </c>
      <c r="X13" s="76">
        <f>分析係数表!E16</f>
        <v>8.3472454090150246E-3</v>
      </c>
      <c r="Y13" s="166">
        <f t="shared" si="8"/>
        <v>0</v>
      </c>
    </row>
    <row r="14" spans="1:25" x14ac:dyDescent="0.2">
      <c r="A14" s="6" t="s">
        <v>2</v>
      </c>
      <c r="B14" s="5" t="s">
        <v>364</v>
      </c>
      <c r="C14" s="90"/>
      <c r="D14" s="107">
        <f>投入係数表!AO14</f>
        <v>2.097902097902098E-2</v>
      </c>
      <c r="E14" s="110">
        <f t="shared" si="9"/>
        <v>2.0979020979020979</v>
      </c>
      <c r="F14" s="85">
        <f>分析係数表!C17</f>
        <v>0.10168393782383423</v>
      </c>
      <c r="G14" s="110">
        <f t="shared" si="0"/>
        <v>0.21332294648356831</v>
      </c>
      <c r="H14" s="110">
        <v>0.25649982247133479</v>
      </c>
      <c r="I14" s="110">
        <f t="shared" si="1"/>
        <v>0.25649982247133479</v>
      </c>
      <c r="J14" s="85">
        <f>分析係数表!G17</f>
        <v>0.21222040370976542</v>
      </c>
      <c r="K14" s="111">
        <f t="shared" si="2"/>
        <v>5.4434495876349825E-2</v>
      </c>
      <c r="L14" s="79"/>
      <c r="M14" s="80"/>
      <c r="N14" s="81">
        <f>分析係数表!H17</f>
        <v>3.040187891440501E-3</v>
      </c>
      <c r="O14" s="82">
        <f t="shared" si="3"/>
        <v>3.2257268633878788E-2</v>
      </c>
      <c r="P14" s="76">
        <f>分析係数表!C17</f>
        <v>0.10168393782383423</v>
      </c>
      <c r="Q14" s="82">
        <f t="shared" si="4"/>
        <v>3.2800460981340486E-3</v>
      </c>
      <c r="R14" s="83">
        <v>5.7865663930444702E-3</v>
      </c>
      <c r="S14" s="84">
        <f t="shared" si="5"/>
        <v>0.26228638886437927</v>
      </c>
      <c r="T14" s="85">
        <f>分析係数表!F17</f>
        <v>0.32296781232951444</v>
      </c>
      <c r="U14" s="86">
        <f t="shared" si="6"/>
        <v>8.471006121533689E-2</v>
      </c>
      <c r="V14" s="87">
        <f>分析係数表!D17</f>
        <v>1.9094380796508457E-2</v>
      </c>
      <c r="W14" s="167">
        <f t="shared" si="7"/>
        <v>0</v>
      </c>
      <c r="X14" s="76">
        <f>分析係数表!E17</f>
        <v>1.5821058374249863E-2</v>
      </c>
      <c r="Y14" s="166">
        <f t="shared" si="8"/>
        <v>0</v>
      </c>
    </row>
    <row r="15" spans="1:25" x14ac:dyDescent="0.2">
      <c r="A15" s="6" t="s">
        <v>3</v>
      </c>
      <c r="B15" s="5" t="s">
        <v>31</v>
      </c>
      <c r="C15" s="90"/>
      <c r="D15" s="107">
        <f>投入係数表!AO15</f>
        <v>6.993006993006993E-3</v>
      </c>
      <c r="E15" s="110">
        <f t="shared" si="9"/>
        <v>0.69930069930069927</v>
      </c>
      <c r="F15" s="85">
        <f>分析係数表!C18</f>
        <v>1.3647642679900707E-2</v>
      </c>
      <c r="G15" s="110">
        <f t="shared" si="0"/>
        <v>9.5438060698606331E-3</v>
      </c>
      <c r="H15" s="110">
        <v>1.0660736248737425E-2</v>
      </c>
      <c r="I15" s="110">
        <f t="shared" si="1"/>
        <v>1.0660736248737425E-2</v>
      </c>
      <c r="J15" s="85">
        <f>分析係数表!G18</f>
        <v>0.21285140562248997</v>
      </c>
      <c r="K15" s="111">
        <f t="shared" si="2"/>
        <v>2.2691526955143917E-3</v>
      </c>
      <c r="L15" s="79"/>
      <c r="M15" s="80"/>
      <c r="N15" s="81">
        <f>分析係数表!H18</f>
        <v>4.4363256784968683E-4</v>
      </c>
      <c r="O15" s="82">
        <f t="shared" si="3"/>
        <v>4.7070692427119264E-3</v>
      </c>
      <c r="P15" s="76">
        <f>分析係数表!C18</f>
        <v>1.3647642679900707E-2</v>
      </c>
      <c r="Q15" s="82">
        <f t="shared" si="4"/>
        <v>6.4240399094083188E-5</v>
      </c>
      <c r="R15" s="83">
        <v>1.4169458965169617E-4</v>
      </c>
      <c r="S15" s="84">
        <f t="shared" si="5"/>
        <v>1.0802430838389122E-2</v>
      </c>
      <c r="T15" s="85">
        <f>分析係数表!F18</f>
        <v>0.45783132530120479</v>
      </c>
      <c r="U15" s="86">
        <f t="shared" si="6"/>
        <v>4.9456912272142963E-3</v>
      </c>
      <c r="V15" s="87">
        <f>分析係数表!D18</f>
        <v>2.0080321285140562E-2</v>
      </c>
      <c r="W15" s="167">
        <f t="shared" si="7"/>
        <v>0</v>
      </c>
      <c r="X15" s="76">
        <f>分析係数表!E18</f>
        <v>1.6064257028112448E-2</v>
      </c>
      <c r="Y15" s="166">
        <f t="shared" si="8"/>
        <v>0</v>
      </c>
    </row>
    <row r="16" spans="1:25" x14ac:dyDescent="0.2">
      <c r="A16" s="6" t="s">
        <v>4</v>
      </c>
      <c r="B16" s="5" t="s">
        <v>32</v>
      </c>
      <c r="C16" s="90"/>
      <c r="D16" s="107">
        <f>投入係数表!AO16</f>
        <v>4.662004662004662E-3</v>
      </c>
      <c r="E16" s="110">
        <f t="shared" si="9"/>
        <v>0.46620046620046618</v>
      </c>
      <c r="F16" s="85">
        <f>分析係数表!C19</f>
        <v>0.35369371629248714</v>
      </c>
      <c r="G16" s="110">
        <f t="shared" si="0"/>
        <v>0.16489217542773293</v>
      </c>
      <c r="H16" s="110">
        <v>0.22606899966556354</v>
      </c>
      <c r="I16" s="110">
        <f t="shared" si="1"/>
        <v>0.22606899966556354</v>
      </c>
      <c r="J16" s="85">
        <f>分析係数表!G19</f>
        <v>5.7706179370040876E-2</v>
      </c>
      <c r="K16" s="111">
        <f t="shared" si="2"/>
        <v>1.3045578244706721E-2</v>
      </c>
      <c r="L16" s="79"/>
      <c r="M16" s="80"/>
      <c r="N16" s="81">
        <f>分析係数表!H19</f>
        <v>-1.174321503131524E-4</v>
      </c>
      <c r="O16" s="82">
        <f t="shared" si="3"/>
        <v>-1.245988917188451E-3</v>
      </c>
      <c r="P16" s="76">
        <f>分析係数表!C19</f>
        <v>0.35369371629248714</v>
      </c>
      <c r="Q16" s="82">
        <f t="shared" si="4"/>
        <v>-4.4069845057963524E-4</v>
      </c>
      <c r="R16" s="83">
        <v>8.4915453159573127E-4</v>
      </c>
      <c r="S16" s="84">
        <f t="shared" si="5"/>
        <v>0.22691815419715927</v>
      </c>
      <c r="T16" s="85">
        <f>分析係数表!F19</f>
        <v>0.2399615292137533</v>
      </c>
      <c r="U16" s="86">
        <f t="shared" si="6"/>
        <v>5.4451627287512613E-2</v>
      </c>
      <c r="V16" s="87">
        <f>分析係数表!D19</f>
        <v>7.6140097779915043E-3</v>
      </c>
      <c r="W16" s="167">
        <f t="shared" si="7"/>
        <v>0</v>
      </c>
      <c r="X16" s="76">
        <f>分析係数表!E19</f>
        <v>8.0147471347278999E-3</v>
      </c>
      <c r="Y16" s="166">
        <f t="shared" si="8"/>
        <v>0</v>
      </c>
    </row>
    <row r="17" spans="1:25" x14ac:dyDescent="0.2">
      <c r="A17" s="6" t="s">
        <v>5</v>
      </c>
      <c r="B17" s="5" t="s">
        <v>33</v>
      </c>
      <c r="C17" s="90"/>
      <c r="D17" s="107">
        <f>投入係数表!AO17</f>
        <v>4.662004662004662E-3</v>
      </c>
      <c r="E17" s="110">
        <f t="shared" si="9"/>
        <v>0.46620046620046618</v>
      </c>
      <c r="F17" s="85">
        <f>分析係数表!C20</f>
        <v>6.1353860086031276E-2</v>
      </c>
      <c r="G17" s="110">
        <f t="shared" si="0"/>
        <v>2.8603198175305954E-2</v>
      </c>
      <c r="H17" s="110">
        <v>3.5356063037401304E-2</v>
      </c>
      <c r="I17" s="110">
        <f t="shared" si="1"/>
        <v>3.5356063037401304E-2</v>
      </c>
      <c r="J17" s="85">
        <f>分析係数表!G20</f>
        <v>0.10067618332081142</v>
      </c>
      <c r="K17" s="111">
        <f t="shared" si="2"/>
        <v>3.5595134838555783E-3</v>
      </c>
      <c r="L17" s="79"/>
      <c r="M17" s="80"/>
      <c r="N17" s="81">
        <f>分析係数表!H20</f>
        <v>5.4801670146137783E-4</v>
      </c>
      <c r="O17" s="82">
        <f t="shared" si="3"/>
        <v>5.8146149468794386E-3</v>
      </c>
      <c r="P17" s="76">
        <f>分析係数表!C20</f>
        <v>6.1353860086031276E-2</v>
      </c>
      <c r="Q17" s="82">
        <f t="shared" si="4"/>
        <v>3.5674907190498724E-4</v>
      </c>
      <c r="R17" s="83">
        <v>6.6576308060690384E-4</v>
      </c>
      <c r="S17" s="84">
        <f t="shared" si="5"/>
        <v>3.6021826118008207E-2</v>
      </c>
      <c r="T17" s="85">
        <f>分析係数表!F20</f>
        <v>0.22389181066867017</v>
      </c>
      <c r="U17" s="86">
        <f t="shared" si="6"/>
        <v>8.0649918731528509E-3</v>
      </c>
      <c r="V17" s="87">
        <f>分析係数表!D20</f>
        <v>0</v>
      </c>
      <c r="W17" s="167">
        <f t="shared" si="7"/>
        <v>0</v>
      </c>
      <c r="X17" s="76">
        <f>分析係数表!E20</f>
        <v>0</v>
      </c>
      <c r="Y17" s="166">
        <f t="shared" si="8"/>
        <v>0</v>
      </c>
    </row>
    <row r="18" spans="1:25" x14ac:dyDescent="0.2">
      <c r="A18" s="6" t="s">
        <v>6</v>
      </c>
      <c r="B18" s="5" t="s">
        <v>34</v>
      </c>
      <c r="C18" s="90"/>
      <c r="D18" s="107">
        <f>投入係数表!AO18</f>
        <v>6.993006993006993E-3</v>
      </c>
      <c r="E18" s="110">
        <f t="shared" si="9"/>
        <v>0.69930069930069927</v>
      </c>
      <c r="F18" s="85">
        <f>分析係数表!C21</f>
        <v>6.7857142857142838E-2</v>
      </c>
      <c r="G18" s="110">
        <f t="shared" si="0"/>
        <v>4.7452547452547435E-2</v>
      </c>
      <c r="H18" s="110">
        <v>6.5216590530618568E-2</v>
      </c>
      <c r="I18" s="110">
        <f t="shared" si="1"/>
        <v>6.5216590530618568E-2</v>
      </c>
      <c r="J18" s="85">
        <f>分析係数表!G21</f>
        <v>0.28506493506493508</v>
      </c>
      <c r="K18" s="111">
        <f t="shared" si="2"/>
        <v>1.8590963144767242E-2</v>
      </c>
      <c r="L18" s="79"/>
      <c r="M18" s="80"/>
      <c r="N18" s="81">
        <f>分析係数表!H21</f>
        <v>9.264091858037578E-4</v>
      </c>
      <c r="O18" s="82">
        <f t="shared" si="3"/>
        <v>9.8294681244866702E-3</v>
      </c>
      <c r="P18" s="76">
        <f>分析係数表!C21</f>
        <v>6.7857142857142838E-2</v>
      </c>
      <c r="Q18" s="82">
        <f t="shared" si="4"/>
        <v>6.6699962273302383E-4</v>
      </c>
      <c r="R18" s="83">
        <v>1.4805266513068559E-3</v>
      </c>
      <c r="S18" s="84">
        <f t="shared" si="5"/>
        <v>6.6697117181925419E-2</v>
      </c>
      <c r="T18" s="85">
        <f>分析係数表!F21</f>
        <v>0.42467532467532465</v>
      </c>
      <c r="U18" s="86">
        <f t="shared" si="6"/>
        <v>2.8324619894142353E-2</v>
      </c>
      <c r="V18" s="87">
        <f>分析係数表!D21</f>
        <v>5.909090909090909E-2</v>
      </c>
      <c r="W18" s="167">
        <f t="shared" si="7"/>
        <v>0</v>
      </c>
      <c r="X18" s="76">
        <f>分析係数表!E21</f>
        <v>4.6753246753246755E-2</v>
      </c>
      <c r="Y18" s="166">
        <f t="shared" si="8"/>
        <v>0</v>
      </c>
    </row>
    <row r="19" spans="1:25" x14ac:dyDescent="0.2">
      <c r="A19" s="6" t="s">
        <v>7</v>
      </c>
      <c r="B19" s="5" t="s">
        <v>268</v>
      </c>
      <c r="C19" s="90"/>
      <c r="D19" s="107">
        <f>投入係数表!AO19</f>
        <v>0</v>
      </c>
      <c r="E19" s="110">
        <f t="shared" si="9"/>
        <v>0</v>
      </c>
      <c r="F19" s="85">
        <f>分析係数表!C22</f>
        <v>2.5594149908592323E-2</v>
      </c>
      <c r="G19" s="110">
        <f t="shared" si="0"/>
        <v>0</v>
      </c>
      <c r="H19" s="110">
        <v>1.4804213023086818E-3</v>
      </c>
      <c r="I19" s="110">
        <f t="shared" si="1"/>
        <v>1.4804213023086818E-3</v>
      </c>
      <c r="J19" s="85">
        <f>分析係数表!G22</f>
        <v>0.19492656875834447</v>
      </c>
      <c r="K19" s="111">
        <f t="shared" si="2"/>
        <v>2.885734447757911E-4</v>
      </c>
      <c r="L19" s="79"/>
      <c r="M19" s="80"/>
      <c r="N19" s="81">
        <f>分析係数表!H22</f>
        <v>3.9144050104384132E-5</v>
      </c>
      <c r="O19" s="82">
        <f t="shared" si="3"/>
        <v>4.1532963906281702E-4</v>
      </c>
      <c r="P19" s="76">
        <f>分析係数表!C22</f>
        <v>2.5594149908592323E-2</v>
      </c>
      <c r="Q19" s="82">
        <f t="shared" si="4"/>
        <v>1.0630009043655281E-5</v>
      </c>
      <c r="R19" s="83">
        <v>1.0948173624965315E-4</v>
      </c>
      <c r="S19" s="84">
        <f t="shared" si="5"/>
        <v>1.5899030385583348E-3</v>
      </c>
      <c r="T19" s="85">
        <f>分析係数表!F22</f>
        <v>0.41388518024032045</v>
      </c>
      <c r="U19" s="86">
        <f t="shared" si="6"/>
        <v>6.5803730567834959E-4</v>
      </c>
      <c r="V19" s="87">
        <f>分析係数表!D22</f>
        <v>6.1415220293724967E-2</v>
      </c>
      <c r="W19" s="167">
        <f t="shared" si="7"/>
        <v>0</v>
      </c>
      <c r="X19" s="76">
        <f>分析係数表!E22</f>
        <v>6.008010680907877E-2</v>
      </c>
      <c r="Y19" s="166">
        <f t="shared" si="8"/>
        <v>0</v>
      </c>
    </row>
    <row r="20" spans="1:25" x14ac:dyDescent="0.2">
      <c r="A20" s="6" t="s">
        <v>8</v>
      </c>
      <c r="B20" s="5" t="s">
        <v>269</v>
      </c>
      <c r="C20" s="90"/>
      <c r="D20" s="107">
        <f>投入係数表!AO20</f>
        <v>0</v>
      </c>
      <c r="E20" s="110">
        <f t="shared" si="9"/>
        <v>0</v>
      </c>
      <c r="F20" s="85">
        <f>分析係数表!C23</f>
        <v>0</v>
      </c>
      <c r="G20" s="110">
        <f t="shared" si="0"/>
        <v>0</v>
      </c>
      <c r="H20" s="110">
        <v>0</v>
      </c>
      <c r="I20" s="110">
        <f t="shared" si="1"/>
        <v>0</v>
      </c>
      <c r="J20" s="85">
        <f>分析係数表!G23</f>
        <v>0.21664275466284075</v>
      </c>
      <c r="K20" s="111">
        <f t="shared" si="2"/>
        <v>0</v>
      </c>
      <c r="L20" s="79"/>
      <c r="M20" s="80"/>
      <c r="N20" s="81">
        <f>分析係数表!H23</f>
        <v>2.6096033402922757E-5</v>
      </c>
      <c r="O20" s="82">
        <f t="shared" si="3"/>
        <v>2.7688642604187805E-4</v>
      </c>
      <c r="P20" s="76">
        <f>分析係数表!C23</f>
        <v>0</v>
      </c>
      <c r="Q20" s="82">
        <f t="shared" si="4"/>
        <v>0</v>
      </c>
      <c r="R20" s="83">
        <v>0</v>
      </c>
      <c r="S20" s="84">
        <f t="shared" si="5"/>
        <v>0</v>
      </c>
      <c r="T20" s="85">
        <f>分析係数表!F23</f>
        <v>0.44189383070301291</v>
      </c>
      <c r="U20" s="86">
        <f t="shared" si="6"/>
        <v>0</v>
      </c>
      <c r="V20" s="87">
        <f>分析係数表!D23</f>
        <v>2.5824964131994262E-2</v>
      </c>
      <c r="W20" s="167">
        <f t="shared" si="7"/>
        <v>0</v>
      </c>
      <c r="X20" s="76">
        <f>分析係数表!E23</f>
        <v>2.1520803443328552E-2</v>
      </c>
      <c r="Y20" s="166">
        <f t="shared" si="8"/>
        <v>0</v>
      </c>
    </row>
    <row r="21" spans="1:25" x14ac:dyDescent="0.2">
      <c r="A21" s="6" t="s">
        <v>9</v>
      </c>
      <c r="B21" s="5" t="s">
        <v>270</v>
      </c>
      <c r="C21" s="90"/>
      <c r="D21" s="107">
        <f>投入係数表!AO21</f>
        <v>6.993006993006993E-3</v>
      </c>
      <c r="E21" s="110">
        <f t="shared" si="9"/>
        <v>0.69930069930069927</v>
      </c>
      <c r="F21" s="85">
        <f>分析係数表!C24</f>
        <v>0.15741583257506819</v>
      </c>
      <c r="G21" s="110">
        <f t="shared" si="0"/>
        <v>0.11008100180074698</v>
      </c>
      <c r="H21" s="110">
        <v>0.13092512535194875</v>
      </c>
      <c r="I21" s="110">
        <f t="shared" si="1"/>
        <v>0.13092512535194875</v>
      </c>
      <c r="J21" s="85">
        <f>分析係数表!G24</f>
        <v>0.20833333333333334</v>
      </c>
      <c r="K21" s="111">
        <f t="shared" si="2"/>
        <v>2.7276067781655991E-2</v>
      </c>
      <c r="L21" s="79"/>
      <c r="M21" s="80"/>
      <c r="N21" s="81">
        <f>分析係数表!H24</f>
        <v>3.2620041753653444E-4</v>
      </c>
      <c r="O21" s="82">
        <f t="shared" si="3"/>
        <v>3.4610803255234754E-3</v>
      </c>
      <c r="P21" s="76">
        <f>分析係数表!C24</f>
        <v>0.15741583257506819</v>
      </c>
      <c r="Q21" s="82">
        <f t="shared" si="4"/>
        <v>5.4482884105146591E-4</v>
      </c>
      <c r="R21" s="83">
        <v>1.8788176287097631E-3</v>
      </c>
      <c r="S21" s="84">
        <f t="shared" si="5"/>
        <v>0.13280394298065851</v>
      </c>
      <c r="T21" s="85">
        <f>分析係数表!F24</f>
        <v>0.39583333333333331</v>
      </c>
      <c r="U21" s="86">
        <f t="shared" si="6"/>
        <v>5.2568227429843989E-2</v>
      </c>
      <c r="V21" s="87">
        <f>分析係数表!D24</f>
        <v>0</v>
      </c>
      <c r="W21" s="167">
        <f t="shared" si="7"/>
        <v>0</v>
      </c>
      <c r="X21" s="76">
        <f>分析係数表!E24</f>
        <v>0</v>
      </c>
      <c r="Y21" s="166">
        <f t="shared" si="8"/>
        <v>0</v>
      </c>
    </row>
    <row r="22" spans="1:25" x14ac:dyDescent="0.2">
      <c r="A22" s="6" t="s">
        <v>10</v>
      </c>
      <c r="B22" s="5" t="s">
        <v>271</v>
      </c>
      <c r="C22" s="90"/>
      <c r="D22" s="107">
        <f>投入係数表!AO22</f>
        <v>1.3986013986013986E-2</v>
      </c>
      <c r="E22" s="110">
        <f t="shared" si="9"/>
        <v>1.3986013986013985</v>
      </c>
      <c r="F22" s="85">
        <f>分析係数表!C25</f>
        <v>0.30845442536327605</v>
      </c>
      <c r="G22" s="110">
        <f t="shared" si="0"/>
        <v>0.43140479071786858</v>
      </c>
      <c r="H22" s="110">
        <v>0.60504521427810654</v>
      </c>
      <c r="I22" s="110">
        <f t="shared" si="1"/>
        <v>0.60504521427810654</v>
      </c>
      <c r="J22" s="85">
        <f>分析係数表!G25</f>
        <v>0.19694817948330565</v>
      </c>
      <c r="K22" s="111">
        <f t="shared" si="2"/>
        <v>0.11916255345715965</v>
      </c>
      <c r="L22" s="79"/>
      <c r="M22" s="80"/>
      <c r="N22" s="81">
        <f>分析係数表!H25</f>
        <v>5.0887265135699379E-4</v>
      </c>
      <c r="O22" s="82">
        <f t="shared" si="3"/>
        <v>5.3992853078166222E-3</v>
      </c>
      <c r="P22" s="76">
        <f>分析係数表!C25</f>
        <v>0.30845442536327605</v>
      </c>
      <c r="Q22" s="82">
        <f t="shared" si="4"/>
        <v>1.6654334469949552E-3</v>
      </c>
      <c r="R22" s="83">
        <v>9.9437227586352522E-3</v>
      </c>
      <c r="S22" s="84">
        <f t="shared" si="5"/>
        <v>0.61498893703674173</v>
      </c>
      <c r="T22" s="85">
        <f>分析係数表!F25</f>
        <v>0.34916150475902702</v>
      </c>
      <c r="U22" s="86">
        <f t="shared" si="6"/>
        <v>0.21473046266590326</v>
      </c>
      <c r="V22" s="87">
        <f>分析係数表!D25</f>
        <v>2.3674271037921135E-2</v>
      </c>
      <c r="W22" s="167">
        <f t="shared" si="7"/>
        <v>0</v>
      </c>
      <c r="X22" s="76">
        <f>分析係数表!E25</f>
        <v>2.3583622903761897E-2</v>
      </c>
      <c r="Y22" s="166">
        <f t="shared" si="8"/>
        <v>0</v>
      </c>
    </row>
    <row r="23" spans="1:25" x14ac:dyDescent="0.2">
      <c r="A23" s="6" t="s">
        <v>11</v>
      </c>
      <c r="B23" s="5" t="s">
        <v>35</v>
      </c>
      <c r="C23" s="90"/>
      <c r="D23" s="107">
        <f>投入係数表!AO23</f>
        <v>2.331002331002331E-3</v>
      </c>
      <c r="E23" s="110">
        <f t="shared" si="9"/>
        <v>0.23310023310023309</v>
      </c>
      <c r="F23" s="85">
        <f>分析係数表!C26</f>
        <v>0.16160220994475138</v>
      </c>
      <c r="G23" s="110">
        <f t="shared" si="0"/>
        <v>3.7669512807634351E-2</v>
      </c>
      <c r="H23" s="110">
        <v>5.5580130621287555E-2</v>
      </c>
      <c r="I23" s="110">
        <f t="shared" si="1"/>
        <v>5.5580130621287555E-2</v>
      </c>
      <c r="J23" s="85">
        <f>分析係数表!G26</f>
        <v>0.19685515573026913</v>
      </c>
      <c r="K23" s="111">
        <f t="shared" si="2"/>
        <v>1.0941235268962261E-2</v>
      </c>
      <c r="L23" s="79"/>
      <c r="M23" s="80"/>
      <c r="N23" s="81">
        <f>分析係数表!H26</f>
        <v>1.0360125260960334E-2</v>
      </c>
      <c r="O23" s="82">
        <f t="shared" si="3"/>
        <v>0.10992391113862558</v>
      </c>
      <c r="P23" s="76">
        <f>分析係数表!C26</f>
        <v>0.16160220994475138</v>
      </c>
      <c r="Q23" s="82">
        <f t="shared" si="4"/>
        <v>1.7763946965772368E-2</v>
      </c>
      <c r="R23" s="83">
        <v>1.880069615400827E-2</v>
      </c>
      <c r="S23" s="84">
        <f t="shared" si="5"/>
        <v>7.4380826775295825E-2</v>
      </c>
      <c r="T23" s="85">
        <f>分析係数表!F26</f>
        <v>0.33413970365890533</v>
      </c>
      <c r="U23" s="86">
        <f t="shared" si="6"/>
        <v>2.4853587416601718E-2</v>
      </c>
      <c r="V23" s="87">
        <f>分析係数表!D26</f>
        <v>4.2334442092530997E-2</v>
      </c>
      <c r="W23" s="167">
        <f t="shared" si="7"/>
        <v>0</v>
      </c>
      <c r="X23" s="76">
        <f>分析係数表!E26</f>
        <v>4.4148775325068036E-2</v>
      </c>
      <c r="Y23" s="166">
        <f t="shared" si="8"/>
        <v>0</v>
      </c>
    </row>
    <row r="24" spans="1:25" x14ac:dyDescent="0.2">
      <c r="A24" s="6" t="s">
        <v>12</v>
      </c>
      <c r="B24" s="5" t="s">
        <v>365</v>
      </c>
      <c r="C24" s="90"/>
      <c r="D24" s="107">
        <f>投入係数表!AO24</f>
        <v>0</v>
      </c>
      <c r="E24" s="110">
        <f t="shared" si="9"/>
        <v>0</v>
      </c>
      <c r="F24" s="85">
        <f>分析係数表!C27</f>
        <v>8.2295614510016213E-2</v>
      </c>
      <c r="G24" s="110">
        <f t="shared" si="0"/>
        <v>0</v>
      </c>
      <c r="H24" s="110">
        <v>4.3894807834030311E-3</v>
      </c>
      <c r="I24" s="110">
        <f t="shared" si="1"/>
        <v>4.3894807834030311E-3</v>
      </c>
      <c r="J24" s="85">
        <f>分析係数表!G27</f>
        <v>0.16879795396419436</v>
      </c>
      <c r="K24" s="111">
        <f t="shared" si="2"/>
        <v>7.4093537520358063E-4</v>
      </c>
      <c r="L24" s="79"/>
      <c r="M24" s="80"/>
      <c r="N24" s="81">
        <f>分析係数表!H27</f>
        <v>1.0829853862212944E-2</v>
      </c>
      <c r="O24" s="82">
        <f t="shared" si="3"/>
        <v>0.11490786680737938</v>
      </c>
      <c r="P24" s="76">
        <f>分析係数表!C27</f>
        <v>8.2295614510016213E-2</v>
      </c>
      <c r="Q24" s="82">
        <f t="shared" si="4"/>
        <v>9.4564135109483811E-3</v>
      </c>
      <c r="R24" s="83">
        <v>9.5562777337838065E-3</v>
      </c>
      <c r="S24" s="84">
        <f t="shared" si="5"/>
        <v>1.3945758517186838E-2</v>
      </c>
      <c r="T24" s="85">
        <f>分析係数表!F27</f>
        <v>0.31969309462915602</v>
      </c>
      <c r="U24" s="86">
        <f t="shared" si="6"/>
        <v>4.4583626973103705E-3</v>
      </c>
      <c r="V24" s="87">
        <f>分析係数表!D27</f>
        <v>0</v>
      </c>
      <c r="W24" s="167">
        <f t="shared" si="7"/>
        <v>0</v>
      </c>
      <c r="X24" s="76">
        <f>分析係数表!E27</f>
        <v>0</v>
      </c>
      <c r="Y24" s="166">
        <f t="shared" si="8"/>
        <v>0</v>
      </c>
    </row>
    <row r="25" spans="1:25" x14ac:dyDescent="0.2">
      <c r="A25" s="6" t="s">
        <v>13</v>
      </c>
      <c r="B25" s="5" t="s">
        <v>191</v>
      </c>
      <c r="C25" s="90"/>
      <c r="D25" s="107">
        <f>投入係数表!AO25</f>
        <v>0</v>
      </c>
      <c r="E25" s="110">
        <f t="shared" si="9"/>
        <v>0</v>
      </c>
      <c r="F25" s="85">
        <f>分析係数表!C28</f>
        <v>3.4090909090909061E-2</v>
      </c>
      <c r="G25" s="110">
        <f t="shared" si="0"/>
        <v>0</v>
      </c>
      <c r="H25" s="110">
        <v>1.839468795585926E-2</v>
      </c>
      <c r="I25" s="110">
        <f t="shared" si="1"/>
        <v>1.839468795585926E-2</v>
      </c>
      <c r="J25" s="85">
        <f>分析係数表!G28</f>
        <v>0.12609457092819615</v>
      </c>
      <c r="K25" s="111">
        <f t="shared" si="2"/>
        <v>2.3194702851521308E-3</v>
      </c>
      <c r="L25" s="79"/>
      <c r="M25" s="80"/>
      <c r="N25" s="81">
        <f>分析係数表!H28</f>
        <v>2.1424843423799581E-2</v>
      </c>
      <c r="O25" s="82">
        <f t="shared" si="3"/>
        <v>0.22732375578038186</v>
      </c>
      <c r="P25" s="76">
        <f>分析係数表!C28</f>
        <v>3.4090909090909061E-2</v>
      </c>
      <c r="Q25" s="82">
        <f t="shared" si="4"/>
        <v>7.7496734925130107E-3</v>
      </c>
      <c r="R25" s="83">
        <v>8.5993056474110794E-3</v>
      </c>
      <c r="S25" s="84">
        <f t="shared" si="5"/>
        <v>2.6993993603270337E-2</v>
      </c>
      <c r="T25" s="85">
        <f>分析係数表!F28</f>
        <v>0.21453590192644484</v>
      </c>
      <c r="U25" s="86">
        <f t="shared" si="6"/>
        <v>5.7911807642742844E-3</v>
      </c>
      <c r="V25" s="87">
        <f>分析係数表!D28</f>
        <v>1.6637478108581436E-2</v>
      </c>
      <c r="W25" s="167">
        <f t="shared" si="7"/>
        <v>0</v>
      </c>
      <c r="X25" s="76">
        <f>分析係数表!E28</f>
        <v>1.5761821366024518E-2</v>
      </c>
      <c r="Y25" s="166">
        <f t="shared" si="8"/>
        <v>0</v>
      </c>
    </row>
    <row r="26" spans="1:25" x14ac:dyDescent="0.2">
      <c r="A26" s="6" t="s">
        <v>14</v>
      </c>
      <c r="B26" s="5" t="s">
        <v>50</v>
      </c>
      <c r="C26" s="90"/>
      <c r="D26" s="107">
        <f>投入係数表!AO26</f>
        <v>5.3613053613053616E-2</v>
      </c>
      <c r="E26" s="110">
        <f t="shared" si="9"/>
        <v>5.3613053613053614</v>
      </c>
      <c r="F26" s="85">
        <f>分析係数表!C29</f>
        <v>0.29231433506044902</v>
      </c>
      <c r="G26" s="110">
        <f t="shared" si="0"/>
        <v>1.567186411745997</v>
      </c>
      <c r="H26" s="110">
        <v>1.7168528113307859</v>
      </c>
      <c r="I26" s="110">
        <f t="shared" si="1"/>
        <v>1.7168528113307859</v>
      </c>
      <c r="J26" s="85">
        <f>分析係数表!G29</f>
        <v>0.25456977262594738</v>
      </c>
      <c r="K26" s="111">
        <f t="shared" si="2"/>
        <v>0.43705882981269673</v>
      </c>
      <c r="L26" s="79"/>
      <c r="M26" s="80"/>
      <c r="N26" s="81">
        <f>分析係数表!H29</f>
        <v>1.0151356993736952E-2</v>
      </c>
      <c r="O26" s="82">
        <f t="shared" si="3"/>
        <v>0.10770881973029056</v>
      </c>
      <c r="P26" s="76">
        <f>分析係数表!C29</f>
        <v>0.29231433506044902</v>
      </c>
      <c r="Q26" s="82">
        <f t="shared" si="4"/>
        <v>3.1484832019605655E-2</v>
      </c>
      <c r="R26" s="83">
        <v>3.9989558651647453E-2</v>
      </c>
      <c r="S26" s="84">
        <f t="shared" si="5"/>
        <v>1.7568423699824334</v>
      </c>
      <c r="T26" s="85">
        <f>分析係数表!F29</f>
        <v>0.38252340615247438</v>
      </c>
      <c r="U26" s="86">
        <f t="shared" si="6"/>
        <v>0.67203332743866606</v>
      </c>
      <c r="V26" s="87">
        <f>分析係数表!D29</f>
        <v>6.8212215782434235E-2</v>
      </c>
      <c r="W26" s="167">
        <f t="shared" si="7"/>
        <v>0</v>
      </c>
      <c r="X26" s="76">
        <f>分析係数表!E29</f>
        <v>4.7258136424431565E-2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0.37431728859662444</v>
      </c>
      <c r="I27" s="110">
        <f t="shared" si="1"/>
        <v>0.37431728859662444</v>
      </c>
      <c r="J27" s="85">
        <f>分析係数表!G30</f>
        <v>0.34476756092566047</v>
      </c>
      <c r="K27" s="111">
        <f t="shared" si="2"/>
        <v>0.12905245860176476</v>
      </c>
      <c r="L27" s="79"/>
      <c r="M27" s="80"/>
      <c r="N27" s="81">
        <f>分析係数表!H30</f>
        <v>0</v>
      </c>
      <c r="O27" s="82">
        <f t="shared" si="3"/>
        <v>0</v>
      </c>
      <c r="P27" s="76">
        <f>分析係数表!C30</f>
        <v>1</v>
      </c>
      <c r="Q27" s="82">
        <f t="shared" si="4"/>
        <v>0</v>
      </c>
      <c r="R27" s="83">
        <v>3.2238619546440965E-2</v>
      </c>
      <c r="S27" s="84">
        <f t="shared" si="5"/>
        <v>0.40655590814306541</v>
      </c>
      <c r="T27" s="85">
        <f>分析係数表!F30</f>
        <v>0.43968871595330739</v>
      </c>
      <c r="U27" s="86">
        <f t="shared" si="6"/>
        <v>0.17875804521465521</v>
      </c>
      <c r="V27" s="87">
        <f>分析係数表!D30</f>
        <v>0.11560516076182674</v>
      </c>
      <c r="W27" s="167">
        <f t="shared" si="7"/>
        <v>0</v>
      </c>
      <c r="X27" s="76">
        <f>分析係数表!E30</f>
        <v>7.6694654925250877E-2</v>
      </c>
      <c r="Y27" s="166">
        <f t="shared" si="8"/>
        <v>0</v>
      </c>
    </row>
    <row r="28" spans="1:25" x14ac:dyDescent="0.2">
      <c r="A28" s="6" t="s">
        <v>16</v>
      </c>
      <c r="B28" s="5" t="s">
        <v>192</v>
      </c>
      <c r="C28" s="90"/>
      <c r="D28" s="107">
        <f>投入係数表!AO28</f>
        <v>4.662004662004662E-3</v>
      </c>
      <c r="E28" s="110">
        <f t="shared" si="9"/>
        <v>0.46620046620046618</v>
      </c>
      <c r="F28" s="85">
        <f>分析係数表!C31</f>
        <v>3.6682843277190957E-2</v>
      </c>
      <c r="G28" s="110">
        <f t="shared" si="0"/>
        <v>1.7101558637385061E-2</v>
      </c>
      <c r="H28" s="110">
        <v>5.6165209866248622E-2</v>
      </c>
      <c r="I28" s="110">
        <f t="shared" si="1"/>
        <v>5.6165209866248622E-2</v>
      </c>
      <c r="J28" s="85">
        <f>分析係数表!G31</f>
        <v>6.9767441860465115E-2</v>
      </c>
      <c r="K28" s="111">
        <f t="shared" si="2"/>
        <v>3.918503013924322E-3</v>
      </c>
      <c r="L28" s="79"/>
      <c r="M28" s="80"/>
      <c r="N28" s="81">
        <f>分析係数表!H31</f>
        <v>2.1751043841336117E-2</v>
      </c>
      <c r="O28" s="82">
        <f t="shared" si="3"/>
        <v>0.23078483610590533</v>
      </c>
      <c r="P28" s="76">
        <f>分析係数表!C31</f>
        <v>3.6682843277190957E-2</v>
      </c>
      <c r="Q28" s="82">
        <f t="shared" si="4"/>
        <v>8.4658439736251256E-3</v>
      </c>
      <c r="R28" s="83">
        <v>1.1257029116298417E-2</v>
      </c>
      <c r="S28" s="84">
        <f t="shared" si="5"/>
        <v>6.7422238982547039E-2</v>
      </c>
      <c r="T28" s="85">
        <f>分析係数表!F31</f>
        <v>0.34496124031007752</v>
      </c>
      <c r="U28" s="86">
        <f t="shared" si="6"/>
        <v>2.3258059183901884E-2</v>
      </c>
      <c r="V28" s="87">
        <f>分析係数表!D31</f>
        <v>0</v>
      </c>
      <c r="W28" s="167">
        <f t="shared" si="7"/>
        <v>0</v>
      </c>
      <c r="X28" s="76">
        <f>分析係数表!E31</f>
        <v>0</v>
      </c>
      <c r="Y28" s="166">
        <f t="shared" si="8"/>
        <v>0</v>
      </c>
    </row>
    <row r="29" spans="1:25" x14ac:dyDescent="0.2">
      <c r="A29" s="6" t="s">
        <v>17</v>
      </c>
      <c r="B29" s="5" t="s">
        <v>272</v>
      </c>
      <c r="C29" s="90"/>
      <c r="D29" s="107">
        <f>投入係数表!AO29</f>
        <v>2.331002331002331E-3</v>
      </c>
      <c r="E29" s="110">
        <f t="shared" si="9"/>
        <v>0.23310023310023309</v>
      </c>
      <c r="F29" s="85">
        <f>分析係数表!C32</f>
        <v>0.40520446096654272</v>
      </c>
      <c r="G29" s="110">
        <f t="shared" si="0"/>
        <v>9.4453254304555409E-2</v>
      </c>
      <c r="H29" s="110">
        <v>0.17899679218156356</v>
      </c>
      <c r="I29" s="110">
        <f t="shared" si="1"/>
        <v>0.17899679218156356</v>
      </c>
      <c r="J29" s="85">
        <f>分析係数表!G32</f>
        <v>0.14123006833712984</v>
      </c>
      <c r="K29" s="111">
        <f t="shared" si="2"/>
        <v>2.5279729191929248E-2</v>
      </c>
      <c r="L29" s="79"/>
      <c r="M29" s="80"/>
      <c r="N29" s="81">
        <f>分析係数表!H32</f>
        <v>6.3543841336116914E-3</v>
      </c>
      <c r="O29" s="82">
        <f t="shared" si="3"/>
        <v>6.7421844741197307E-2</v>
      </c>
      <c r="P29" s="76">
        <f>分析係数表!C32</f>
        <v>0.40520446096654272</v>
      </c>
      <c r="Q29" s="82">
        <f t="shared" si="4"/>
        <v>2.7319632255726787E-2</v>
      </c>
      <c r="R29" s="83">
        <v>3.4017725005322366E-2</v>
      </c>
      <c r="S29" s="84">
        <f t="shared" si="5"/>
        <v>0.21301451718688591</v>
      </c>
      <c r="T29" s="85">
        <f>分析係数表!F32</f>
        <v>0.48519362186788156</v>
      </c>
      <c r="U29" s="86">
        <f t="shared" si="6"/>
        <v>0.10335328510434329</v>
      </c>
      <c r="V29" s="87">
        <f>分析係数表!D32</f>
        <v>9.1116173120728925E-3</v>
      </c>
      <c r="W29" s="167">
        <f t="shared" si="7"/>
        <v>0</v>
      </c>
      <c r="X29" s="76">
        <f>分析係数表!E32</f>
        <v>1.366742596810934E-2</v>
      </c>
      <c r="Y29" s="166">
        <f t="shared" si="8"/>
        <v>0</v>
      </c>
    </row>
    <row r="30" spans="1:25" x14ac:dyDescent="0.2">
      <c r="A30" s="6" t="s">
        <v>18</v>
      </c>
      <c r="B30" s="5" t="s">
        <v>273</v>
      </c>
      <c r="C30" s="90"/>
      <c r="D30" s="107">
        <f>投入係数表!AO30</f>
        <v>1.6317016317016316E-2</v>
      </c>
      <c r="E30" s="110">
        <f t="shared" si="9"/>
        <v>1.6317016317016315</v>
      </c>
      <c r="F30" s="85">
        <f>分析係数表!C33</f>
        <v>1</v>
      </c>
      <c r="G30" s="110">
        <f t="shared" si="0"/>
        <v>1.6317016317016315</v>
      </c>
      <c r="H30" s="110">
        <v>2.5149868076416766</v>
      </c>
      <c r="I30" s="110">
        <f t="shared" si="1"/>
        <v>2.5149868076416766</v>
      </c>
      <c r="J30" s="85">
        <f>分析係数表!G33</f>
        <v>0.50773765659543113</v>
      </c>
      <c r="K30" s="111">
        <f t="shared" si="2"/>
        <v>1.2769535080804093</v>
      </c>
      <c r="L30" s="79"/>
      <c r="M30" s="80"/>
      <c r="N30" s="81">
        <f>分析係数表!H33</f>
        <v>9.3945720250521918E-4</v>
      </c>
      <c r="O30" s="82">
        <f t="shared" si="3"/>
        <v>9.9679113375076081E-3</v>
      </c>
      <c r="P30" s="76">
        <f>分析係数表!C33</f>
        <v>1</v>
      </c>
      <c r="Q30" s="82">
        <f t="shared" si="4"/>
        <v>9.9679113375076081E-3</v>
      </c>
      <c r="R30" s="83">
        <v>3.0088769763302662E-2</v>
      </c>
      <c r="S30" s="84">
        <f t="shared" si="5"/>
        <v>2.5450755774049791</v>
      </c>
      <c r="T30" s="85">
        <f>分析係数表!F33</f>
        <v>0.64112011790714807</v>
      </c>
      <c r="U30" s="86">
        <f t="shared" si="6"/>
        <v>1.6316991542684831</v>
      </c>
      <c r="V30" s="87">
        <f>分析係数表!D33</f>
        <v>2.5055268975681652E-2</v>
      </c>
      <c r="W30" s="167">
        <f t="shared" si="7"/>
        <v>0</v>
      </c>
      <c r="X30" s="76">
        <f>分析係数表!E33</f>
        <v>2.3581429624170966E-2</v>
      </c>
      <c r="Y30" s="166">
        <f t="shared" si="8"/>
        <v>0</v>
      </c>
    </row>
    <row r="31" spans="1:25" x14ac:dyDescent="0.2">
      <c r="A31" s="6" t="s">
        <v>19</v>
      </c>
      <c r="B31" s="5" t="s">
        <v>274</v>
      </c>
      <c r="C31" s="90"/>
      <c r="D31" s="107">
        <f>投入係数表!AO31</f>
        <v>9.0909090909090912E-2</v>
      </c>
      <c r="E31" s="110">
        <f t="shared" si="9"/>
        <v>9.0909090909090917</v>
      </c>
      <c r="F31" s="85">
        <f>分析係数表!C34</f>
        <v>0.47684200348095152</v>
      </c>
      <c r="G31" s="110">
        <f t="shared" si="0"/>
        <v>4.3349273043722869</v>
      </c>
      <c r="H31" s="110">
        <v>4.7517379372762063</v>
      </c>
      <c r="I31" s="110">
        <f t="shared" si="1"/>
        <v>4.7517379372762063</v>
      </c>
      <c r="J31" s="85">
        <f>分析係数表!G34</f>
        <v>0.42481481481481481</v>
      </c>
      <c r="K31" s="111">
        <f t="shared" si="2"/>
        <v>2.0186086718725216</v>
      </c>
      <c r="L31" s="79"/>
      <c r="M31" s="80"/>
      <c r="N31" s="81">
        <f>分析係数表!H34</f>
        <v>0.15750260960334028</v>
      </c>
      <c r="O31" s="82">
        <f t="shared" si="3"/>
        <v>1.6711480243757548</v>
      </c>
      <c r="P31" s="76">
        <f>分析係数表!C34</f>
        <v>0.47684200348095152</v>
      </c>
      <c r="Q31" s="82">
        <f t="shared" si="4"/>
        <v>0.79687357205656895</v>
      </c>
      <c r="R31" s="83">
        <v>0.85147951807351985</v>
      </c>
      <c r="S31" s="84">
        <f t="shared" si="5"/>
        <v>5.6032174553497258</v>
      </c>
      <c r="T31" s="85">
        <f>分析係数表!F34</f>
        <v>0.69679012345679014</v>
      </c>
      <c r="U31" s="86">
        <f t="shared" si="6"/>
        <v>3.9042665824683769</v>
      </c>
      <c r="V31" s="87">
        <f>分析係数表!D34</f>
        <v>0.16024691358024692</v>
      </c>
      <c r="W31" s="167">
        <f t="shared" si="7"/>
        <v>1</v>
      </c>
      <c r="X31" s="76">
        <f>分析係数表!E34</f>
        <v>0.12271604938271605</v>
      </c>
      <c r="Y31" s="166">
        <f t="shared" si="8"/>
        <v>1</v>
      </c>
    </row>
    <row r="32" spans="1:25" x14ac:dyDescent="0.2">
      <c r="A32" s="6" t="s">
        <v>20</v>
      </c>
      <c r="B32" s="5" t="s">
        <v>37</v>
      </c>
      <c r="C32" s="90"/>
      <c r="D32" s="107">
        <f>投入係数表!AO32</f>
        <v>2.331002331002331E-3</v>
      </c>
      <c r="E32" s="110">
        <f t="shared" si="9"/>
        <v>0.23310023310023309</v>
      </c>
      <c r="F32" s="85">
        <f>分析係数表!C35</f>
        <v>0.24337550728097401</v>
      </c>
      <c r="G32" s="110">
        <f t="shared" si="0"/>
        <v>5.6730887478082519E-2</v>
      </c>
      <c r="H32" s="110">
        <v>0.38694915003951397</v>
      </c>
      <c r="I32" s="110">
        <f t="shared" si="1"/>
        <v>0.38694915003951397</v>
      </c>
      <c r="J32" s="85">
        <f>分析係数表!G35</f>
        <v>0.31448275862068964</v>
      </c>
      <c r="K32" s="111">
        <f t="shared" si="2"/>
        <v>0.12168883615035749</v>
      </c>
      <c r="L32" s="79"/>
      <c r="M32" s="80"/>
      <c r="N32" s="81">
        <f>分析係数表!H35</f>
        <v>5.9929540709812108E-2</v>
      </c>
      <c r="O32" s="82">
        <f t="shared" si="3"/>
        <v>0.63586967740517286</v>
      </c>
      <c r="P32" s="76">
        <f>分析係数表!C35</f>
        <v>0.24337550728097401</v>
      </c>
      <c r="Q32" s="82">
        <f t="shared" si="4"/>
        <v>0.15475510530307324</v>
      </c>
      <c r="R32" s="83">
        <v>0.20547201802242027</v>
      </c>
      <c r="S32" s="84">
        <f t="shared" si="5"/>
        <v>0.59242116806193423</v>
      </c>
      <c r="T32" s="85">
        <f>分析係数表!F35</f>
        <v>0.64091954022988507</v>
      </c>
      <c r="U32" s="86">
        <f t="shared" si="6"/>
        <v>0.37969430265670634</v>
      </c>
      <c r="V32" s="87">
        <f>分析係数表!D35</f>
        <v>7.0344827586206901E-2</v>
      </c>
      <c r="W32" s="167">
        <f t="shared" si="7"/>
        <v>0</v>
      </c>
      <c r="X32" s="76">
        <f>分析係数表!E35</f>
        <v>6.2068965517241378E-2</v>
      </c>
      <c r="Y32" s="166">
        <f t="shared" si="8"/>
        <v>0</v>
      </c>
    </row>
    <row r="33" spans="1:25" x14ac:dyDescent="0.2">
      <c r="A33" s="6" t="s">
        <v>21</v>
      </c>
      <c r="B33" s="5" t="s">
        <v>38</v>
      </c>
      <c r="C33" s="90"/>
      <c r="D33" s="107">
        <f>投入係数表!AO33</f>
        <v>3.4965034965034968E-2</v>
      </c>
      <c r="E33" s="110">
        <f t="shared" si="9"/>
        <v>3.4965034965034967</v>
      </c>
      <c r="F33" s="85">
        <f>分析係数表!C36</f>
        <v>0.96818154529627187</v>
      </c>
      <c r="G33" s="110">
        <f t="shared" si="0"/>
        <v>3.385250158378573</v>
      </c>
      <c r="H33" s="110">
        <v>3.7278487118389072</v>
      </c>
      <c r="I33" s="110">
        <f t="shared" si="1"/>
        <v>3.7278487118389072</v>
      </c>
      <c r="J33" s="85">
        <f>分析係数表!G36</f>
        <v>4.9777985510633324E-2</v>
      </c>
      <c r="K33" s="111">
        <f t="shared" si="2"/>
        <v>0.18556479916375024</v>
      </c>
      <c r="L33" s="79"/>
      <c r="M33" s="80"/>
      <c r="N33" s="81">
        <f>分析係数表!H36</f>
        <v>0.19376304801670147</v>
      </c>
      <c r="O33" s="82">
        <f t="shared" si="3"/>
        <v>2.0558817133609444</v>
      </c>
      <c r="P33" s="76">
        <f>分析係数表!C36</f>
        <v>0.96818154529627187</v>
      </c>
      <c r="Q33" s="82">
        <f t="shared" si="4"/>
        <v>1.9904667341881461</v>
      </c>
      <c r="R33" s="83">
        <v>2.0976001632514447</v>
      </c>
      <c r="S33" s="84">
        <f t="shared" si="5"/>
        <v>5.8254488750903519</v>
      </c>
      <c r="T33" s="85">
        <f>分析係数表!F36</f>
        <v>0.84955597102126668</v>
      </c>
      <c r="U33" s="86">
        <f t="shared" si="6"/>
        <v>4.9490448757121293</v>
      </c>
      <c r="V33" s="87">
        <f>分析係数表!D36</f>
        <v>8.3547557840616959E-3</v>
      </c>
      <c r="W33" s="167">
        <f t="shared" si="7"/>
        <v>0</v>
      </c>
      <c r="X33" s="76">
        <f>分析係数表!E36</f>
        <v>3.0380930123860717E-3</v>
      </c>
      <c r="Y33" s="166">
        <f t="shared" si="8"/>
        <v>0</v>
      </c>
    </row>
    <row r="34" spans="1:25" x14ac:dyDescent="0.2">
      <c r="A34" s="6" t="s">
        <v>22</v>
      </c>
      <c r="B34" s="5" t="s">
        <v>377</v>
      </c>
      <c r="C34" s="90"/>
      <c r="D34" s="107">
        <f>投入係数表!AO34</f>
        <v>0.11421911421911422</v>
      </c>
      <c r="E34" s="110">
        <f t="shared" si="9"/>
        <v>11.421911421911423</v>
      </c>
      <c r="F34" s="85">
        <f>分析係数表!C37</f>
        <v>0.40040699066315533</v>
      </c>
      <c r="G34" s="110">
        <f t="shared" si="0"/>
        <v>4.5734131800686741</v>
      </c>
      <c r="H34" s="110">
        <v>5.1548780734060697</v>
      </c>
      <c r="I34" s="110">
        <f t="shared" si="1"/>
        <v>5.1548780734060697</v>
      </c>
      <c r="J34" s="85">
        <f>分析係数表!G37</f>
        <v>0.27134717134717135</v>
      </c>
      <c r="K34" s="111">
        <f t="shared" si="2"/>
        <v>1.3987615838582934</v>
      </c>
      <c r="L34" s="79"/>
      <c r="M34" s="80"/>
      <c r="N34" s="81">
        <f>分析係数表!H37</f>
        <v>4.6907620041753653E-2</v>
      </c>
      <c r="O34" s="82">
        <f t="shared" si="3"/>
        <v>0.49770335081027578</v>
      </c>
      <c r="P34" s="76">
        <f>分析係数表!C37</f>
        <v>0.40040699066315533</v>
      </c>
      <c r="Q34" s="82">
        <f t="shared" si="4"/>
        <v>0.19928390094091122</v>
      </c>
      <c r="R34" s="83">
        <v>0.22977584901113624</v>
      </c>
      <c r="S34" s="84">
        <f t="shared" si="5"/>
        <v>5.3846539224172059</v>
      </c>
      <c r="T34" s="85">
        <f>分析係数表!F37</f>
        <v>0.66491656491656492</v>
      </c>
      <c r="U34" s="86">
        <f t="shared" si="6"/>
        <v>3.5803455893581559</v>
      </c>
      <c r="V34" s="87">
        <f>分析係数表!D37</f>
        <v>3.0728530728530729E-2</v>
      </c>
      <c r="W34" s="167">
        <f t="shared" si="7"/>
        <v>0</v>
      </c>
      <c r="X34" s="76">
        <f>分析係数表!E37</f>
        <v>2.9100529100529099E-2</v>
      </c>
      <c r="Y34" s="166">
        <f t="shared" si="8"/>
        <v>0</v>
      </c>
    </row>
    <row r="35" spans="1:25" x14ac:dyDescent="0.2">
      <c r="A35" s="6" t="s">
        <v>23</v>
      </c>
      <c r="B35" s="5" t="s">
        <v>193</v>
      </c>
      <c r="C35" s="90"/>
      <c r="D35" s="107">
        <f>投入係数表!AO35</f>
        <v>8.6247086247086241E-2</v>
      </c>
      <c r="E35" s="110">
        <f t="shared" si="9"/>
        <v>8.6247086247086244</v>
      </c>
      <c r="F35" s="85">
        <f>分析係数表!C38</f>
        <v>3.4362826933778567E-2</v>
      </c>
      <c r="G35" s="110">
        <f t="shared" si="0"/>
        <v>0.29636936982512985</v>
      </c>
      <c r="H35" s="110">
        <v>0.34187276142390854</v>
      </c>
      <c r="I35" s="110">
        <f t="shared" si="1"/>
        <v>0.34187276142390854</v>
      </c>
      <c r="J35" s="85">
        <f>分析係数表!G38</f>
        <v>0.25648414985590778</v>
      </c>
      <c r="K35" s="111">
        <f t="shared" si="2"/>
        <v>8.7684944572702775E-2</v>
      </c>
      <c r="L35" s="79"/>
      <c r="M35" s="80"/>
      <c r="N35" s="81">
        <f>分析係数表!H38</f>
        <v>4.2901878914405008E-2</v>
      </c>
      <c r="O35" s="82">
        <f t="shared" si="3"/>
        <v>0.45520128441284746</v>
      </c>
      <c r="P35" s="76">
        <f>分析係数表!C38</f>
        <v>3.4362826933778567E-2</v>
      </c>
      <c r="Q35" s="82">
        <f t="shared" si="4"/>
        <v>1.5642002956312392E-2</v>
      </c>
      <c r="R35" s="83">
        <v>1.8784807066611474E-2</v>
      </c>
      <c r="S35" s="84">
        <f t="shared" si="5"/>
        <v>0.36065756849052</v>
      </c>
      <c r="T35" s="85">
        <f>分析係数表!F38</f>
        <v>0.52449567723342938</v>
      </c>
      <c r="U35" s="86">
        <f t="shared" si="6"/>
        <v>0.18916333563479723</v>
      </c>
      <c r="V35" s="87">
        <f>分析係数表!D38</f>
        <v>0.12968299711815562</v>
      </c>
      <c r="W35" s="167">
        <f t="shared" si="7"/>
        <v>0</v>
      </c>
      <c r="X35" s="76">
        <f>分析係数表!E38</f>
        <v>0.13832853025936601</v>
      </c>
      <c r="Y35" s="166">
        <f t="shared" si="8"/>
        <v>0</v>
      </c>
    </row>
    <row r="36" spans="1:25" x14ac:dyDescent="0.2">
      <c r="A36" s="6" t="s">
        <v>24</v>
      </c>
      <c r="B36" s="5" t="s">
        <v>39</v>
      </c>
      <c r="C36" s="90"/>
      <c r="D36" s="107">
        <f>投入係数表!AO36</f>
        <v>0.27738927738927738</v>
      </c>
      <c r="E36" s="110">
        <f t="shared" si="9"/>
        <v>27.738927738927739</v>
      </c>
      <c r="F36" s="85">
        <f>分析係数表!C39</f>
        <v>1</v>
      </c>
      <c r="G36" s="110">
        <f t="shared" si="0"/>
        <v>27.738927738927739</v>
      </c>
      <c r="H36" s="110">
        <v>27.752540307203162</v>
      </c>
      <c r="I36" s="110">
        <f t="shared" si="1"/>
        <v>27.752540307203162</v>
      </c>
      <c r="J36" s="85">
        <f>分析係数表!G39</f>
        <v>0.34864130434782609</v>
      </c>
      <c r="K36" s="111">
        <f t="shared" si="2"/>
        <v>9.6756818516689282</v>
      </c>
      <c r="L36" s="79"/>
      <c r="M36" s="80"/>
      <c r="N36" s="81">
        <f>分析係数表!H39</f>
        <v>3.7578288100208767E-3</v>
      </c>
      <c r="O36" s="82">
        <f t="shared" si="3"/>
        <v>3.9871645350030432E-2</v>
      </c>
      <c r="P36" s="76">
        <f>分析係数表!C39</f>
        <v>1</v>
      </c>
      <c r="Q36" s="82">
        <f t="shared" si="4"/>
        <v>3.9871645350030432E-2</v>
      </c>
      <c r="R36" s="83">
        <v>5.1096798062334636E-2</v>
      </c>
      <c r="S36" s="84">
        <f t="shared" si="5"/>
        <v>27.803637105265498</v>
      </c>
      <c r="T36" s="85">
        <f>分析係数表!F39</f>
        <v>0.69918478260869565</v>
      </c>
      <c r="U36" s="86">
        <f t="shared" si="6"/>
        <v>19.439879965176122</v>
      </c>
      <c r="V36" s="87">
        <f>分析係数表!D39</f>
        <v>5.6793478260869563E-2</v>
      </c>
      <c r="W36" s="167">
        <f t="shared" si="7"/>
        <v>2</v>
      </c>
      <c r="X36" s="76">
        <f>分析係数表!E39</f>
        <v>7.2010869565217392E-2</v>
      </c>
      <c r="Y36" s="166">
        <f t="shared" si="8"/>
        <v>2</v>
      </c>
    </row>
    <row r="37" spans="1:25" x14ac:dyDescent="0.2">
      <c r="A37" s="6" t="s">
        <v>25</v>
      </c>
      <c r="B37" s="5" t="s">
        <v>40</v>
      </c>
      <c r="C37" s="90"/>
      <c r="D37" s="107">
        <f>投入係数表!AO37</f>
        <v>0</v>
      </c>
      <c r="E37" s="110">
        <f t="shared" si="9"/>
        <v>0</v>
      </c>
      <c r="F37" s="85">
        <f>分析係数表!C40</f>
        <v>0.60127684271619275</v>
      </c>
      <c r="G37" s="110">
        <f t="shared" si="0"/>
        <v>0</v>
      </c>
      <c r="H37" s="110">
        <v>2.4771271031280413E-2</v>
      </c>
      <c r="I37" s="110">
        <f t="shared" si="1"/>
        <v>2.4771271031280413E-2</v>
      </c>
      <c r="J37" s="85">
        <f>分析係数表!G40</f>
        <v>0.54798481836255197</v>
      </c>
      <c r="K37" s="111">
        <f t="shared" si="2"/>
        <v>1.3574280456685742E-2</v>
      </c>
      <c r="L37" s="79"/>
      <c r="M37" s="80"/>
      <c r="N37" s="81">
        <f>分析係数表!H40</f>
        <v>3.4120563674321501E-2</v>
      </c>
      <c r="O37" s="82">
        <f t="shared" si="3"/>
        <v>0.36202900204975552</v>
      </c>
      <c r="P37" s="76">
        <f>分析係数表!C40</f>
        <v>0.60127684271619275</v>
      </c>
      <c r="Q37" s="82">
        <f t="shared" si="4"/>
        <v>0.21767965532417108</v>
      </c>
      <c r="R37" s="83">
        <v>0.21865874924084197</v>
      </c>
      <c r="S37" s="84">
        <f t="shared" si="5"/>
        <v>0.24343002027212238</v>
      </c>
      <c r="T37" s="85">
        <f>分析係数表!F40</f>
        <v>0.74046629315018975</v>
      </c>
      <c r="U37" s="86">
        <f t="shared" si="6"/>
        <v>0.180251724752374</v>
      </c>
      <c r="V37" s="87">
        <f>分析係数表!D40</f>
        <v>0.1006687149828303</v>
      </c>
      <c r="W37" s="167">
        <f t="shared" si="7"/>
        <v>0</v>
      </c>
      <c r="X37" s="76">
        <f>分析係数表!E40</f>
        <v>5.8015543105006326E-2</v>
      </c>
      <c r="Y37" s="166">
        <f t="shared" si="8"/>
        <v>0</v>
      </c>
    </row>
    <row r="38" spans="1:25" x14ac:dyDescent="0.2">
      <c r="A38" s="6" t="s">
        <v>26</v>
      </c>
      <c r="B38" s="5" t="s">
        <v>276</v>
      </c>
      <c r="C38" s="90"/>
      <c r="D38" s="107">
        <f>投入係数表!AO38</f>
        <v>2.331002331002331E-3</v>
      </c>
      <c r="E38" s="110">
        <f t="shared" si="9"/>
        <v>0.23310023310023309</v>
      </c>
      <c r="F38" s="85">
        <f>分析係数表!C41</f>
        <v>0.59395665886661919</v>
      </c>
      <c r="G38" s="110">
        <f t="shared" si="0"/>
        <v>0.13845143563324455</v>
      </c>
      <c r="H38" s="110">
        <v>0.14074784717107372</v>
      </c>
      <c r="I38" s="110">
        <f t="shared" si="1"/>
        <v>0.14074784717107372</v>
      </c>
      <c r="J38" s="85">
        <f>分析係数表!G41</f>
        <v>0.45048742945100051</v>
      </c>
      <c r="K38" s="111">
        <f t="shared" si="2"/>
        <v>6.3405135872859272E-2</v>
      </c>
      <c r="L38" s="79"/>
      <c r="M38" s="80"/>
      <c r="N38" s="81">
        <f>分析係数表!H41</f>
        <v>5.5519311064718163E-2</v>
      </c>
      <c r="O38" s="82">
        <f t="shared" si="3"/>
        <v>0.58907587140409556</v>
      </c>
      <c r="P38" s="76">
        <f>分析係数表!C41</f>
        <v>0.59395665886661919</v>
      </c>
      <c r="Q38" s="82">
        <f t="shared" si="4"/>
        <v>0.34988553639811881</v>
      </c>
      <c r="R38" s="83">
        <v>0.35431891467077348</v>
      </c>
      <c r="S38" s="84">
        <f t="shared" si="5"/>
        <v>0.49506676184184717</v>
      </c>
      <c r="T38" s="85">
        <f>分析係数表!F41</f>
        <v>0.55190696083461599</v>
      </c>
      <c r="U38" s="86">
        <f t="shared" si="6"/>
        <v>0.27323079193836852</v>
      </c>
      <c r="V38" s="87">
        <f>分析係数表!D41</f>
        <v>0.18539421925773902</v>
      </c>
      <c r="W38" s="167">
        <f t="shared" si="7"/>
        <v>0</v>
      </c>
      <c r="X38" s="76">
        <f>分析係数表!E41</f>
        <v>0.17017273815631948</v>
      </c>
      <c r="Y38" s="166">
        <f t="shared" si="8"/>
        <v>0</v>
      </c>
    </row>
    <row r="39" spans="1:25" x14ac:dyDescent="0.2">
      <c r="A39" s="6" t="s">
        <v>51</v>
      </c>
      <c r="B39" s="5" t="s">
        <v>367</v>
      </c>
      <c r="C39" s="90"/>
      <c r="D39" s="107">
        <f>投入係数表!AO39</f>
        <v>4.662004662004662E-3</v>
      </c>
      <c r="E39" s="110">
        <f t="shared" si="9"/>
        <v>0.46620046620046618</v>
      </c>
      <c r="F39" s="85">
        <f>分析係数表!C42</f>
        <v>0.30827067669172936</v>
      </c>
      <c r="G39" s="110">
        <f>E39*F39</f>
        <v>0.14371593318961742</v>
      </c>
      <c r="H39" s="110">
        <v>0.15035002406958217</v>
      </c>
      <c r="I39" s="110">
        <f>C39+H39</f>
        <v>0.15035002406958217</v>
      </c>
      <c r="J39" s="85">
        <f>分析係数表!G42</f>
        <v>0.47878787878787876</v>
      </c>
      <c r="K39" s="111">
        <f>I39*J39</f>
        <v>7.1985769099981764E-2</v>
      </c>
      <c r="L39" s="79"/>
      <c r="M39" s="80"/>
      <c r="N39" s="81">
        <f>分析係数表!H42</f>
        <v>1.163883089770355E-2</v>
      </c>
      <c r="O39" s="82">
        <f t="shared" si="3"/>
        <v>0.12349134601467761</v>
      </c>
      <c r="P39" s="76">
        <f>分析係数表!C42</f>
        <v>0.30827067669172936</v>
      </c>
      <c r="Q39" s="82">
        <f>O39*P39</f>
        <v>3.8068760801517165E-2</v>
      </c>
      <c r="R39" s="83">
        <v>3.961456692182086E-2</v>
      </c>
      <c r="S39" s="84">
        <f>I39+R39</f>
        <v>0.18996459099140303</v>
      </c>
      <c r="T39" s="85">
        <f>分析係数表!F42</f>
        <v>0.54545454545454541</v>
      </c>
      <c r="U39" s="86">
        <f>S39*T39</f>
        <v>0.10361704963167437</v>
      </c>
      <c r="V39" s="87">
        <f>分析係数表!D42</f>
        <v>0.24545454545454545</v>
      </c>
      <c r="W39" s="167">
        <f>ROUND(S39*V39,0)</f>
        <v>0</v>
      </c>
      <c r="X39" s="76">
        <f>分析係数表!E42</f>
        <v>0.17575757575757575</v>
      </c>
      <c r="Y39" s="166">
        <f>ROUND(S39*X39,0)</f>
        <v>0</v>
      </c>
    </row>
    <row r="40" spans="1:25" x14ac:dyDescent="0.2">
      <c r="A40" s="6" t="s">
        <v>194</v>
      </c>
      <c r="B40" s="5" t="s">
        <v>41</v>
      </c>
      <c r="C40" s="90"/>
      <c r="D40" s="107">
        <f>投入係数表!AO40</f>
        <v>4.4289044289044288E-2</v>
      </c>
      <c r="E40" s="110">
        <f t="shared" si="9"/>
        <v>4.4289044289044286</v>
      </c>
      <c r="F40" s="85">
        <f>分析係数表!C43</f>
        <v>0.33317448971487573</v>
      </c>
      <c r="G40" s="110">
        <f>E40*F40</f>
        <v>1.4755979730961861</v>
      </c>
      <c r="H40" s="110">
        <v>2.837639752960222</v>
      </c>
      <c r="I40" s="110">
        <f>C40+H40</f>
        <v>2.837639752960222</v>
      </c>
      <c r="J40" s="85">
        <f>分析係数表!G43</f>
        <v>0.31447963800904977</v>
      </c>
      <c r="K40" s="111">
        <f>I40*J40</f>
        <v>0.89237992231102004</v>
      </c>
      <c r="L40" s="79"/>
      <c r="M40" s="80"/>
      <c r="N40" s="81">
        <f>分析係数表!H43</f>
        <v>3.2711377870563677E-2</v>
      </c>
      <c r="O40" s="82">
        <f t="shared" si="3"/>
        <v>0.34707713504349413</v>
      </c>
      <c r="P40" s="76">
        <f>分析係数表!C43</f>
        <v>0.33317448971487573</v>
      </c>
      <c r="Q40" s="82">
        <f>O40*P40</f>
        <v>0.11563724735981717</v>
      </c>
      <c r="R40" s="83">
        <v>0.19952242199421655</v>
      </c>
      <c r="S40" s="84">
        <f>I40+R40</f>
        <v>3.0371621749544384</v>
      </c>
      <c r="T40" s="85">
        <f>分析係数表!F43</f>
        <v>0.5802139037433155</v>
      </c>
      <c r="U40" s="86">
        <f>S40*T40</f>
        <v>1.7622037218318534</v>
      </c>
      <c r="V40" s="87">
        <f>分析係数表!D43</f>
        <v>0.11641299876593994</v>
      </c>
      <c r="W40" s="167">
        <f>ROUND(S40*V40,0)</f>
        <v>0</v>
      </c>
      <c r="X40" s="76">
        <f>分析係数表!E43</f>
        <v>9.2348827642945289E-2</v>
      </c>
      <c r="Y40" s="166">
        <f>ROUND(S40*X40,0)</f>
        <v>0</v>
      </c>
    </row>
    <row r="41" spans="1:25" x14ac:dyDescent="0.2">
      <c r="A41" s="6" t="s">
        <v>340</v>
      </c>
      <c r="B41" s="5" t="s">
        <v>42</v>
      </c>
      <c r="C41" s="90"/>
      <c r="D41" s="107">
        <f>投入係数表!AO41</f>
        <v>2.331002331002331E-3</v>
      </c>
      <c r="E41" s="110">
        <f t="shared" si="9"/>
        <v>0.23310023310023309</v>
      </c>
      <c r="F41" s="85">
        <f>分析係数表!C44</f>
        <v>0.44668045890539776</v>
      </c>
      <c r="G41" s="110">
        <f>E41*F41</f>
        <v>0.10412131909216731</v>
      </c>
      <c r="H41" s="110">
        <v>0.12507175021547021</v>
      </c>
      <c r="I41" s="110">
        <f>C41+H41</f>
        <v>0.12507175021547021</v>
      </c>
      <c r="J41" s="85">
        <f>分析係数表!G44</f>
        <v>0.26717776712985147</v>
      </c>
      <c r="K41" s="111">
        <f>I41*J41</f>
        <v>3.3416390953591849E-2</v>
      </c>
      <c r="L41" s="79"/>
      <c r="M41" s="80"/>
      <c r="N41" s="81">
        <f>分析係数表!H44</f>
        <v>0.10956419624217119</v>
      </c>
      <c r="O41" s="82">
        <f t="shared" si="3"/>
        <v>1.1625076597368249</v>
      </c>
      <c r="P41" s="76">
        <f>分析係数表!C44</f>
        <v>0.44668045890539776</v>
      </c>
      <c r="Q41" s="82">
        <f>O41*P41</f>
        <v>0.51926945493228494</v>
      </c>
      <c r="R41" s="83">
        <v>0.52649139237672182</v>
      </c>
      <c r="S41" s="84">
        <f>I41+R41</f>
        <v>0.65156314259219206</v>
      </c>
      <c r="T41" s="85">
        <f>分析係数表!F44</f>
        <v>0.50742692860565408</v>
      </c>
      <c r="U41" s="86">
        <f>S41*T41</f>
        <v>0.33062068423820384</v>
      </c>
      <c r="V41" s="87">
        <f>分析係数表!D44</f>
        <v>0.12563488260661237</v>
      </c>
      <c r="W41" s="167">
        <f>ROUND(S41*V41,0)</f>
        <v>0</v>
      </c>
      <c r="X41" s="76">
        <f>分析係数表!E44</f>
        <v>9.5448011499760427E-2</v>
      </c>
      <c r="Y41" s="166">
        <f>ROUND(S41*X41,0)</f>
        <v>0</v>
      </c>
    </row>
    <row r="42" spans="1:25" x14ac:dyDescent="0.2">
      <c r="A42" s="6" t="s">
        <v>341</v>
      </c>
      <c r="B42" s="5" t="s">
        <v>278</v>
      </c>
      <c r="C42" s="90"/>
      <c r="D42" s="107">
        <f>投入係数表!AO42</f>
        <v>0</v>
      </c>
      <c r="E42" s="110">
        <f t="shared" si="9"/>
        <v>0</v>
      </c>
      <c r="F42" s="85">
        <f>分析係数表!C45</f>
        <v>1</v>
      </c>
      <c r="G42" s="110">
        <f>E42*F42</f>
        <v>0</v>
      </c>
      <c r="H42" s="110">
        <v>0.27927689468074829</v>
      </c>
      <c r="I42" s="110">
        <f>C42+H42</f>
        <v>0.27927689468074829</v>
      </c>
      <c r="J42" s="85">
        <f>分析係数表!G45</f>
        <v>0</v>
      </c>
      <c r="K42" s="111">
        <f>I42*J42</f>
        <v>0</v>
      </c>
      <c r="L42" s="79"/>
      <c r="M42" s="80"/>
      <c r="N42" s="81">
        <f>分析係数表!H45</f>
        <v>0</v>
      </c>
      <c r="O42" s="82">
        <f t="shared" si="3"/>
        <v>0</v>
      </c>
      <c r="P42" s="76">
        <f>分析係数表!C45</f>
        <v>1</v>
      </c>
      <c r="Q42" s="82">
        <f>O42*P42</f>
        <v>0</v>
      </c>
      <c r="R42" s="83">
        <v>1.5567227744859179E-2</v>
      </c>
      <c r="S42" s="84">
        <f>I42+R42</f>
        <v>0.29484412242560748</v>
      </c>
      <c r="T42" s="85">
        <f>分析係数表!F45</f>
        <v>0</v>
      </c>
      <c r="U42" s="86">
        <f>S42*T42</f>
        <v>0</v>
      </c>
      <c r="V42" s="87">
        <f>分析係数表!D45</f>
        <v>0</v>
      </c>
      <c r="W42" s="167">
        <f>ROUND(S42*V42,0)</f>
        <v>0</v>
      </c>
      <c r="X42" s="76">
        <f>分析係数表!E45</f>
        <v>0</v>
      </c>
      <c r="Y42" s="166">
        <f>ROUND(S42*X42,0)</f>
        <v>0</v>
      </c>
    </row>
    <row r="43" spans="1:25" x14ac:dyDescent="0.2">
      <c r="A43" s="6" t="s">
        <v>342</v>
      </c>
      <c r="B43" s="5" t="s">
        <v>279</v>
      </c>
      <c r="C43" s="201">
        <f>最終需要_まとめ!C44</f>
        <v>100</v>
      </c>
      <c r="D43" s="107">
        <f>投入係数表!AO43</f>
        <v>0</v>
      </c>
      <c r="E43" s="110">
        <f t="shared" si="9"/>
        <v>0</v>
      </c>
      <c r="F43" s="85">
        <f>分析係数表!C46</f>
        <v>0.15546676353069377</v>
      </c>
      <c r="G43" s="110">
        <f>E43*F43</f>
        <v>0</v>
      </c>
      <c r="H43" s="110">
        <v>4.9073880589561476E-2</v>
      </c>
      <c r="I43" s="110">
        <f>C43+H43</f>
        <v>100.04907388058956</v>
      </c>
      <c r="J43" s="85">
        <f>分析係数表!G46</f>
        <v>0</v>
      </c>
      <c r="K43" s="111">
        <f>I43*J43</f>
        <v>0</v>
      </c>
      <c r="L43" s="79"/>
      <c r="M43" s="80"/>
      <c r="N43" s="81">
        <f>分析係数表!H46</f>
        <v>2.2129436325678497E-2</v>
      </c>
      <c r="O43" s="82">
        <f t="shared" si="3"/>
        <v>0.23479968928351258</v>
      </c>
      <c r="P43" s="76">
        <f>分析係数表!C46</f>
        <v>0.15546676353069377</v>
      </c>
      <c r="Q43" s="82">
        <f>O43*P43</f>
        <v>3.6503547770920221E-2</v>
      </c>
      <c r="R43" s="83">
        <v>4.0467147172928625E-2</v>
      </c>
      <c r="S43" s="84">
        <f>I43+R43</f>
        <v>100.08954102776249</v>
      </c>
      <c r="T43" s="85">
        <f>分析係数表!F46</f>
        <v>0</v>
      </c>
      <c r="U43" s="86">
        <f>S43*T43</f>
        <v>0</v>
      </c>
      <c r="V43" s="87">
        <f>分析係数表!D46</f>
        <v>4.662004662004662E-3</v>
      </c>
      <c r="W43" s="167">
        <f>ROUND(S43*V43,0)</f>
        <v>0</v>
      </c>
      <c r="X43" s="76">
        <f>分析係数表!E46</f>
        <v>9.324009324009324E-3</v>
      </c>
      <c r="Y43" s="166">
        <f>ROUND(S43*X43,0)</f>
        <v>1</v>
      </c>
    </row>
    <row r="44" spans="1:25" x14ac:dyDescent="0.2">
      <c r="A44" s="192">
        <v>40</v>
      </c>
      <c r="B44" s="14" t="s">
        <v>150</v>
      </c>
      <c r="C44" s="197">
        <f>SUM(C5:C43)</f>
        <v>100</v>
      </c>
      <c r="D44" s="108">
        <f>投入係数表!AO44</f>
        <v>1</v>
      </c>
      <c r="E44" s="96">
        <f>SUM(E5:E43)</f>
        <v>100</v>
      </c>
      <c r="F44" s="98">
        <f>分析係数表!C47</f>
        <v>0.3856972016264052</v>
      </c>
      <c r="G44" s="96">
        <f>SUM(G5:G43)</f>
        <v>48.525042025392182</v>
      </c>
      <c r="H44" s="96">
        <f>SUM(H5:H43)</f>
        <v>54.111119884144848</v>
      </c>
      <c r="I44" s="96">
        <f>SUM(I5:I43)</f>
        <v>154.11111988414484</v>
      </c>
      <c r="J44" s="98">
        <f>分析係数表!G47</f>
        <v>0.23532043395593333</v>
      </c>
      <c r="K44" s="112">
        <f>SUM(K5:K43)</f>
        <v>16.922309164154331</v>
      </c>
      <c r="L44" s="94">
        <f>最終需要_まとめ!$L$33</f>
        <v>0.627</v>
      </c>
      <c r="M44" s="91">
        <f>K44*L44</f>
        <v>10.610287845924766</v>
      </c>
      <c r="N44" s="95">
        <f>分析係数表!H47</f>
        <v>1</v>
      </c>
      <c r="O44" s="96">
        <f>SUM(O5:O43)</f>
        <v>10.610287845924764</v>
      </c>
      <c r="P44" s="92">
        <f>分析係数表!C47</f>
        <v>0.3856972016264052</v>
      </c>
      <c r="Q44" s="96">
        <f>SUM(Q5:Q43)</f>
        <v>4.73181622936072</v>
      </c>
      <c r="R44" s="91">
        <f>SUM(R5:R43)</f>
        <v>5.2113452831010267</v>
      </c>
      <c r="S44" s="97">
        <f>SUM(S5:S43)</f>
        <v>159.32246516724587</v>
      </c>
      <c r="T44" s="98">
        <f>分析係数表!F47</f>
        <v>0.49256721600054465</v>
      </c>
      <c r="U44" s="99">
        <f>SUM(U5:U43)</f>
        <v>38.939998986056082</v>
      </c>
      <c r="V44" s="100">
        <f>分析係数表!D47</f>
        <v>5.5358071998560611E-2</v>
      </c>
      <c r="W44" s="164">
        <f>SUM(W5:W43)</f>
        <v>3</v>
      </c>
      <c r="X44" s="92">
        <f>分析係数表!E47</f>
        <v>4.4839843806985892E-2</v>
      </c>
      <c r="Y44" s="165">
        <f>SUM(Y5:Y43)</f>
        <v>4</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V8" activePane="bottomRight" state="frozen"/>
      <selection activeCell="F63" sqref="F63"/>
      <selection pane="topRight" activeCell="F63" sqref="F63"/>
      <selection pane="bottomLeft" activeCell="F63" sqref="F63"/>
      <selection pane="bottomRight" activeCell="AE3" sqref="AE3"/>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547</v>
      </c>
      <c r="K1" s="393" t="s">
        <v>547</v>
      </c>
    </row>
    <row r="2" spans="1:49" x14ac:dyDescent="0.2">
      <c r="A2" s="1" t="s">
        <v>59</v>
      </c>
      <c r="K2" s="1" t="s">
        <v>188</v>
      </c>
      <c r="R2" s="48" t="s">
        <v>214</v>
      </c>
      <c r="Z2" s="48" t="s">
        <v>60</v>
      </c>
      <c r="AK2" s="48" t="s">
        <v>61</v>
      </c>
    </row>
    <row r="3" spans="1:49" x14ac:dyDescent="0.2">
      <c r="K3" s="1" t="s">
        <v>62</v>
      </c>
      <c r="R3" s="48" t="s">
        <v>63</v>
      </c>
      <c r="Z3" s="48" t="s">
        <v>64</v>
      </c>
      <c r="AK3" s="48" t="s">
        <v>64</v>
      </c>
    </row>
    <row r="4" spans="1:49" x14ac:dyDescent="0.2">
      <c r="W4" s="209"/>
      <c r="Z4" s="48" t="s">
        <v>65</v>
      </c>
      <c r="AP4" s="210" t="s">
        <v>543</v>
      </c>
      <c r="AU4" s="48" t="s">
        <v>385</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60" t="s">
        <v>67</v>
      </c>
      <c r="X5" s="461"/>
      <c r="Z5" s="104"/>
      <c r="AA5" s="105"/>
      <c r="AB5" s="371"/>
      <c r="AC5" s="371"/>
      <c r="AD5" s="371"/>
      <c r="AE5" s="371"/>
      <c r="AF5" s="371"/>
      <c r="AG5" s="371"/>
      <c r="AH5" s="114"/>
      <c r="AI5" s="114"/>
      <c r="AK5" s="104"/>
      <c r="AL5" s="51"/>
      <c r="AM5" s="114"/>
      <c r="AN5" s="105"/>
      <c r="AP5" s="211"/>
      <c r="AQ5" s="105"/>
      <c r="AR5" s="212" t="s">
        <v>386</v>
      </c>
      <c r="AS5" s="155"/>
      <c r="AT5" s="155" t="s">
        <v>386</v>
      </c>
      <c r="AU5" s="212"/>
      <c r="AV5" s="114"/>
      <c r="AW5" s="105"/>
    </row>
    <row r="6" spans="1:49" ht="36" x14ac:dyDescent="0.2">
      <c r="A6" s="213" t="s">
        <v>1</v>
      </c>
      <c r="B6" s="158" t="s">
        <v>349</v>
      </c>
      <c r="C6" s="214" t="s">
        <v>546</v>
      </c>
      <c r="D6" s="215" t="s">
        <v>211</v>
      </c>
      <c r="E6" s="215" t="s">
        <v>212</v>
      </c>
      <c r="F6" s="215" t="s">
        <v>68</v>
      </c>
      <c r="G6" s="215" t="s">
        <v>69</v>
      </c>
      <c r="H6" s="216" t="s">
        <v>70</v>
      </c>
      <c r="I6" s="215"/>
      <c r="K6" s="213" t="s">
        <v>1</v>
      </c>
      <c r="L6" s="158" t="s">
        <v>349</v>
      </c>
      <c r="M6" s="217" t="s">
        <v>544</v>
      </c>
      <c r="N6" s="215" t="s">
        <v>71</v>
      </c>
      <c r="O6" s="217" t="s">
        <v>72</v>
      </c>
      <c r="P6" s="216" t="s">
        <v>546</v>
      </c>
      <c r="R6" s="213" t="s">
        <v>1</v>
      </c>
      <c r="S6" s="158" t="s">
        <v>349</v>
      </c>
      <c r="T6" s="377" t="s">
        <v>439</v>
      </c>
      <c r="U6" s="378" t="s">
        <v>350</v>
      </c>
      <c r="V6" s="379" t="s">
        <v>351</v>
      </c>
      <c r="W6" s="218" t="s">
        <v>211</v>
      </c>
      <c r="X6" s="218" t="s">
        <v>213</v>
      </c>
      <c r="Z6" s="213" t="s">
        <v>1</v>
      </c>
      <c r="AA6" s="158" t="s">
        <v>349</v>
      </c>
      <c r="AB6" s="372" t="s">
        <v>53</v>
      </c>
      <c r="AC6" s="372" t="s">
        <v>54</v>
      </c>
      <c r="AD6" s="372" t="s">
        <v>55</v>
      </c>
      <c r="AE6" s="372" t="s">
        <v>56</v>
      </c>
      <c r="AF6" s="372" t="s">
        <v>57</v>
      </c>
      <c r="AG6" s="372" t="s">
        <v>548</v>
      </c>
      <c r="AH6" s="217" t="s">
        <v>73</v>
      </c>
      <c r="AI6" s="217" t="s">
        <v>74</v>
      </c>
      <c r="AK6" s="213" t="s">
        <v>1</v>
      </c>
      <c r="AL6" s="158" t="s">
        <v>349</v>
      </c>
      <c r="AM6" s="217" t="s">
        <v>44</v>
      </c>
      <c r="AN6" s="216" t="s">
        <v>75</v>
      </c>
      <c r="AP6" s="213" t="s">
        <v>1</v>
      </c>
      <c r="AQ6" s="158" t="s">
        <v>349</v>
      </c>
      <c r="AR6" s="217" t="s">
        <v>544</v>
      </c>
      <c r="AS6" s="215" t="s">
        <v>352</v>
      </c>
      <c r="AT6" s="215" t="s">
        <v>71</v>
      </c>
      <c r="AU6" s="217" t="s">
        <v>545</v>
      </c>
      <c r="AV6" s="217" t="s">
        <v>72</v>
      </c>
      <c r="AW6" s="216" t="s">
        <v>546</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387</v>
      </c>
      <c r="AS7" s="222" t="s">
        <v>388</v>
      </c>
      <c r="AT7" s="222" t="s">
        <v>389</v>
      </c>
      <c r="AU7" s="221" t="s">
        <v>390</v>
      </c>
      <c r="AV7" s="221" t="s">
        <v>391</v>
      </c>
      <c r="AW7" s="223" t="s">
        <v>392</v>
      </c>
    </row>
    <row r="8" spans="1:49" x14ac:dyDescent="0.2">
      <c r="A8" s="224" t="s">
        <v>263</v>
      </c>
      <c r="B8" s="158" t="s">
        <v>264</v>
      </c>
      <c r="C8" s="402">
        <f t="shared" ref="C8:C41" si="0">P8</f>
        <v>7.164700742682395E-2</v>
      </c>
      <c r="D8" s="403">
        <f t="shared" ref="D8:E41" si="1">W8</f>
        <v>0.625</v>
      </c>
      <c r="E8" s="403">
        <f t="shared" si="1"/>
        <v>0</v>
      </c>
      <c r="F8" s="403">
        <f t="shared" ref="F8:G41" si="2">AH8</f>
        <v>0.45639534883720928</v>
      </c>
      <c r="G8" s="403">
        <f t="shared" si="2"/>
        <v>0.12209302325581395</v>
      </c>
      <c r="H8" s="404">
        <f t="shared" ref="H8:H41" si="3">AN8</f>
        <v>1.0934237995824634E-2</v>
      </c>
      <c r="K8" s="224" t="s">
        <v>263</v>
      </c>
      <c r="L8" s="158" t="s">
        <v>264</v>
      </c>
      <c r="M8" s="383">
        <f>取引基本表!AX5</f>
        <v>2289</v>
      </c>
      <c r="N8" s="367">
        <f>ABS(取引基本表!BB5)</f>
        <v>2125</v>
      </c>
      <c r="O8" s="411">
        <f t="shared" ref="O8:O41" si="4">N8/M8</f>
        <v>0.92835299257317605</v>
      </c>
      <c r="P8" s="407">
        <f t="shared" ref="P8:P43" si="5">1-O8</f>
        <v>7.164700742682395E-2</v>
      </c>
      <c r="R8" s="224" t="s">
        <v>263</v>
      </c>
      <c r="S8" s="158" t="s">
        <v>264</v>
      </c>
      <c r="T8" s="365">
        <f>取引基本表!BD5</f>
        <v>344</v>
      </c>
      <c r="U8" s="446">
        <f>雇用表!AN5</f>
        <v>215</v>
      </c>
      <c r="V8" s="447">
        <f>雇用表!AN51</f>
        <v>0</v>
      </c>
      <c r="W8" s="413">
        <f>U8/T8</f>
        <v>0.625</v>
      </c>
      <c r="X8" s="413">
        <f>V8/T8</f>
        <v>0</v>
      </c>
      <c r="Z8" s="224" t="s">
        <v>263</v>
      </c>
      <c r="AA8" s="48" t="s">
        <v>264</v>
      </c>
      <c r="AB8" s="452">
        <f t="array" ref="AB8:AF47">TRANSPOSE(取引基本表!C46:AP50)</f>
        <v>42</v>
      </c>
      <c r="AC8" s="453">
        <v>70</v>
      </c>
      <c r="AD8" s="453">
        <v>55</v>
      </c>
      <c r="AE8" s="453">
        <v>14</v>
      </c>
      <c r="AF8" s="453">
        <v>-24</v>
      </c>
      <c r="AG8" s="368">
        <f t="array" ref="AG8:AG47">TRANSPOSE(取引基本表!C52:AP52)</f>
        <v>344</v>
      </c>
      <c r="AH8" s="404">
        <f>SUM(AB8:AF8)/AG8</f>
        <v>0.45639534883720928</v>
      </c>
      <c r="AI8" s="415">
        <f>AB8/AG8</f>
        <v>0.12209302325581395</v>
      </c>
      <c r="AK8" s="224" t="s">
        <v>263</v>
      </c>
      <c r="AL8" s="158" t="s">
        <v>264</v>
      </c>
      <c r="AM8" s="383">
        <f>取引基本表!AR5</f>
        <v>838</v>
      </c>
      <c r="AN8" s="407">
        <f t="shared" ref="AN8:AN47" si="6">AM8/AM$47</f>
        <v>1.0934237995824634E-2</v>
      </c>
      <c r="AP8" s="224" t="s">
        <v>263</v>
      </c>
      <c r="AQ8" s="158" t="s">
        <v>264</v>
      </c>
      <c r="AR8" s="386">
        <f>取引基本表!AX5</f>
        <v>2289</v>
      </c>
      <c r="AS8" s="387">
        <f>取引基本表!AY5</f>
        <v>180</v>
      </c>
      <c r="AT8" s="387">
        <f>ABS(取引基本表!BB5)</f>
        <v>2125</v>
      </c>
      <c r="AU8" s="388">
        <f>AS8-AT8</f>
        <v>-1945</v>
      </c>
      <c r="AV8" s="411">
        <v>0.83011676085593211</v>
      </c>
      <c r="AW8" s="407">
        <v>0.16988323914406789</v>
      </c>
    </row>
    <row r="9" spans="1:49" x14ac:dyDescent="0.2">
      <c r="A9" s="225" t="s">
        <v>219</v>
      </c>
      <c r="B9" s="158" t="s">
        <v>265</v>
      </c>
      <c r="C9" s="405">
        <f t="shared" si="0"/>
        <v>5.7142857142857162E-2</v>
      </c>
      <c r="D9" s="406">
        <f t="shared" si="1"/>
        <v>0</v>
      </c>
      <c r="E9" s="406">
        <f t="shared" si="1"/>
        <v>0</v>
      </c>
      <c r="F9" s="406">
        <f t="shared" si="2"/>
        <v>0.7142857142857143</v>
      </c>
      <c r="G9" s="406">
        <f t="shared" si="2"/>
        <v>0.2857142857142857</v>
      </c>
      <c r="H9" s="407">
        <f t="shared" si="3"/>
        <v>5.8716075156576197E-4</v>
      </c>
      <c r="K9" s="225" t="s">
        <v>219</v>
      </c>
      <c r="L9" s="158" t="s">
        <v>265</v>
      </c>
      <c r="M9" s="383">
        <f>取引基本表!AX6</f>
        <v>105</v>
      </c>
      <c r="N9" s="367">
        <f>ABS(取引基本表!BB6)</f>
        <v>99</v>
      </c>
      <c r="O9" s="411">
        <f t="shared" si="4"/>
        <v>0.94285714285714284</v>
      </c>
      <c r="P9" s="407">
        <f t="shared" si="5"/>
        <v>5.7142857142857162E-2</v>
      </c>
      <c r="R9" s="225" t="s">
        <v>219</v>
      </c>
      <c r="S9" s="158" t="s">
        <v>265</v>
      </c>
      <c r="T9" s="365">
        <f>取引基本表!BD6</f>
        <v>7</v>
      </c>
      <c r="U9" s="446">
        <f>雇用表!AN6</f>
        <v>0</v>
      </c>
      <c r="V9" s="447">
        <f>雇用表!AN52</f>
        <v>0</v>
      </c>
      <c r="W9" s="413">
        <f t="shared" ref="W9:W47" si="7">U9/T9</f>
        <v>0</v>
      </c>
      <c r="X9" s="413">
        <f t="shared" ref="X9:X47" si="8">V9/T9</f>
        <v>0</v>
      </c>
      <c r="Z9" s="225" t="s">
        <v>219</v>
      </c>
      <c r="AA9" s="48" t="s">
        <v>265</v>
      </c>
      <c r="AB9" s="454">
        <v>2</v>
      </c>
      <c r="AC9" s="387">
        <v>3</v>
      </c>
      <c r="AD9" s="387">
        <v>0</v>
      </c>
      <c r="AE9" s="387">
        <v>0</v>
      </c>
      <c r="AF9" s="387">
        <v>0</v>
      </c>
      <c r="AG9" s="369">
        <v>7</v>
      </c>
      <c r="AH9" s="407">
        <f t="shared" ref="AH9:AH41" si="9">SUM(AB9:AF9)/AG9</f>
        <v>0.7142857142857143</v>
      </c>
      <c r="AI9" s="411">
        <f t="shared" ref="AI9:AI41" si="10">AB9/AG9</f>
        <v>0.2857142857142857</v>
      </c>
      <c r="AK9" s="225" t="s">
        <v>219</v>
      </c>
      <c r="AL9" s="158" t="s">
        <v>265</v>
      </c>
      <c r="AM9" s="383">
        <f>取引基本表!AR6</f>
        <v>45</v>
      </c>
      <c r="AN9" s="407">
        <f t="shared" si="6"/>
        <v>5.8716075156576197E-4</v>
      </c>
      <c r="AP9" s="225" t="s">
        <v>219</v>
      </c>
      <c r="AQ9" s="158" t="s">
        <v>265</v>
      </c>
      <c r="AR9" s="386">
        <f>取引基本表!AX6</f>
        <v>105</v>
      </c>
      <c r="AS9" s="387">
        <f>取引基本表!AY6</f>
        <v>1</v>
      </c>
      <c r="AT9" s="387">
        <f>ABS(取引基本表!BB6)</f>
        <v>99</v>
      </c>
      <c r="AU9" s="388">
        <f t="shared" ref="AU9:AU47" si="11">AS9-AT9</f>
        <v>-98</v>
      </c>
      <c r="AV9" s="411">
        <v>0.59023354564755837</v>
      </c>
      <c r="AW9" s="407">
        <v>0.40976645435244163</v>
      </c>
    </row>
    <row r="10" spans="1:49" x14ac:dyDescent="0.2">
      <c r="A10" s="225" t="s">
        <v>220</v>
      </c>
      <c r="B10" s="158" t="s">
        <v>266</v>
      </c>
      <c r="C10" s="405">
        <f t="shared" si="0"/>
        <v>0</v>
      </c>
      <c r="D10" s="406">
        <f t="shared" si="1"/>
        <v>0</v>
      </c>
      <c r="E10" s="406">
        <f t="shared" si="1"/>
        <v>0</v>
      </c>
      <c r="F10" s="406">
        <f t="shared" si="2"/>
        <v>0</v>
      </c>
      <c r="G10" s="406">
        <f t="shared" si="2"/>
        <v>0</v>
      </c>
      <c r="H10" s="407">
        <f t="shared" si="3"/>
        <v>1.1090814196242171E-3</v>
      </c>
      <c r="K10" s="225" t="s">
        <v>220</v>
      </c>
      <c r="L10" s="158" t="s">
        <v>266</v>
      </c>
      <c r="M10" s="383">
        <f>取引基本表!AX7</f>
        <v>345</v>
      </c>
      <c r="N10" s="367">
        <f>ABS(取引基本表!BB7)</f>
        <v>345</v>
      </c>
      <c r="O10" s="411">
        <f t="shared" si="4"/>
        <v>1</v>
      </c>
      <c r="P10" s="407">
        <f t="shared" si="5"/>
        <v>0</v>
      </c>
      <c r="R10" s="225" t="s">
        <v>220</v>
      </c>
      <c r="S10" s="158" t="s">
        <v>266</v>
      </c>
      <c r="T10" s="365">
        <f>取引基本表!BD7</f>
        <v>0</v>
      </c>
      <c r="U10" s="446">
        <f>雇用表!AN7</f>
        <v>0</v>
      </c>
      <c r="V10" s="447">
        <f>雇用表!AN53</f>
        <v>0</v>
      </c>
      <c r="W10" s="450">
        <v>0</v>
      </c>
      <c r="X10" s="450">
        <v>0</v>
      </c>
      <c r="Z10" s="225" t="s">
        <v>220</v>
      </c>
      <c r="AA10" s="48" t="s">
        <v>266</v>
      </c>
      <c r="AB10" s="454">
        <v>0</v>
      </c>
      <c r="AC10" s="387">
        <v>0</v>
      </c>
      <c r="AD10" s="387">
        <v>0</v>
      </c>
      <c r="AE10" s="387">
        <v>0</v>
      </c>
      <c r="AF10" s="387">
        <v>0</v>
      </c>
      <c r="AG10" s="369">
        <v>0</v>
      </c>
      <c r="AH10" s="451">
        <v>0</v>
      </c>
      <c r="AI10" s="450">
        <v>0</v>
      </c>
      <c r="AK10" s="225" t="s">
        <v>220</v>
      </c>
      <c r="AL10" s="158" t="s">
        <v>266</v>
      </c>
      <c r="AM10" s="383">
        <f>取引基本表!AR7</f>
        <v>85</v>
      </c>
      <c r="AN10" s="407">
        <f t="shared" si="6"/>
        <v>1.1090814196242171E-3</v>
      </c>
      <c r="AP10" s="225" t="s">
        <v>220</v>
      </c>
      <c r="AQ10" s="158" t="s">
        <v>266</v>
      </c>
      <c r="AR10" s="386">
        <f>取引基本表!AX7</f>
        <v>345</v>
      </c>
      <c r="AS10" s="387">
        <f>取引基本表!AY7</f>
        <v>0</v>
      </c>
      <c r="AT10" s="387">
        <f>ABS(取引基本表!BB7)</f>
        <v>345</v>
      </c>
      <c r="AU10" s="388">
        <f t="shared" si="11"/>
        <v>-345</v>
      </c>
      <c r="AV10" s="411">
        <v>0.31992289294256238</v>
      </c>
      <c r="AW10" s="407">
        <v>0.68007710705743762</v>
      </c>
    </row>
    <row r="11" spans="1:49" x14ac:dyDescent="0.2">
      <c r="A11" s="225" t="s">
        <v>221</v>
      </c>
      <c r="B11" s="158" t="s">
        <v>27</v>
      </c>
      <c r="C11" s="405">
        <f t="shared" si="0"/>
        <v>4.3499275012083283E-3</v>
      </c>
      <c r="D11" s="406">
        <f t="shared" si="1"/>
        <v>0</v>
      </c>
      <c r="E11" s="406">
        <f t="shared" si="1"/>
        <v>0</v>
      </c>
      <c r="F11" s="406">
        <f t="shared" si="2"/>
        <v>0.76470588235294112</v>
      </c>
      <c r="G11" s="406">
        <f t="shared" si="2"/>
        <v>0.47058823529411764</v>
      </c>
      <c r="H11" s="407">
        <f t="shared" si="3"/>
        <v>-2.6096033402922757E-5</v>
      </c>
      <c r="K11" s="225" t="s">
        <v>221</v>
      </c>
      <c r="L11" s="158" t="s">
        <v>27</v>
      </c>
      <c r="M11" s="383">
        <f>取引基本表!AX8</f>
        <v>2069</v>
      </c>
      <c r="N11" s="367">
        <f>ABS(取引基本表!BB8)</f>
        <v>2060</v>
      </c>
      <c r="O11" s="411">
        <f t="shared" si="4"/>
        <v>0.99565007249879167</v>
      </c>
      <c r="P11" s="407">
        <f t="shared" si="5"/>
        <v>4.3499275012083283E-3</v>
      </c>
      <c r="R11" s="225" t="s">
        <v>221</v>
      </c>
      <c r="S11" s="158" t="s">
        <v>27</v>
      </c>
      <c r="T11" s="365">
        <f>取引基本表!BD8</f>
        <v>17</v>
      </c>
      <c r="U11" s="446">
        <f>雇用表!AN8</f>
        <v>0</v>
      </c>
      <c r="V11" s="447">
        <f>雇用表!AN54</f>
        <v>0</v>
      </c>
      <c r="W11" s="413">
        <f t="shared" si="7"/>
        <v>0</v>
      </c>
      <c r="X11" s="413">
        <f t="shared" si="8"/>
        <v>0</v>
      </c>
      <c r="Z11" s="225" t="s">
        <v>221</v>
      </c>
      <c r="AA11" s="48" t="s">
        <v>27</v>
      </c>
      <c r="AB11" s="454">
        <v>8</v>
      </c>
      <c r="AC11" s="387">
        <v>1</v>
      </c>
      <c r="AD11" s="387">
        <v>3</v>
      </c>
      <c r="AE11" s="387">
        <v>1</v>
      </c>
      <c r="AF11" s="387">
        <v>0</v>
      </c>
      <c r="AG11" s="369">
        <v>17</v>
      </c>
      <c r="AH11" s="407">
        <f t="shared" si="9"/>
        <v>0.76470588235294112</v>
      </c>
      <c r="AI11" s="411">
        <f t="shared" si="10"/>
        <v>0.47058823529411764</v>
      </c>
      <c r="AK11" s="225" t="s">
        <v>221</v>
      </c>
      <c r="AL11" s="158" t="s">
        <v>27</v>
      </c>
      <c r="AM11" s="383">
        <f>取引基本表!AR8</f>
        <v>-2</v>
      </c>
      <c r="AN11" s="407">
        <f t="shared" si="6"/>
        <v>-2.6096033402922757E-5</v>
      </c>
      <c r="AP11" s="225" t="s">
        <v>221</v>
      </c>
      <c r="AQ11" s="158" t="s">
        <v>27</v>
      </c>
      <c r="AR11" s="386">
        <f>取引基本表!AX8</f>
        <v>2069</v>
      </c>
      <c r="AS11" s="387">
        <f>取引基本表!AY8</f>
        <v>8</v>
      </c>
      <c r="AT11" s="387">
        <f>ABS(取引基本表!BB8)</f>
        <v>2060</v>
      </c>
      <c r="AU11" s="388">
        <f t="shared" si="11"/>
        <v>-2052</v>
      </c>
      <c r="AV11" s="411">
        <v>0.97885279843965589</v>
      </c>
      <c r="AW11" s="407">
        <v>2.1147201560344109E-2</v>
      </c>
    </row>
    <row r="12" spans="1:49" x14ac:dyDescent="0.2">
      <c r="A12" s="225" t="s">
        <v>222</v>
      </c>
      <c r="B12" s="158" t="s">
        <v>190</v>
      </c>
      <c r="C12" s="405">
        <f t="shared" si="0"/>
        <v>7.5078417484569449E-2</v>
      </c>
      <c r="D12" s="406">
        <f t="shared" si="1"/>
        <v>3.6810828656322216E-2</v>
      </c>
      <c r="E12" s="406">
        <f t="shared" si="1"/>
        <v>3.4664905909541105E-2</v>
      </c>
      <c r="F12" s="406">
        <f t="shared" si="2"/>
        <v>0.33294816771211622</v>
      </c>
      <c r="G12" s="406">
        <f t="shared" si="2"/>
        <v>0.13750412677451304</v>
      </c>
      <c r="H12" s="407">
        <f t="shared" si="3"/>
        <v>8.9209290187891435E-2</v>
      </c>
      <c r="K12" s="225" t="s">
        <v>222</v>
      </c>
      <c r="L12" s="158" t="s">
        <v>190</v>
      </c>
      <c r="M12" s="383">
        <f>取引基本表!AX9</f>
        <v>9883</v>
      </c>
      <c r="N12" s="367">
        <f>ABS(取引基本表!BB9)</f>
        <v>9141</v>
      </c>
      <c r="O12" s="411">
        <f t="shared" si="4"/>
        <v>0.92492158251543055</v>
      </c>
      <c r="P12" s="407">
        <f t="shared" si="5"/>
        <v>7.5078417484569449E-2</v>
      </c>
      <c r="R12" s="225" t="s">
        <v>222</v>
      </c>
      <c r="S12" s="158" t="s">
        <v>190</v>
      </c>
      <c r="T12" s="365">
        <f>取引基本表!BD9</f>
        <v>6058</v>
      </c>
      <c r="U12" s="446">
        <f>雇用表!AN9</f>
        <v>223</v>
      </c>
      <c r="V12" s="447">
        <f>雇用表!AN55</f>
        <v>210</v>
      </c>
      <c r="W12" s="413">
        <f t="shared" si="7"/>
        <v>3.6810828656322216E-2</v>
      </c>
      <c r="X12" s="413">
        <f t="shared" si="8"/>
        <v>3.4664905909541105E-2</v>
      </c>
      <c r="Z12" s="225" t="s">
        <v>222</v>
      </c>
      <c r="AA12" s="48" t="s">
        <v>190</v>
      </c>
      <c r="AB12" s="454">
        <v>833</v>
      </c>
      <c r="AC12" s="387">
        <v>485</v>
      </c>
      <c r="AD12" s="387">
        <v>322</v>
      </c>
      <c r="AE12" s="387">
        <v>399</v>
      </c>
      <c r="AF12" s="387">
        <v>-22</v>
      </c>
      <c r="AG12" s="369">
        <v>6058</v>
      </c>
      <c r="AH12" s="407">
        <f t="shared" si="9"/>
        <v>0.33294816771211622</v>
      </c>
      <c r="AI12" s="411">
        <f t="shared" si="10"/>
        <v>0.13750412677451304</v>
      </c>
      <c r="AK12" s="225" t="s">
        <v>222</v>
      </c>
      <c r="AL12" s="158" t="s">
        <v>190</v>
      </c>
      <c r="AM12" s="383">
        <f>取引基本表!AR9</f>
        <v>6837</v>
      </c>
      <c r="AN12" s="407">
        <f t="shared" si="6"/>
        <v>8.9209290187891435E-2</v>
      </c>
      <c r="AP12" s="225" t="s">
        <v>222</v>
      </c>
      <c r="AQ12" s="158" t="s">
        <v>190</v>
      </c>
      <c r="AR12" s="386">
        <f>取引基本表!AX9</f>
        <v>9883</v>
      </c>
      <c r="AS12" s="387">
        <f>取引基本表!AY9</f>
        <v>5316</v>
      </c>
      <c r="AT12" s="387">
        <f>ABS(取引基本表!BB9)</f>
        <v>9141</v>
      </c>
      <c r="AU12" s="388">
        <f t="shared" si="11"/>
        <v>-3825</v>
      </c>
      <c r="AV12" s="411">
        <v>0.73020703224841943</v>
      </c>
      <c r="AW12" s="407">
        <v>0.26979296775158057</v>
      </c>
    </row>
    <row r="13" spans="1:49" x14ac:dyDescent="0.2">
      <c r="A13" s="225" t="s">
        <v>223</v>
      </c>
      <c r="B13" s="158" t="s">
        <v>28</v>
      </c>
      <c r="C13" s="405">
        <f t="shared" si="0"/>
        <v>0</v>
      </c>
      <c r="D13" s="406">
        <f t="shared" si="1"/>
        <v>0.15037593984962405</v>
      </c>
      <c r="E13" s="406">
        <f t="shared" si="1"/>
        <v>0.10526315789473684</v>
      </c>
      <c r="F13" s="406">
        <f t="shared" si="2"/>
        <v>0.39097744360902253</v>
      </c>
      <c r="G13" s="406">
        <f t="shared" si="2"/>
        <v>0.24812030075187969</v>
      </c>
      <c r="H13" s="407">
        <f t="shared" si="3"/>
        <v>1.4104906054279749E-2</v>
      </c>
      <c r="K13" s="225" t="s">
        <v>223</v>
      </c>
      <c r="L13" s="158" t="s">
        <v>28</v>
      </c>
      <c r="M13" s="383">
        <f>取引基本表!AX10</f>
        <v>1723</v>
      </c>
      <c r="N13" s="367">
        <f>ABS(取引基本表!BB10)</f>
        <v>1723</v>
      </c>
      <c r="O13" s="411">
        <f t="shared" si="4"/>
        <v>1</v>
      </c>
      <c r="P13" s="407">
        <f t="shared" si="5"/>
        <v>0</v>
      </c>
      <c r="R13" s="225" t="s">
        <v>223</v>
      </c>
      <c r="S13" s="158" t="s">
        <v>28</v>
      </c>
      <c r="T13" s="365">
        <f>取引基本表!BD10</f>
        <v>133</v>
      </c>
      <c r="U13" s="446">
        <f>雇用表!AN10</f>
        <v>20</v>
      </c>
      <c r="V13" s="447">
        <f>雇用表!AN56</f>
        <v>14</v>
      </c>
      <c r="W13" s="413">
        <f t="shared" si="7"/>
        <v>0.15037593984962405</v>
      </c>
      <c r="X13" s="413">
        <f t="shared" si="8"/>
        <v>0.10526315789473684</v>
      </c>
      <c r="Z13" s="225" t="s">
        <v>223</v>
      </c>
      <c r="AA13" s="48" t="s">
        <v>28</v>
      </c>
      <c r="AB13" s="454">
        <v>33</v>
      </c>
      <c r="AC13" s="387">
        <v>-3</v>
      </c>
      <c r="AD13" s="387">
        <v>16</v>
      </c>
      <c r="AE13" s="387">
        <v>6</v>
      </c>
      <c r="AF13" s="387">
        <v>0</v>
      </c>
      <c r="AG13" s="369">
        <v>133</v>
      </c>
      <c r="AH13" s="407">
        <f t="shared" si="9"/>
        <v>0.39097744360902253</v>
      </c>
      <c r="AI13" s="411">
        <f t="shared" si="10"/>
        <v>0.24812030075187969</v>
      </c>
      <c r="AK13" s="225" t="s">
        <v>223</v>
      </c>
      <c r="AL13" s="158" t="s">
        <v>28</v>
      </c>
      <c r="AM13" s="383">
        <f>取引基本表!AR10</f>
        <v>1081</v>
      </c>
      <c r="AN13" s="407">
        <f t="shared" si="6"/>
        <v>1.4104906054279749E-2</v>
      </c>
      <c r="AP13" s="225" t="s">
        <v>223</v>
      </c>
      <c r="AQ13" s="158" t="s">
        <v>28</v>
      </c>
      <c r="AR13" s="386">
        <f>取引基本表!AX10</f>
        <v>1723</v>
      </c>
      <c r="AS13" s="387">
        <f>取引基本表!AY10</f>
        <v>133</v>
      </c>
      <c r="AT13" s="387">
        <f>ABS(取引基本表!BB10)</f>
        <v>1723</v>
      </c>
      <c r="AU13" s="388">
        <f t="shared" si="11"/>
        <v>-1590</v>
      </c>
      <c r="AV13" s="411">
        <v>0.93315766467397665</v>
      </c>
      <c r="AW13" s="407">
        <v>6.684233532602335E-2</v>
      </c>
    </row>
    <row r="14" spans="1:49" x14ac:dyDescent="0.2">
      <c r="A14" s="225" t="s">
        <v>224</v>
      </c>
      <c r="B14" s="158" t="s">
        <v>267</v>
      </c>
      <c r="C14" s="405">
        <f t="shared" si="0"/>
        <v>7.4826296098343126E-2</v>
      </c>
      <c r="D14" s="406">
        <f t="shared" si="1"/>
        <v>0.16150442477876106</v>
      </c>
      <c r="E14" s="406">
        <f t="shared" si="1"/>
        <v>0.16150442477876106</v>
      </c>
      <c r="F14" s="406">
        <f t="shared" si="2"/>
        <v>0.3584070796460177</v>
      </c>
      <c r="G14" s="406">
        <f t="shared" si="2"/>
        <v>0.16814159292035399</v>
      </c>
      <c r="H14" s="407">
        <f t="shared" si="3"/>
        <v>1.1873695198329854E-3</v>
      </c>
      <c r="K14" s="225" t="s">
        <v>224</v>
      </c>
      <c r="L14" s="158" t="s">
        <v>267</v>
      </c>
      <c r="M14" s="383">
        <f>取引基本表!AX11</f>
        <v>1871</v>
      </c>
      <c r="N14" s="367">
        <f>ABS(取引基本表!BB11)</f>
        <v>1731</v>
      </c>
      <c r="O14" s="411">
        <f t="shared" si="4"/>
        <v>0.92517370390165687</v>
      </c>
      <c r="P14" s="407">
        <f t="shared" si="5"/>
        <v>7.4826296098343126E-2</v>
      </c>
      <c r="R14" s="225" t="s">
        <v>224</v>
      </c>
      <c r="S14" s="158" t="s">
        <v>267</v>
      </c>
      <c r="T14" s="365">
        <f>取引基本表!BD11</f>
        <v>452</v>
      </c>
      <c r="U14" s="446">
        <f>雇用表!AN11</f>
        <v>73</v>
      </c>
      <c r="V14" s="447">
        <f>雇用表!AN57</f>
        <v>73</v>
      </c>
      <c r="W14" s="413">
        <f t="shared" si="7"/>
        <v>0.16150442477876106</v>
      </c>
      <c r="X14" s="413">
        <f t="shared" si="8"/>
        <v>0.16150442477876106</v>
      </c>
      <c r="Z14" s="225" t="s">
        <v>224</v>
      </c>
      <c r="AA14" s="48" t="s">
        <v>267</v>
      </c>
      <c r="AB14" s="454">
        <v>76</v>
      </c>
      <c r="AC14" s="387">
        <v>45</v>
      </c>
      <c r="AD14" s="387">
        <v>27</v>
      </c>
      <c r="AE14" s="387">
        <v>14</v>
      </c>
      <c r="AF14" s="387">
        <v>0</v>
      </c>
      <c r="AG14" s="369">
        <v>452</v>
      </c>
      <c r="AH14" s="407">
        <f t="shared" si="9"/>
        <v>0.3584070796460177</v>
      </c>
      <c r="AI14" s="411">
        <f t="shared" si="10"/>
        <v>0.16814159292035399</v>
      </c>
      <c r="AK14" s="225" t="s">
        <v>224</v>
      </c>
      <c r="AL14" s="158" t="s">
        <v>267</v>
      </c>
      <c r="AM14" s="383">
        <f>取引基本表!AR11</f>
        <v>91</v>
      </c>
      <c r="AN14" s="407">
        <f t="shared" si="6"/>
        <v>1.1873695198329854E-3</v>
      </c>
      <c r="AP14" s="225" t="s">
        <v>224</v>
      </c>
      <c r="AQ14" s="158" t="s">
        <v>267</v>
      </c>
      <c r="AR14" s="386">
        <f>取引基本表!AX11</f>
        <v>1871</v>
      </c>
      <c r="AS14" s="387">
        <f>取引基本表!AY11</f>
        <v>312</v>
      </c>
      <c r="AT14" s="387">
        <f>ABS(取引基本表!BB11)</f>
        <v>1731</v>
      </c>
      <c r="AU14" s="388">
        <f t="shared" si="11"/>
        <v>-1419</v>
      </c>
      <c r="AV14" s="411">
        <v>0.78289172072298208</v>
      </c>
      <c r="AW14" s="407">
        <v>0.21710827927701792</v>
      </c>
    </row>
    <row r="15" spans="1:49" x14ac:dyDescent="0.2">
      <c r="A15" s="225" t="s">
        <v>225</v>
      </c>
      <c r="B15" s="158" t="s">
        <v>29</v>
      </c>
      <c r="C15" s="405">
        <f t="shared" si="0"/>
        <v>0</v>
      </c>
      <c r="D15" s="406">
        <f t="shared" si="1"/>
        <v>0</v>
      </c>
      <c r="E15" s="406">
        <f t="shared" si="1"/>
        <v>0</v>
      </c>
      <c r="F15" s="406">
        <f t="shared" si="2"/>
        <v>0.30549450549450552</v>
      </c>
      <c r="G15" s="406">
        <f t="shared" si="2"/>
        <v>9.6703296703296707E-2</v>
      </c>
      <c r="H15" s="407">
        <f t="shared" si="3"/>
        <v>8.1680584551148232E-3</v>
      </c>
      <c r="K15" s="225" t="s">
        <v>225</v>
      </c>
      <c r="L15" s="158" t="s">
        <v>29</v>
      </c>
      <c r="M15" s="383">
        <f>取引基本表!AX12</f>
        <v>4005</v>
      </c>
      <c r="N15" s="367">
        <f>ABS(取引基本表!BB12)</f>
        <v>4005</v>
      </c>
      <c r="O15" s="411">
        <f t="shared" si="4"/>
        <v>1</v>
      </c>
      <c r="P15" s="407">
        <f t="shared" si="5"/>
        <v>0</v>
      </c>
      <c r="R15" s="225" t="s">
        <v>225</v>
      </c>
      <c r="S15" s="158" t="s">
        <v>29</v>
      </c>
      <c r="T15" s="365">
        <f>取引基本表!BD12</f>
        <v>455</v>
      </c>
      <c r="U15" s="446">
        <f>雇用表!AN12</f>
        <v>0</v>
      </c>
      <c r="V15" s="447">
        <f>雇用表!AN58</f>
        <v>0</v>
      </c>
      <c r="W15" s="413">
        <f t="shared" si="7"/>
        <v>0</v>
      </c>
      <c r="X15" s="413">
        <f t="shared" si="8"/>
        <v>0</v>
      </c>
      <c r="Z15" s="225" t="s">
        <v>225</v>
      </c>
      <c r="AA15" s="48" t="s">
        <v>29</v>
      </c>
      <c r="AB15" s="454">
        <v>44</v>
      </c>
      <c r="AC15" s="387">
        <v>28</v>
      </c>
      <c r="AD15" s="387">
        <v>58</v>
      </c>
      <c r="AE15" s="387">
        <v>9</v>
      </c>
      <c r="AF15" s="387">
        <v>0</v>
      </c>
      <c r="AG15" s="369">
        <v>455</v>
      </c>
      <c r="AH15" s="407">
        <f t="shared" si="9"/>
        <v>0.30549450549450552</v>
      </c>
      <c r="AI15" s="411">
        <f t="shared" si="10"/>
        <v>9.6703296703296707E-2</v>
      </c>
      <c r="AK15" s="225" t="s">
        <v>225</v>
      </c>
      <c r="AL15" s="158" t="s">
        <v>29</v>
      </c>
      <c r="AM15" s="383">
        <f>取引基本表!AR12</f>
        <v>626</v>
      </c>
      <c r="AN15" s="407">
        <f t="shared" si="6"/>
        <v>8.1680584551148232E-3</v>
      </c>
      <c r="AP15" s="225" t="s">
        <v>225</v>
      </c>
      <c r="AQ15" s="158" t="s">
        <v>29</v>
      </c>
      <c r="AR15" s="386">
        <f>取引基本表!AX12</f>
        <v>4005</v>
      </c>
      <c r="AS15" s="387">
        <f>取引基本表!AY12</f>
        <v>455</v>
      </c>
      <c r="AT15" s="387">
        <f>ABS(取引基本表!BB12)</f>
        <v>4005</v>
      </c>
      <c r="AU15" s="388">
        <f t="shared" si="11"/>
        <v>-3550</v>
      </c>
      <c r="AV15" s="411">
        <v>0.8222762164835401</v>
      </c>
      <c r="AW15" s="407">
        <v>0.1777237835164599</v>
      </c>
    </row>
    <row r="16" spans="1:49" x14ac:dyDescent="0.2">
      <c r="A16" s="225" t="s">
        <v>226</v>
      </c>
      <c r="B16" s="158" t="s">
        <v>30</v>
      </c>
      <c r="C16" s="405">
        <f t="shared" si="0"/>
        <v>0.33157038242473558</v>
      </c>
      <c r="D16" s="406">
        <f t="shared" si="1"/>
        <v>8.3472454090150246E-3</v>
      </c>
      <c r="E16" s="406">
        <f t="shared" si="1"/>
        <v>8.3472454090150246E-3</v>
      </c>
      <c r="F16" s="406">
        <f t="shared" si="2"/>
        <v>0.28881469115191988</v>
      </c>
      <c r="G16" s="406">
        <f t="shared" si="2"/>
        <v>3.3388981636060099E-2</v>
      </c>
      <c r="H16" s="407">
        <f t="shared" si="3"/>
        <v>1.6727557411273488E-2</v>
      </c>
      <c r="K16" s="225" t="s">
        <v>226</v>
      </c>
      <c r="L16" s="158" t="s">
        <v>30</v>
      </c>
      <c r="M16" s="383">
        <f>取引基本表!AX13</f>
        <v>2458</v>
      </c>
      <c r="N16" s="367">
        <f>ABS(取引基本表!BB13)</f>
        <v>1643</v>
      </c>
      <c r="O16" s="411">
        <f t="shared" si="4"/>
        <v>0.66842961757526442</v>
      </c>
      <c r="P16" s="407">
        <f t="shared" si="5"/>
        <v>0.33157038242473558</v>
      </c>
      <c r="R16" s="225" t="s">
        <v>226</v>
      </c>
      <c r="S16" s="158" t="s">
        <v>30</v>
      </c>
      <c r="T16" s="365">
        <f>取引基本表!BD13</f>
        <v>1797</v>
      </c>
      <c r="U16" s="446">
        <f>雇用表!AN13</f>
        <v>15</v>
      </c>
      <c r="V16" s="447">
        <f>雇用表!AN59</f>
        <v>15</v>
      </c>
      <c r="W16" s="413">
        <f t="shared" si="7"/>
        <v>8.3472454090150246E-3</v>
      </c>
      <c r="X16" s="413">
        <f t="shared" si="8"/>
        <v>8.3472454090150246E-3</v>
      </c>
      <c r="Z16" s="225" t="s">
        <v>226</v>
      </c>
      <c r="AA16" s="48" t="s">
        <v>30</v>
      </c>
      <c r="AB16" s="454">
        <v>60</v>
      </c>
      <c r="AC16" s="387">
        <v>50</v>
      </c>
      <c r="AD16" s="387">
        <v>168</v>
      </c>
      <c r="AE16" s="387">
        <v>245</v>
      </c>
      <c r="AF16" s="387">
        <v>-4</v>
      </c>
      <c r="AG16" s="369">
        <v>1797</v>
      </c>
      <c r="AH16" s="407">
        <f t="shared" si="9"/>
        <v>0.28881469115191988</v>
      </c>
      <c r="AI16" s="411">
        <f t="shared" si="10"/>
        <v>3.3388981636060099E-2</v>
      </c>
      <c r="AK16" s="225" t="s">
        <v>226</v>
      </c>
      <c r="AL16" s="158" t="s">
        <v>30</v>
      </c>
      <c r="AM16" s="383">
        <f>取引基本表!AR13</f>
        <v>1282</v>
      </c>
      <c r="AN16" s="407">
        <f t="shared" si="6"/>
        <v>1.6727557411273488E-2</v>
      </c>
      <c r="AP16" s="225" t="s">
        <v>226</v>
      </c>
      <c r="AQ16" s="158" t="s">
        <v>30</v>
      </c>
      <c r="AR16" s="386">
        <f>取引基本表!AX13</f>
        <v>2458</v>
      </c>
      <c r="AS16" s="387">
        <f>取引基本表!AY13</f>
        <v>982</v>
      </c>
      <c r="AT16" s="387">
        <f>ABS(取引基本表!BB13)</f>
        <v>1643</v>
      </c>
      <c r="AU16" s="388">
        <f t="shared" si="11"/>
        <v>-661</v>
      </c>
      <c r="AV16" s="411">
        <v>0.87631747448336361</v>
      </c>
      <c r="AW16" s="407">
        <v>0.12368252551663639</v>
      </c>
    </row>
    <row r="17" spans="1:49" x14ac:dyDescent="0.2">
      <c r="A17" s="225" t="s">
        <v>2</v>
      </c>
      <c r="B17" s="158" t="s">
        <v>374</v>
      </c>
      <c r="C17" s="405">
        <f t="shared" si="0"/>
        <v>0.10168393782383423</v>
      </c>
      <c r="D17" s="406">
        <f t="shared" si="1"/>
        <v>1.9094380796508457E-2</v>
      </c>
      <c r="E17" s="406">
        <f t="shared" si="1"/>
        <v>1.5821058374249863E-2</v>
      </c>
      <c r="F17" s="406">
        <f t="shared" si="2"/>
        <v>0.32296781232951444</v>
      </c>
      <c r="G17" s="406">
        <f t="shared" si="2"/>
        <v>0.21222040370976542</v>
      </c>
      <c r="H17" s="407">
        <f t="shared" si="3"/>
        <v>3.040187891440501E-3</v>
      </c>
      <c r="K17" s="225" t="s">
        <v>2</v>
      </c>
      <c r="L17" s="158" t="s">
        <v>374</v>
      </c>
      <c r="M17" s="383">
        <f>取引基本表!AX14</f>
        <v>3088</v>
      </c>
      <c r="N17" s="367">
        <f>ABS(取引基本表!BB14)</f>
        <v>2774</v>
      </c>
      <c r="O17" s="411">
        <f t="shared" si="4"/>
        <v>0.89831606217616577</v>
      </c>
      <c r="P17" s="407">
        <f t="shared" si="5"/>
        <v>0.10168393782383423</v>
      </c>
      <c r="R17" s="225" t="s">
        <v>2</v>
      </c>
      <c r="S17" s="158" t="s">
        <v>374</v>
      </c>
      <c r="T17" s="365">
        <f>取引基本表!BD14</f>
        <v>1833</v>
      </c>
      <c r="U17" s="446">
        <f>雇用表!AN14</f>
        <v>35</v>
      </c>
      <c r="V17" s="447">
        <f>雇用表!AN60</f>
        <v>29</v>
      </c>
      <c r="W17" s="413">
        <f t="shared" si="7"/>
        <v>1.9094380796508457E-2</v>
      </c>
      <c r="X17" s="413">
        <f t="shared" si="8"/>
        <v>1.5821058374249863E-2</v>
      </c>
      <c r="Z17" s="225" t="s">
        <v>2</v>
      </c>
      <c r="AA17" s="48" t="s">
        <v>374</v>
      </c>
      <c r="AB17" s="454">
        <v>389</v>
      </c>
      <c r="AC17" s="387">
        <v>-11</v>
      </c>
      <c r="AD17" s="387">
        <v>146</v>
      </c>
      <c r="AE17" s="387">
        <v>68</v>
      </c>
      <c r="AF17" s="387">
        <v>0</v>
      </c>
      <c r="AG17" s="369">
        <v>1833</v>
      </c>
      <c r="AH17" s="407">
        <f t="shared" si="9"/>
        <v>0.32296781232951444</v>
      </c>
      <c r="AI17" s="411">
        <f t="shared" si="10"/>
        <v>0.21222040370976542</v>
      </c>
      <c r="AK17" s="225" t="s">
        <v>2</v>
      </c>
      <c r="AL17" s="158" t="s">
        <v>374</v>
      </c>
      <c r="AM17" s="383">
        <f>取引基本表!AR14</f>
        <v>233</v>
      </c>
      <c r="AN17" s="407">
        <f t="shared" si="6"/>
        <v>3.040187891440501E-3</v>
      </c>
      <c r="AP17" s="225" t="s">
        <v>2</v>
      </c>
      <c r="AQ17" s="158" t="s">
        <v>364</v>
      </c>
      <c r="AR17" s="386">
        <f>取引基本表!AX14</f>
        <v>3088</v>
      </c>
      <c r="AS17" s="387">
        <f>取引基本表!AY14</f>
        <v>1519</v>
      </c>
      <c r="AT17" s="387">
        <f>ABS(取引基本表!BB14)</f>
        <v>2774</v>
      </c>
      <c r="AU17" s="388">
        <f t="shared" si="11"/>
        <v>-1255</v>
      </c>
      <c r="AV17" s="411">
        <v>0.80716043298169571</v>
      </c>
      <c r="AW17" s="407">
        <v>0.19283956701830429</v>
      </c>
    </row>
    <row r="18" spans="1:49" x14ac:dyDescent="0.2">
      <c r="A18" s="225" t="s">
        <v>3</v>
      </c>
      <c r="B18" s="158" t="s">
        <v>31</v>
      </c>
      <c r="C18" s="405">
        <f t="shared" si="0"/>
        <v>1.3647642679900707E-2</v>
      </c>
      <c r="D18" s="406">
        <f t="shared" si="1"/>
        <v>2.0080321285140562E-2</v>
      </c>
      <c r="E18" s="406">
        <f t="shared" si="1"/>
        <v>1.6064257028112448E-2</v>
      </c>
      <c r="F18" s="406">
        <f t="shared" si="2"/>
        <v>0.45783132530120479</v>
      </c>
      <c r="G18" s="406">
        <f t="shared" si="2"/>
        <v>0.21285140562248997</v>
      </c>
      <c r="H18" s="407">
        <f t="shared" si="3"/>
        <v>4.4363256784968683E-4</v>
      </c>
      <c r="K18" s="225" t="s">
        <v>3</v>
      </c>
      <c r="L18" s="158" t="s">
        <v>31</v>
      </c>
      <c r="M18" s="383">
        <f>取引基本表!AX15</f>
        <v>3224</v>
      </c>
      <c r="N18" s="367">
        <f>ABS(取引基本表!BB15)</f>
        <v>3180</v>
      </c>
      <c r="O18" s="411">
        <f t="shared" si="4"/>
        <v>0.98635235732009929</v>
      </c>
      <c r="P18" s="407">
        <f t="shared" si="5"/>
        <v>1.3647642679900707E-2</v>
      </c>
      <c r="R18" s="225" t="s">
        <v>3</v>
      </c>
      <c r="S18" s="158" t="s">
        <v>31</v>
      </c>
      <c r="T18" s="365">
        <f>取引基本表!BD15</f>
        <v>249</v>
      </c>
      <c r="U18" s="446">
        <f>雇用表!AN15</f>
        <v>5</v>
      </c>
      <c r="V18" s="447">
        <f>雇用表!AN61</f>
        <v>4</v>
      </c>
      <c r="W18" s="413">
        <f t="shared" si="7"/>
        <v>2.0080321285140562E-2</v>
      </c>
      <c r="X18" s="413">
        <f t="shared" si="8"/>
        <v>1.6064257028112448E-2</v>
      </c>
      <c r="Z18" s="225" t="s">
        <v>3</v>
      </c>
      <c r="AA18" s="48" t="s">
        <v>31</v>
      </c>
      <c r="AB18" s="454">
        <v>53</v>
      </c>
      <c r="AC18" s="387">
        <v>24</v>
      </c>
      <c r="AD18" s="387">
        <v>29</v>
      </c>
      <c r="AE18" s="387">
        <v>8</v>
      </c>
      <c r="AF18" s="387">
        <v>0</v>
      </c>
      <c r="AG18" s="369">
        <v>249</v>
      </c>
      <c r="AH18" s="407">
        <f t="shared" si="9"/>
        <v>0.45783132530120479</v>
      </c>
      <c r="AI18" s="411">
        <f t="shared" si="10"/>
        <v>0.21285140562248997</v>
      </c>
      <c r="AK18" s="225" t="s">
        <v>3</v>
      </c>
      <c r="AL18" s="158" t="s">
        <v>31</v>
      </c>
      <c r="AM18" s="383">
        <f>取引基本表!AR15</f>
        <v>34</v>
      </c>
      <c r="AN18" s="407">
        <f t="shared" si="6"/>
        <v>4.4363256784968683E-4</v>
      </c>
      <c r="AP18" s="225" t="s">
        <v>3</v>
      </c>
      <c r="AQ18" s="158" t="s">
        <v>31</v>
      </c>
      <c r="AR18" s="386">
        <f>取引基本表!AX15</f>
        <v>3224</v>
      </c>
      <c r="AS18" s="387">
        <f>取引基本表!AY15</f>
        <v>205</v>
      </c>
      <c r="AT18" s="387">
        <f>ABS(取引基本表!BB15)</f>
        <v>3180</v>
      </c>
      <c r="AU18" s="388">
        <f t="shared" si="11"/>
        <v>-2975</v>
      </c>
      <c r="AV18" s="411">
        <v>0.69369460950567885</v>
      </c>
      <c r="AW18" s="407">
        <v>0.30630539049432115</v>
      </c>
    </row>
    <row r="19" spans="1:49" x14ac:dyDescent="0.2">
      <c r="A19" s="225" t="s">
        <v>4</v>
      </c>
      <c r="B19" s="158" t="s">
        <v>32</v>
      </c>
      <c r="C19" s="405">
        <f t="shared" si="0"/>
        <v>0.35369371629248714</v>
      </c>
      <c r="D19" s="406">
        <f t="shared" si="1"/>
        <v>7.6140097779915043E-3</v>
      </c>
      <c r="E19" s="406">
        <f t="shared" si="1"/>
        <v>8.0147471347278999E-3</v>
      </c>
      <c r="F19" s="406">
        <f t="shared" si="2"/>
        <v>0.2399615292137533</v>
      </c>
      <c r="G19" s="406">
        <f t="shared" si="2"/>
        <v>5.7706179370040876E-2</v>
      </c>
      <c r="H19" s="407">
        <f t="shared" si="3"/>
        <v>-1.174321503131524E-4</v>
      </c>
      <c r="K19" s="225" t="s">
        <v>4</v>
      </c>
      <c r="L19" s="158" t="s">
        <v>32</v>
      </c>
      <c r="M19" s="383">
        <f>取引基本表!AX16</f>
        <v>7973</v>
      </c>
      <c r="N19" s="367">
        <f>ABS(取引基本表!BB16)</f>
        <v>5153</v>
      </c>
      <c r="O19" s="411">
        <f t="shared" si="4"/>
        <v>0.64630628370751286</v>
      </c>
      <c r="P19" s="407">
        <f t="shared" si="5"/>
        <v>0.35369371629248714</v>
      </c>
      <c r="R19" s="225" t="s">
        <v>4</v>
      </c>
      <c r="S19" s="158" t="s">
        <v>32</v>
      </c>
      <c r="T19" s="365">
        <f>取引基本表!BD16</f>
        <v>12477</v>
      </c>
      <c r="U19" s="446">
        <f>雇用表!AN16</f>
        <v>95</v>
      </c>
      <c r="V19" s="447">
        <f>雇用表!AN62</f>
        <v>100</v>
      </c>
      <c r="W19" s="413">
        <f t="shared" si="7"/>
        <v>7.6140097779915043E-3</v>
      </c>
      <c r="X19" s="413">
        <f t="shared" si="8"/>
        <v>8.0147471347278999E-3</v>
      </c>
      <c r="Z19" s="225" t="s">
        <v>4</v>
      </c>
      <c r="AA19" s="48" t="s">
        <v>32</v>
      </c>
      <c r="AB19" s="454">
        <v>720</v>
      </c>
      <c r="AC19" s="387">
        <v>1368</v>
      </c>
      <c r="AD19" s="387">
        <v>687</v>
      </c>
      <c r="AE19" s="387">
        <v>219</v>
      </c>
      <c r="AF19" s="387">
        <v>0</v>
      </c>
      <c r="AG19" s="369">
        <v>12477</v>
      </c>
      <c r="AH19" s="407">
        <f t="shared" si="9"/>
        <v>0.2399615292137533</v>
      </c>
      <c r="AI19" s="411">
        <f t="shared" si="10"/>
        <v>5.7706179370040876E-2</v>
      </c>
      <c r="AK19" s="225" t="s">
        <v>4</v>
      </c>
      <c r="AL19" s="158" t="s">
        <v>32</v>
      </c>
      <c r="AM19" s="383">
        <f>取引基本表!AR16</f>
        <v>-9</v>
      </c>
      <c r="AN19" s="407">
        <f t="shared" si="6"/>
        <v>-1.174321503131524E-4</v>
      </c>
      <c r="AP19" s="225" t="s">
        <v>4</v>
      </c>
      <c r="AQ19" s="158" t="s">
        <v>32</v>
      </c>
      <c r="AR19" s="386">
        <f>取引基本表!AX16</f>
        <v>7973</v>
      </c>
      <c r="AS19" s="387">
        <f>取引基本表!AY16</f>
        <v>9657</v>
      </c>
      <c r="AT19" s="387">
        <f>ABS(取引基本表!BB16)</f>
        <v>5153</v>
      </c>
      <c r="AU19" s="388">
        <f t="shared" si="11"/>
        <v>4504</v>
      </c>
      <c r="AV19" s="411">
        <v>0.63033685044372512</v>
      </c>
      <c r="AW19" s="407">
        <v>0.36966314955627488</v>
      </c>
    </row>
    <row r="20" spans="1:49" x14ac:dyDescent="0.2">
      <c r="A20" s="225" t="s">
        <v>5</v>
      </c>
      <c r="B20" s="158" t="s">
        <v>33</v>
      </c>
      <c r="C20" s="405">
        <f t="shared" si="0"/>
        <v>6.1353860086031276E-2</v>
      </c>
      <c r="D20" s="406">
        <f t="shared" si="1"/>
        <v>0</v>
      </c>
      <c r="E20" s="406">
        <f t="shared" si="1"/>
        <v>0</v>
      </c>
      <c r="F20" s="406">
        <f t="shared" si="2"/>
        <v>0.22389181066867017</v>
      </c>
      <c r="G20" s="406">
        <f t="shared" si="2"/>
        <v>0.10067618332081142</v>
      </c>
      <c r="H20" s="407">
        <f t="shared" si="3"/>
        <v>5.4801670146137783E-4</v>
      </c>
      <c r="K20" s="225" t="s">
        <v>5</v>
      </c>
      <c r="L20" s="158" t="s">
        <v>33</v>
      </c>
      <c r="M20" s="383">
        <f>取引基本表!AX17</f>
        <v>4417</v>
      </c>
      <c r="N20" s="367">
        <f>ABS(取引基本表!BB17)</f>
        <v>4146</v>
      </c>
      <c r="O20" s="411">
        <f t="shared" si="4"/>
        <v>0.93864613991396872</v>
      </c>
      <c r="P20" s="407">
        <f t="shared" si="5"/>
        <v>6.1353860086031276E-2</v>
      </c>
      <c r="R20" s="225" t="s">
        <v>5</v>
      </c>
      <c r="S20" s="158" t="s">
        <v>33</v>
      </c>
      <c r="T20" s="365">
        <f>取引基本表!BD17</f>
        <v>1331</v>
      </c>
      <c r="U20" s="446">
        <f>雇用表!AN17</f>
        <v>0</v>
      </c>
      <c r="V20" s="447">
        <f>雇用表!AN63</f>
        <v>0</v>
      </c>
      <c r="W20" s="413">
        <f t="shared" si="7"/>
        <v>0</v>
      </c>
      <c r="X20" s="413">
        <f t="shared" si="8"/>
        <v>0</v>
      </c>
      <c r="Z20" s="225" t="s">
        <v>5</v>
      </c>
      <c r="AA20" s="48" t="s">
        <v>33</v>
      </c>
      <c r="AB20" s="454">
        <v>134</v>
      </c>
      <c r="AC20" s="387">
        <v>115</v>
      </c>
      <c r="AD20" s="387">
        <v>40</v>
      </c>
      <c r="AE20" s="387">
        <v>9</v>
      </c>
      <c r="AF20" s="387">
        <v>0</v>
      </c>
      <c r="AG20" s="369">
        <v>1331</v>
      </c>
      <c r="AH20" s="407">
        <f t="shared" si="9"/>
        <v>0.22389181066867017</v>
      </c>
      <c r="AI20" s="411">
        <f t="shared" si="10"/>
        <v>0.10067618332081142</v>
      </c>
      <c r="AK20" s="225" t="s">
        <v>5</v>
      </c>
      <c r="AL20" s="158" t="s">
        <v>33</v>
      </c>
      <c r="AM20" s="383">
        <f>取引基本表!AR17</f>
        <v>42</v>
      </c>
      <c r="AN20" s="407">
        <f t="shared" si="6"/>
        <v>5.4801670146137783E-4</v>
      </c>
      <c r="AP20" s="225" t="s">
        <v>5</v>
      </c>
      <c r="AQ20" s="158" t="s">
        <v>33</v>
      </c>
      <c r="AR20" s="386">
        <f>取引基本表!AX17</f>
        <v>4417</v>
      </c>
      <c r="AS20" s="387">
        <f>取引基本表!AY17</f>
        <v>1060</v>
      </c>
      <c r="AT20" s="387">
        <f>ABS(取引基本表!BB17)</f>
        <v>4146</v>
      </c>
      <c r="AU20" s="388">
        <f t="shared" si="11"/>
        <v>-3086</v>
      </c>
      <c r="AV20" s="411">
        <v>0.88159848319713086</v>
      </c>
      <c r="AW20" s="407">
        <v>0.11840151680286914</v>
      </c>
    </row>
    <row r="21" spans="1:49" x14ac:dyDescent="0.2">
      <c r="A21" s="225" t="s">
        <v>6</v>
      </c>
      <c r="B21" s="158" t="s">
        <v>34</v>
      </c>
      <c r="C21" s="405">
        <f t="shared" si="0"/>
        <v>6.7857142857142838E-2</v>
      </c>
      <c r="D21" s="406">
        <f t="shared" si="1"/>
        <v>5.909090909090909E-2</v>
      </c>
      <c r="E21" s="406">
        <f t="shared" si="1"/>
        <v>4.6753246753246755E-2</v>
      </c>
      <c r="F21" s="406">
        <f t="shared" si="2"/>
        <v>0.42467532467532465</v>
      </c>
      <c r="G21" s="406">
        <f t="shared" si="2"/>
        <v>0.28506493506493508</v>
      </c>
      <c r="H21" s="407">
        <f t="shared" si="3"/>
        <v>9.264091858037578E-4</v>
      </c>
      <c r="K21" s="225" t="s">
        <v>6</v>
      </c>
      <c r="L21" s="158" t="s">
        <v>34</v>
      </c>
      <c r="M21" s="383">
        <f>取引基本表!AX18</f>
        <v>3080</v>
      </c>
      <c r="N21" s="367">
        <f>ABS(取引基本表!BB18)</f>
        <v>2871</v>
      </c>
      <c r="O21" s="411">
        <f t="shared" si="4"/>
        <v>0.93214285714285716</v>
      </c>
      <c r="P21" s="407">
        <f t="shared" si="5"/>
        <v>6.7857142857142838E-2</v>
      </c>
      <c r="R21" s="225" t="s">
        <v>6</v>
      </c>
      <c r="S21" s="158" t="s">
        <v>34</v>
      </c>
      <c r="T21" s="365">
        <f>取引基本表!BD18</f>
        <v>1540</v>
      </c>
      <c r="U21" s="446">
        <f>雇用表!AN18</f>
        <v>91</v>
      </c>
      <c r="V21" s="447">
        <f>雇用表!AN64</f>
        <v>72</v>
      </c>
      <c r="W21" s="413">
        <f t="shared" si="7"/>
        <v>5.909090909090909E-2</v>
      </c>
      <c r="X21" s="413">
        <f t="shared" si="8"/>
        <v>4.6753246753246755E-2</v>
      </c>
      <c r="Z21" s="225" t="s">
        <v>6</v>
      </c>
      <c r="AA21" s="48" t="s">
        <v>34</v>
      </c>
      <c r="AB21" s="454">
        <v>439</v>
      </c>
      <c r="AC21" s="387">
        <v>45</v>
      </c>
      <c r="AD21" s="387">
        <v>128</v>
      </c>
      <c r="AE21" s="387">
        <v>42</v>
      </c>
      <c r="AF21" s="387">
        <v>0</v>
      </c>
      <c r="AG21" s="369">
        <v>1540</v>
      </c>
      <c r="AH21" s="407">
        <f t="shared" si="9"/>
        <v>0.42467532467532465</v>
      </c>
      <c r="AI21" s="411">
        <f t="shared" si="10"/>
        <v>0.28506493506493508</v>
      </c>
      <c r="AK21" s="225" t="s">
        <v>6</v>
      </c>
      <c r="AL21" s="158" t="s">
        <v>34</v>
      </c>
      <c r="AM21" s="383">
        <f>取引基本表!AR18</f>
        <v>71</v>
      </c>
      <c r="AN21" s="407">
        <f t="shared" si="6"/>
        <v>9.264091858037578E-4</v>
      </c>
      <c r="AP21" s="225" t="s">
        <v>6</v>
      </c>
      <c r="AQ21" s="158" t="s">
        <v>34</v>
      </c>
      <c r="AR21" s="386">
        <f>取引基本表!AX18</f>
        <v>3080</v>
      </c>
      <c r="AS21" s="387">
        <f>取引基本表!AY18</f>
        <v>1331</v>
      </c>
      <c r="AT21" s="387">
        <f>ABS(取引基本表!BB18)</f>
        <v>2871</v>
      </c>
      <c r="AU21" s="388">
        <f t="shared" si="11"/>
        <v>-1540</v>
      </c>
      <c r="AV21" s="411">
        <v>0.73741787363403832</v>
      </c>
      <c r="AW21" s="407">
        <v>0.26258212636596168</v>
      </c>
    </row>
    <row r="22" spans="1:49" x14ac:dyDescent="0.2">
      <c r="A22" s="225" t="s">
        <v>7</v>
      </c>
      <c r="B22" s="158" t="s">
        <v>268</v>
      </c>
      <c r="C22" s="405">
        <f t="shared" si="0"/>
        <v>2.5594149908592323E-2</v>
      </c>
      <c r="D22" s="406">
        <f t="shared" si="1"/>
        <v>6.1415220293724967E-2</v>
      </c>
      <c r="E22" s="406">
        <f t="shared" si="1"/>
        <v>6.008010680907877E-2</v>
      </c>
      <c r="F22" s="406">
        <f t="shared" si="2"/>
        <v>0.41388518024032045</v>
      </c>
      <c r="G22" s="406">
        <f t="shared" si="2"/>
        <v>0.19492656875834447</v>
      </c>
      <c r="H22" s="407">
        <f t="shared" si="3"/>
        <v>3.9144050104384132E-5</v>
      </c>
      <c r="K22" s="225" t="s">
        <v>7</v>
      </c>
      <c r="L22" s="158" t="s">
        <v>268</v>
      </c>
      <c r="M22" s="383">
        <f>取引基本表!AX19</f>
        <v>1094</v>
      </c>
      <c r="N22" s="367">
        <f>ABS(取引基本表!BB19)</f>
        <v>1066</v>
      </c>
      <c r="O22" s="411">
        <f t="shared" si="4"/>
        <v>0.97440585009140768</v>
      </c>
      <c r="P22" s="407">
        <f t="shared" si="5"/>
        <v>2.5594149908592323E-2</v>
      </c>
      <c r="R22" s="225" t="s">
        <v>7</v>
      </c>
      <c r="S22" s="158" t="s">
        <v>268</v>
      </c>
      <c r="T22" s="365">
        <f>取引基本表!BD19</f>
        <v>749</v>
      </c>
      <c r="U22" s="446">
        <f>雇用表!AN19</f>
        <v>46</v>
      </c>
      <c r="V22" s="447">
        <f>雇用表!AN65</f>
        <v>45</v>
      </c>
      <c r="W22" s="413">
        <f t="shared" si="7"/>
        <v>6.1415220293724967E-2</v>
      </c>
      <c r="X22" s="413">
        <f t="shared" si="8"/>
        <v>6.008010680907877E-2</v>
      </c>
      <c r="Z22" s="225" t="s">
        <v>7</v>
      </c>
      <c r="AA22" s="48" t="s">
        <v>268</v>
      </c>
      <c r="AB22" s="454">
        <v>146</v>
      </c>
      <c r="AC22" s="387">
        <v>80</v>
      </c>
      <c r="AD22" s="387">
        <v>79</v>
      </c>
      <c r="AE22" s="387">
        <v>5</v>
      </c>
      <c r="AF22" s="387">
        <v>0</v>
      </c>
      <c r="AG22" s="369">
        <v>749</v>
      </c>
      <c r="AH22" s="407">
        <f t="shared" si="9"/>
        <v>0.41388518024032045</v>
      </c>
      <c r="AI22" s="411">
        <f t="shared" si="10"/>
        <v>0.19492656875834447</v>
      </c>
      <c r="AK22" s="225" t="s">
        <v>7</v>
      </c>
      <c r="AL22" s="158" t="s">
        <v>268</v>
      </c>
      <c r="AM22" s="383">
        <f>取引基本表!AR19</f>
        <v>3</v>
      </c>
      <c r="AN22" s="407">
        <f t="shared" si="6"/>
        <v>3.9144050104384132E-5</v>
      </c>
      <c r="AP22" s="225" t="s">
        <v>7</v>
      </c>
      <c r="AQ22" s="158" t="s">
        <v>268</v>
      </c>
      <c r="AR22" s="386">
        <f>取引基本表!AX19</f>
        <v>1094</v>
      </c>
      <c r="AS22" s="387">
        <f>取引基本表!AY19</f>
        <v>721</v>
      </c>
      <c r="AT22" s="387">
        <f>ABS(取引基本表!BB19)</f>
        <v>1066</v>
      </c>
      <c r="AU22" s="388">
        <f t="shared" si="11"/>
        <v>-345</v>
      </c>
      <c r="AV22" s="411">
        <v>0.80743251432126495</v>
      </c>
      <c r="AW22" s="407">
        <v>0.19256748567873505</v>
      </c>
    </row>
    <row r="23" spans="1:49" x14ac:dyDescent="0.2">
      <c r="A23" s="225" t="s">
        <v>8</v>
      </c>
      <c r="B23" s="158" t="s">
        <v>269</v>
      </c>
      <c r="C23" s="405">
        <f t="shared" si="0"/>
        <v>0</v>
      </c>
      <c r="D23" s="406">
        <f t="shared" si="1"/>
        <v>2.5824964131994262E-2</v>
      </c>
      <c r="E23" s="406">
        <f t="shared" si="1"/>
        <v>2.1520803443328552E-2</v>
      </c>
      <c r="F23" s="406">
        <f t="shared" si="2"/>
        <v>0.44189383070301291</v>
      </c>
      <c r="G23" s="406">
        <f t="shared" si="2"/>
        <v>0.21664275466284075</v>
      </c>
      <c r="H23" s="407">
        <f t="shared" si="3"/>
        <v>2.6096033402922757E-5</v>
      </c>
      <c r="K23" s="225" t="s">
        <v>8</v>
      </c>
      <c r="L23" s="158" t="s">
        <v>269</v>
      </c>
      <c r="M23" s="383">
        <f>取引基本表!AX20</f>
        <v>1245</v>
      </c>
      <c r="N23" s="367">
        <f>ABS(取引基本表!BB20)</f>
        <v>1245</v>
      </c>
      <c r="O23" s="411">
        <f t="shared" si="4"/>
        <v>1</v>
      </c>
      <c r="P23" s="407">
        <f t="shared" si="5"/>
        <v>0</v>
      </c>
      <c r="R23" s="225" t="s">
        <v>8</v>
      </c>
      <c r="S23" s="158" t="s">
        <v>269</v>
      </c>
      <c r="T23" s="365">
        <f>取引基本表!BD20</f>
        <v>697</v>
      </c>
      <c r="U23" s="446">
        <f>雇用表!AN20</f>
        <v>18</v>
      </c>
      <c r="V23" s="447">
        <f>雇用表!AN66</f>
        <v>15</v>
      </c>
      <c r="W23" s="413">
        <f t="shared" si="7"/>
        <v>2.5824964131994262E-2</v>
      </c>
      <c r="X23" s="413">
        <f t="shared" si="8"/>
        <v>2.1520803443328552E-2</v>
      </c>
      <c r="Z23" s="225" t="s">
        <v>8</v>
      </c>
      <c r="AA23" s="48" t="s">
        <v>269</v>
      </c>
      <c r="AB23" s="454">
        <v>151</v>
      </c>
      <c r="AC23" s="387">
        <v>78</v>
      </c>
      <c r="AD23" s="387">
        <v>72</v>
      </c>
      <c r="AE23" s="387">
        <v>7</v>
      </c>
      <c r="AF23" s="387">
        <v>0</v>
      </c>
      <c r="AG23" s="369">
        <v>697</v>
      </c>
      <c r="AH23" s="407">
        <f t="shared" si="9"/>
        <v>0.44189383070301291</v>
      </c>
      <c r="AI23" s="411">
        <f t="shared" si="10"/>
        <v>0.21664275466284075</v>
      </c>
      <c r="AK23" s="225" t="s">
        <v>8</v>
      </c>
      <c r="AL23" s="158" t="s">
        <v>269</v>
      </c>
      <c r="AM23" s="383">
        <f>取引基本表!AR20</f>
        <v>2</v>
      </c>
      <c r="AN23" s="407">
        <f t="shared" si="6"/>
        <v>2.6096033402922757E-5</v>
      </c>
      <c r="AP23" s="225" t="s">
        <v>8</v>
      </c>
      <c r="AQ23" s="158" t="s">
        <v>269</v>
      </c>
      <c r="AR23" s="386">
        <f>取引基本表!AX20</f>
        <v>1245</v>
      </c>
      <c r="AS23" s="387">
        <f>取引基本表!AY20</f>
        <v>697</v>
      </c>
      <c r="AT23" s="387">
        <f>ABS(取引基本表!BB20)</f>
        <v>1245</v>
      </c>
      <c r="AU23" s="388">
        <f t="shared" si="11"/>
        <v>-548</v>
      </c>
      <c r="AV23" s="411">
        <v>0.79883567479416906</v>
      </c>
      <c r="AW23" s="407">
        <v>0.20116432520583094</v>
      </c>
    </row>
    <row r="24" spans="1:49" x14ac:dyDescent="0.2">
      <c r="A24" s="225" t="s">
        <v>9</v>
      </c>
      <c r="B24" s="158" t="s">
        <v>270</v>
      </c>
      <c r="C24" s="405">
        <f t="shared" si="0"/>
        <v>0.15741583257506819</v>
      </c>
      <c r="D24" s="406">
        <f t="shared" si="1"/>
        <v>0</v>
      </c>
      <c r="E24" s="406">
        <f t="shared" si="1"/>
        <v>0</v>
      </c>
      <c r="F24" s="406">
        <f t="shared" si="2"/>
        <v>0.39583333333333331</v>
      </c>
      <c r="G24" s="406">
        <f t="shared" si="2"/>
        <v>0.20833333333333334</v>
      </c>
      <c r="H24" s="407">
        <f t="shared" si="3"/>
        <v>3.2620041753653444E-4</v>
      </c>
      <c r="K24" s="225" t="s">
        <v>9</v>
      </c>
      <c r="L24" s="158" t="s">
        <v>270</v>
      </c>
      <c r="M24" s="383">
        <f>取引基本表!AX21</f>
        <v>1099</v>
      </c>
      <c r="N24" s="367">
        <f>ABS(取引基本表!BB21)</f>
        <v>926</v>
      </c>
      <c r="O24" s="411">
        <f t="shared" si="4"/>
        <v>0.84258416742493181</v>
      </c>
      <c r="P24" s="407">
        <f t="shared" si="5"/>
        <v>0.15741583257506819</v>
      </c>
      <c r="R24" s="225" t="s">
        <v>9</v>
      </c>
      <c r="S24" s="158" t="s">
        <v>270</v>
      </c>
      <c r="T24" s="365">
        <f>取引基本表!BD21</f>
        <v>288</v>
      </c>
      <c r="U24" s="446">
        <f>雇用表!AN21</f>
        <v>0</v>
      </c>
      <c r="V24" s="447">
        <f>雇用表!AN67</f>
        <v>0</v>
      </c>
      <c r="W24" s="413">
        <f t="shared" si="7"/>
        <v>0</v>
      </c>
      <c r="X24" s="413">
        <f t="shared" si="8"/>
        <v>0</v>
      </c>
      <c r="Z24" s="225" t="s">
        <v>9</v>
      </c>
      <c r="AA24" s="48" t="s">
        <v>270</v>
      </c>
      <c r="AB24" s="454">
        <v>60</v>
      </c>
      <c r="AC24" s="387">
        <v>8</v>
      </c>
      <c r="AD24" s="387">
        <v>41</v>
      </c>
      <c r="AE24" s="387">
        <v>5</v>
      </c>
      <c r="AF24" s="387">
        <v>0</v>
      </c>
      <c r="AG24" s="369">
        <v>288</v>
      </c>
      <c r="AH24" s="407">
        <f t="shared" si="9"/>
        <v>0.39583333333333331</v>
      </c>
      <c r="AI24" s="411">
        <f t="shared" si="10"/>
        <v>0.20833333333333334</v>
      </c>
      <c r="AK24" s="225" t="s">
        <v>9</v>
      </c>
      <c r="AL24" s="158" t="s">
        <v>270</v>
      </c>
      <c r="AM24" s="383">
        <f>取引基本表!AR21</f>
        <v>25</v>
      </c>
      <c r="AN24" s="407">
        <f t="shared" si="6"/>
        <v>3.2620041753653444E-4</v>
      </c>
      <c r="AP24" s="225" t="s">
        <v>9</v>
      </c>
      <c r="AQ24" s="158" t="s">
        <v>270</v>
      </c>
      <c r="AR24" s="386">
        <f>取引基本表!AX21</f>
        <v>1099</v>
      </c>
      <c r="AS24" s="387">
        <f>取引基本表!AY21</f>
        <v>115</v>
      </c>
      <c r="AT24" s="387">
        <f>ABS(取引基本表!BB21)</f>
        <v>926</v>
      </c>
      <c r="AU24" s="388">
        <f t="shared" si="11"/>
        <v>-811</v>
      </c>
      <c r="AV24" s="411">
        <v>0.53203541493025519</v>
      </c>
      <c r="AW24" s="407">
        <v>0.46796458506974481</v>
      </c>
    </row>
    <row r="25" spans="1:49" x14ac:dyDescent="0.2">
      <c r="A25" s="225" t="s">
        <v>10</v>
      </c>
      <c r="B25" s="158" t="s">
        <v>271</v>
      </c>
      <c r="C25" s="405">
        <f t="shared" si="0"/>
        <v>0.30845442536327605</v>
      </c>
      <c r="D25" s="406">
        <f t="shared" si="1"/>
        <v>2.3674271037921135E-2</v>
      </c>
      <c r="E25" s="406">
        <f t="shared" si="1"/>
        <v>2.3583622903761897E-2</v>
      </c>
      <c r="F25" s="406">
        <f t="shared" si="2"/>
        <v>0.34916150475902702</v>
      </c>
      <c r="G25" s="406">
        <f t="shared" si="2"/>
        <v>0.19694817948330565</v>
      </c>
      <c r="H25" s="407">
        <f t="shared" si="3"/>
        <v>5.0887265135699379E-4</v>
      </c>
      <c r="K25" s="225" t="s">
        <v>10</v>
      </c>
      <c r="L25" s="158" t="s">
        <v>271</v>
      </c>
      <c r="M25" s="383">
        <f>取引基本表!AX22</f>
        <v>16654</v>
      </c>
      <c r="N25" s="367">
        <f>ABS(取引基本表!BB22)</f>
        <v>11517</v>
      </c>
      <c r="O25" s="411">
        <f t="shared" si="4"/>
        <v>0.69154557463672395</v>
      </c>
      <c r="P25" s="407">
        <f t="shared" si="5"/>
        <v>0.30845442536327605</v>
      </c>
      <c r="R25" s="225" t="s">
        <v>10</v>
      </c>
      <c r="S25" s="158" t="s">
        <v>271</v>
      </c>
      <c r="T25" s="365">
        <f>取引基本表!BD22</f>
        <v>66190</v>
      </c>
      <c r="U25" s="446">
        <f>雇用表!AN22</f>
        <v>1567</v>
      </c>
      <c r="V25" s="447">
        <f>雇用表!AN68</f>
        <v>1561</v>
      </c>
      <c r="W25" s="413">
        <f t="shared" si="7"/>
        <v>2.3674271037921135E-2</v>
      </c>
      <c r="X25" s="413">
        <f t="shared" si="8"/>
        <v>2.3583622903761897E-2</v>
      </c>
      <c r="Z25" s="225" t="s">
        <v>10</v>
      </c>
      <c r="AA25" s="48" t="s">
        <v>271</v>
      </c>
      <c r="AB25" s="454">
        <v>13036</v>
      </c>
      <c r="AC25" s="387">
        <v>-2874</v>
      </c>
      <c r="AD25" s="387">
        <v>12426</v>
      </c>
      <c r="AE25" s="387">
        <v>523</v>
      </c>
      <c r="AF25" s="387">
        <v>0</v>
      </c>
      <c r="AG25" s="369">
        <v>66190</v>
      </c>
      <c r="AH25" s="407">
        <f t="shared" si="9"/>
        <v>0.34916150475902702</v>
      </c>
      <c r="AI25" s="411">
        <f t="shared" si="10"/>
        <v>0.19694817948330565</v>
      </c>
      <c r="AK25" s="225" t="s">
        <v>10</v>
      </c>
      <c r="AL25" s="158" t="s">
        <v>271</v>
      </c>
      <c r="AM25" s="383">
        <f>取引基本表!AR22</f>
        <v>39</v>
      </c>
      <c r="AN25" s="407">
        <f t="shared" si="6"/>
        <v>5.0887265135699379E-4</v>
      </c>
      <c r="AP25" s="225" t="s">
        <v>10</v>
      </c>
      <c r="AQ25" s="158" t="s">
        <v>271</v>
      </c>
      <c r="AR25" s="386">
        <f>取引基本表!AX22</f>
        <v>16654</v>
      </c>
      <c r="AS25" s="387">
        <f>取引基本表!AY22</f>
        <v>61053</v>
      </c>
      <c r="AT25" s="387">
        <f>ABS(取引基本表!BB22)</f>
        <v>11517</v>
      </c>
      <c r="AU25" s="388">
        <f t="shared" si="11"/>
        <v>49536</v>
      </c>
      <c r="AV25" s="411">
        <v>0.88160188384965898</v>
      </c>
      <c r="AW25" s="407">
        <v>0.11839811615034102</v>
      </c>
    </row>
    <row r="26" spans="1:49" x14ac:dyDescent="0.2">
      <c r="A26" s="225" t="s">
        <v>11</v>
      </c>
      <c r="B26" s="158" t="s">
        <v>35</v>
      </c>
      <c r="C26" s="405">
        <f t="shared" si="0"/>
        <v>0.16160220994475138</v>
      </c>
      <c r="D26" s="406">
        <f t="shared" si="1"/>
        <v>4.2334442092530997E-2</v>
      </c>
      <c r="E26" s="406">
        <f t="shared" si="1"/>
        <v>4.4148775325068036E-2</v>
      </c>
      <c r="F26" s="406">
        <f t="shared" si="2"/>
        <v>0.33413970365890533</v>
      </c>
      <c r="G26" s="406">
        <f t="shared" si="2"/>
        <v>0.19685515573026913</v>
      </c>
      <c r="H26" s="407">
        <f t="shared" si="3"/>
        <v>1.0360125260960334E-2</v>
      </c>
      <c r="K26" s="225" t="s">
        <v>11</v>
      </c>
      <c r="L26" s="158" t="s">
        <v>35</v>
      </c>
      <c r="M26" s="383">
        <f>取引基本表!AX23</f>
        <v>3620</v>
      </c>
      <c r="N26" s="367">
        <f>ABS(取引基本表!BB23)</f>
        <v>3035</v>
      </c>
      <c r="O26" s="411">
        <f t="shared" si="4"/>
        <v>0.83839779005524862</v>
      </c>
      <c r="P26" s="407">
        <f t="shared" si="5"/>
        <v>0.16160220994475138</v>
      </c>
      <c r="R26" s="225" t="s">
        <v>11</v>
      </c>
      <c r="S26" s="158" t="s">
        <v>35</v>
      </c>
      <c r="T26" s="365">
        <f>取引基本表!BD23</f>
        <v>3307</v>
      </c>
      <c r="U26" s="446">
        <f>雇用表!AN23</f>
        <v>140</v>
      </c>
      <c r="V26" s="447">
        <f>雇用表!AN69</f>
        <v>146</v>
      </c>
      <c r="W26" s="413">
        <f t="shared" si="7"/>
        <v>4.2334442092530997E-2</v>
      </c>
      <c r="X26" s="413">
        <f t="shared" si="8"/>
        <v>4.4148775325068036E-2</v>
      </c>
      <c r="Z26" s="225" t="s">
        <v>11</v>
      </c>
      <c r="AA26" s="48" t="s">
        <v>35</v>
      </c>
      <c r="AB26" s="454">
        <v>651</v>
      </c>
      <c r="AC26" s="387">
        <v>-76</v>
      </c>
      <c r="AD26" s="387">
        <v>517</v>
      </c>
      <c r="AE26" s="387">
        <v>13</v>
      </c>
      <c r="AF26" s="387">
        <v>0</v>
      </c>
      <c r="AG26" s="369">
        <v>3307</v>
      </c>
      <c r="AH26" s="407">
        <f t="shared" si="9"/>
        <v>0.33413970365890533</v>
      </c>
      <c r="AI26" s="411">
        <f t="shared" si="10"/>
        <v>0.19685515573026913</v>
      </c>
      <c r="AK26" s="225" t="s">
        <v>11</v>
      </c>
      <c r="AL26" s="158" t="s">
        <v>35</v>
      </c>
      <c r="AM26" s="383">
        <f>取引基本表!AR23</f>
        <v>794</v>
      </c>
      <c r="AN26" s="407">
        <f t="shared" si="6"/>
        <v>1.0360125260960334E-2</v>
      </c>
      <c r="AP26" s="225" t="s">
        <v>11</v>
      </c>
      <c r="AQ26" s="158" t="s">
        <v>35</v>
      </c>
      <c r="AR26" s="386">
        <f>取引基本表!AX23</f>
        <v>3620</v>
      </c>
      <c r="AS26" s="387">
        <f>取引基本表!AY23</f>
        <v>2722</v>
      </c>
      <c r="AT26" s="387">
        <f>ABS(取引基本表!BB23)</f>
        <v>3035</v>
      </c>
      <c r="AU26" s="388">
        <f t="shared" si="11"/>
        <v>-313</v>
      </c>
      <c r="AV26" s="411">
        <v>0.70886039128338962</v>
      </c>
      <c r="AW26" s="407">
        <v>0.29113960871661038</v>
      </c>
    </row>
    <row r="27" spans="1:49" x14ac:dyDescent="0.2">
      <c r="A27" s="225" t="s">
        <v>12</v>
      </c>
      <c r="B27" s="158" t="s">
        <v>375</v>
      </c>
      <c r="C27" s="405">
        <f t="shared" si="0"/>
        <v>8.2295614510016213E-2</v>
      </c>
      <c r="D27" s="406">
        <f t="shared" si="1"/>
        <v>0</v>
      </c>
      <c r="E27" s="406">
        <f t="shared" si="1"/>
        <v>0</v>
      </c>
      <c r="F27" s="406">
        <f t="shared" si="2"/>
        <v>0.31969309462915602</v>
      </c>
      <c r="G27" s="406">
        <f t="shared" si="2"/>
        <v>0.16879795396419436</v>
      </c>
      <c r="H27" s="407">
        <f t="shared" si="3"/>
        <v>1.0829853862212944E-2</v>
      </c>
      <c r="K27" s="225" t="s">
        <v>12</v>
      </c>
      <c r="L27" s="158" t="s">
        <v>376</v>
      </c>
      <c r="M27" s="383">
        <f>取引基本表!AX24</f>
        <v>1847</v>
      </c>
      <c r="N27" s="367">
        <f>ABS(取引基本表!BB24)</f>
        <v>1695</v>
      </c>
      <c r="O27" s="411">
        <f t="shared" si="4"/>
        <v>0.91770438548998379</v>
      </c>
      <c r="P27" s="407">
        <f t="shared" si="5"/>
        <v>8.2295614510016213E-2</v>
      </c>
      <c r="R27" s="225" t="s">
        <v>12</v>
      </c>
      <c r="S27" s="158" t="s">
        <v>376</v>
      </c>
      <c r="T27" s="365">
        <f>取引基本表!BD24</f>
        <v>391</v>
      </c>
      <c r="U27" s="446">
        <f>雇用表!AN24</f>
        <v>0</v>
      </c>
      <c r="V27" s="447">
        <f>雇用表!AN70</f>
        <v>0</v>
      </c>
      <c r="W27" s="413">
        <f t="shared" si="7"/>
        <v>0</v>
      </c>
      <c r="X27" s="413">
        <f t="shared" si="8"/>
        <v>0</v>
      </c>
      <c r="Z27" s="225" t="s">
        <v>12</v>
      </c>
      <c r="AA27" s="48" t="s">
        <v>365</v>
      </c>
      <c r="AB27" s="454">
        <v>66</v>
      </c>
      <c r="AC27" s="387">
        <v>-18</v>
      </c>
      <c r="AD27" s="387">
        <v>72</v>
      </c>
      <c r="AE27" s="387">
        <v>5</v>
      </c>
      <c r="AF27" s="387">
        <v>0</v>
      </c>
      <c r="AG27" s="369">
        <v>391</v>
      </c>
      <c r="AH27" s="407">
        <f t="shared" si="9"/>
        <v>0.31969309462915602</v>
      </c>
      <c r="AI27" s="411">
        <f t="shared" si="10"/>
        <v>0.16879795396419436</v>
      </c>
      <c r="AK27" s="225" t="s">
        <v>12</v>
      </c>
      <c r="AL27" s="158" t="s">
        <v>365</v>
      </c>
      <c r="AM27" s="383">
        <f>取引基本表!AR24</f>
        <v>830</v>
      </c>
      <c r="AN27" s="407">
        <f t="shared" si="6"/>
        <v>1.0829853862212944E-2</v>
      </c>
      <c r="AP27" s="225" t="s">
        <v>12</v>
      </c>
      <c r="AQ27" s="158" t="s">
        <v>365</v>
      </c>
      <c r="AR27" s="386">
        <f>取引基本表!AX24</f>
        <v>1847</v>
      </c>
      <c r="AS27" s="387">
        <f>取引基本表!AY24</f>
        <v>239</v>
      </c>
      <c r="AT27" s="387">
        <f>ABS(取引基本表!BB24)</f>
        <v>1695</v>
      </c>
      <c r="AU27" s="388">
        <f t="shared" si="11"/>
        <v>-1456</v>
      </c>
      <c r="AV27" s="411">
        <v>0.77609965062016961</v>
      </c>
      <c r="AW27" s="407">
        <v>0.22390034937983039</v>
      </c>
    </row>
    <row r="28" spans="1:49" x14ac:dyDescent="0.2">
      <c r="A28" s="225" t="s">
        <v>13</v>
      </c>
      <c r="B28" s="158" t="s">
        <v>191</v>
      </c>
      <c r="C28" s="405">
        <f t="shared" si="0"/>
        <v>3.4090909090909061E-2</v>
      </c>
      <c r="D28" s="406">
        <f t="shared" si="1"/>
        <v>1.6637478108581436E-2</v>
      </c>
      <c r="E28" s="406">
        <f t="shared" si="1"/>
        <v>1.5761821366024518E-2</v>
      </c>
      <c r="F28" s="406">
        <f t="shared" si="2"/>
        <v>0.21453590192644484</v>
      </c>
      <c r="G28" s="406">
        <f t="shared" si="2"/>
        <v>0.12609457092819615</v>
      </c>
      <c r="H28" s="407">
        <f t="shared" si="3"/>
        <v>2.1424843423799581E-2</v>
      </c>
      <c r="K28" s="225" t="s">
        <v>13</v>
      </c>
      <c r="L28" s="158" t="s">
        <v>191</v>
      </c>
      <c r="M28" s="383">
        <f>取引基本表!AX25</f>
        <v>4664</v>
      </c>
      <c r="N28" s="367">
        <f>ABS(取引基本表!BB25)</f>
        <v>4505</v>
      </c>
      <c r="O28" s="411">
        <f t="shared" si="4"/>
        <v>0.96590909090909094</v>
      </c>
      <c r="P28" s="407">
        <f t="shared" si="5"/>
        <v>3.4090909090909061E-2</v>
      </c>
      <c r="R28" s="225" t="s">
        <v>13</v>
      </c>
      <c r="S28" s="158" t="s">
        <v>191</v>
      </c>
      <c r="T28" s="365">
        <f>取引基本表!BD25</f>
        <v>1142</v>
      </c>
      <c r="U28" s="446">
        <f>雇用表!AN25</f>
        <v>19</v>
      </c>
      <c r="V28" s="447">
        <f>雇用表!AN71</f>
        <v>18</v>
      </c>
      <c r="W28" s="413">
        <f t="shared" si="7"/>
        <v>1.6637478108581436E-2</v>
      </c>
      <c r="X28" s="413">
        <f t="shared" si="8"/>
        <v>1.5761821366024518E-2</v>
      </c>
      <c r="Z28" s="225" t="s">
        <v>13</v>
      </c>
      <c r="AA28" s="48" t="s">
        <v>191</v>
      </c>
      <c r="AB28" s="454">
        <v>144</v>
      </c>
      <c r="AC28" s="387">
        <v>13</v>
      </c>
      <c r="AD28" s="387">
        <v>79</v>
      </c>
      <c r="AE28" s="387">
        <v>9</v>
      </c>
      <c r="AF28" s="387">
        <v>0</v>
      </c>
      <c r="AG28" s="369">
        <v>1142</v>
      </c>
      <c r="AH28" s="407">
        <f t="shared" si="9"/>
        <v>0.21453590192644484</v>
      </c>
      <c r="AI28" s="411">
        <f t="shared" si="10"/>
        <v>0.12609457092819615</v>
      </c>
      <c r="AK28" s="225" t="s">
        <v>13</v>
      </c>
      <c r="AL28" s="158" t="s">
        <v>191</v>
      </c>
      <c r="AM28" s="383">
        <f>取引基本表!AR25</f>
        <v>1642</v>
      </c>
      <c r="AN28" s="407">
        <f t="shared" si="6"/>
        <v>2.1424843423799581E-2</v>
      </c>
      <c r="AP28" s="225" t="s">
        <v>13</v>
      </c>
      <c r="AQ28" s="158" t="s">
        <v>191</v>
      </c>
      <c r="AR28" s="386">
        <f>取引基本表!AX25</f>
        <v>4664</v>
      </c>
      <c r="AS28" s="387">
        <f>取引基本表!AY25</f>
        <v>983</v>
      </c>
      <c r="AT28" s="387">
        <f>ABS(取引基本表!BB25)</f>
        <v>4505</v>
      </c>
      <c r="AU28" s="388">
        <f t="shared" si="11"/>
        <v>-3522</v>
      </c>
      <c r="AV28" s="411">
        <v>0.77487185874795916</v>
      </c>
      <c r="AW28" s="407">
        <v>0.22512814125204084</v>
      </c>
    </row>
    <row r="29" spans="1:49" x14ac:dyDescent="0.2">
      <c r="A29" s="225" t="s">
        <v>14</v>
      </c>
      <c r="B29" s="158" t="s">
        <v>50</v>
      </c>
      <c r="C29" s="405">
        <f t="shared" si="0"/>
        <v>0.29231433506044902</v>
      </c>
      <c r="D29" s="406">
        <f t="shared" si="1"/>
        <v>6.8212215782434235E-2</v>
      </c>
      <c r="E29" s="406">
        <f t="shared" si="1"/>
        <v>4.7258136424431565E-2</v>
      </c>
      <c r="F29" s="406">
        <f t="shared" si="2"/>
        <v>0.38252340615247438</v>
      </c>
      <c r="G29" s="406">
        <f t="shared" si="2"/>
        <v>0.25456977262594738</v>
      </c>
      <c r="H29" s="407">
        <f t="shared" si="3"/>
        <v>1.0151356993736952E-2</v>
      </c>
      <c r="K29" s="225" t="s">
        <v>14</v>
      </c>
      <c r="L29" s="158" t="s">
        <v>50</v>
      </c>
      <c r="M29" s="383">
        <f>取引基本表!AX26</f>
        <v>2316</v>
      </c>
      <c r="N29" s="367">
        <f>ABS(取引基本表!BB26)</f>
        <v>1639</v>
      </c>
      <c r="O29" s="411">
        <f t="shared" si="4"/>
        <v>0.70768566493955098</v>
      </c>
      <c r="P29" s="407">
        <f t="shared" si="5"/>
        <v>0.29231433506044902</v>
      </c>
      <c r="R29" s="225" t="s">
        <v>14</v>
      </c>
      <c r="S29" s="158" t="s">
        <v>50</v>
      </c>
      <c r="T29" s="365">
        <f>取引基本表!BD26</f>
        <v>2243</v>
      </c>
      <c r="U29" s="446">
        <f>雇用表!AN26</f>
        <v>153</v>
      </c>
      <c r="V29" s="447">
        <f>雇用表!AN72</f>
        <v>106</v>
      </c>
      <c r="W29" s="413">
        <f t="shared" si="7"/>
        <v>6.8212215782434235E-2</v>
      </c>
      <c r="X29" s="413">
        <f t="shared" si="8"/>
        <v>4.7258136424431565E-2</v>
      </c>
      <c r="Z29" s="225" t="s">
        <v>14</v>
      </c>
      <c r="AA29" s="48" t="s">
        <v>50</v>
      </c>
      <c r="AB29" s="454">
        <v>571</v>
      </c>
      <c r="AC29" s="387">
        <v>38</v>
      </c>
      <c r="AD29" s="387">
        <v>197</v>
      </c>
      <c r="AE29" s="387">
        <v>52</v>
      </c>
      <c r="AF29" s="387">
        <v>0</v>
      </c>
      <c r="AG29" s="369">
        <v>2243</v>
      </c>
      <c r="AH29" s="407">
        <f t="shared" si="9"/>
        <v>0.38252340615247438</v>
      </c>
      <c r="AI29" s="411">
        <f t="shared" si="10"/>
        <v>0.25456977262594738</v>
      </c>
      <c r="AK29" s="225" t="s">
        <v>14</v>
      </c>
      <c r="AL29" s="158" t="s">
        <v>50</v>
      </c>
      <c r="AM29" s="383">
        <f>取引基本表!AR26</f>
        <v>778</v>
      </c>
      <c r="AN29" s="407">
        <f t="shared" si="6"/>
        <v>1.0151356993736952E-2</v>
      </c>
      <c r="AP29" s="225" t="s">
        <v>14</v>
      </c>
      <c r="AQ29" s="158" t="s">
        <v>50</v>
      </c>
      <c r="AR29" s="386">
        <f>取引基本表!AX26</f>
        <v>2316</v>
      </c>
      <c r="AS29" s="387">
        <f>取引基本表!AY26</f>
        <v>1566</v>
      </c>
      <c r="AT29" s="387">
        <f>ABS(取引基本表!BB26)</f>
        <v>1639</v>
      </c>
      <c r="AU29" s="388">
        <f t="shared" si="11"/>
        <v>-73</v>
      </c>
      <c r="AV29" s="411">
        <v>0.79707187916920597</v>
      </c>
      <c r="AW29" s="407">
        <v>0.20292812083079403</v>
      </c>
    </row>
    <row r="30" spans="1:49" x14ac:dyDescent="0.2">
      <c r="A30" s="225" t="s">
        <v>15</v>
      </c>
      <c r="B30" s="158" t="s">
        <v>36</v>
      </c>
      <c r="C30" s="405">
        <f t="shared" si="0"/>
        <v>1</v>
      </c>
      <c r="D30" s="406">
        <f t="shared" si="1"/>
        <v>0.11560516076182674</v>
      </c>
      <c r="E30" s="406">
        <f t="shared" si="1"/>
        <v>7.6694654925250877E-2</v>
      </c>
      <c r="F30" s="406">
        <f t="shared" si="2"/>
        <v>0.43968871595330739</v>
      </c>
      <c r="G30" s="406">
        <f t="shared" si="2"/>
        <v>0.34476756092566047</v>
      </c>
      <c r="H30" s="407">
        <f t="shared" si="3"/>
        <v>0</v>
      </c>
      <c r="K30" s="225" t="s">
        <v>15</v>
      </c>
      <c r="L30" s="158" t="s">
        <v>36</v>
      </c>
      <c r="M30" s="383">
        <f>取引基本表!AX27</f>
        <v>9766</v>
      </c>
      <c r="N30" s="367">
        <f>ABS(取引基本表!BB27)</f>
        <v>0</v>
      </c>
      <c r="O30" s="411">
        <f t="shared" si="4"/>
        <v>0</v>
      </c>
      <c r="P30" s="407">
        <f t="shared" si="5"/>
        <v>1</v>
      </c>
      <c r="R30" s="225" t="s">
        <v>15</v>
      </c>
      <c r="S30" s="158" t="s">
        <v>36</v>
      </c>
      <c r="T30" s="365">
        <f>取引基本表!BD27</f>
        <v>9766</v>
      </c>
      <c r="U30" s="446">
        <f>雇用表!AN27</f>
        <v>1129</v>
      </c>
      <c r="V30" s="447">
        <f>雇用表!AN73</f>
        <v>749</v>
      </c>
      <c r="W30" s="413">
        <f t="shared" si="7"/>
        <v>0.11560516076182674</v>
      </c>
      <c r="X30" s="413">
        <f t="shared" si="8"/>
        <v>7.6694654925250877E-2</v>
      </c>
      <c r="Z30" s="225" t="s">
        <v>15</v>
      </c>
      <c r="AA30" s="48" t="s">
        <v>36</v>
      </c>
      <c r="AB30" s="454">
        <v>3367</v>
      </c>
      <c r="AC30" s="387">
        <v>250</v>
      </c>
      <c r="AD30" s="387">
        <v>359</v>
      </c>
      <c r="AE30" s="387">
        <v>360</v>
      </c>
      <c r="AF30" s="387">
        <v>-42</v>
      </c>
      <c r="AG30" s="369">
        <v>9766</v>
      </c>
      <c r="AH30" s="407">
        <f t="shared" si="9"/>
        <v>0.43968871595330739</v>
      </c>
      <c r="AI30" s="411">
        <f t="shared" si="10"/>
        <v>0.34476756092566047</v>
      </c>
      <c r="AK30" s="225" t="s">
        <v>15</v>
      </c>
      <c r="AL30" s="158" t="s">
        <v>36</v>
      </c>
      <c r="AM30" s="383">
        <f>取引基本表!AR27</f>
        <v>0</v>
      </c>
      <c r="AN30" s="407">
        <f t="shared" si="6"/>
        <v>0</v>
      </c>
      <c r="AP30" s="225" t="s">
        <v>15</v>
      </c>
      <c r="AQ30" s="158" t="s">
        <v>36</v>
      </c>
      <c r="AR30" s="386">
        <f>取引基本表!AX27</f>
        <v>9766</v>
      </c>
      <c r="AS30" s="387">
        <f>取引基本表!AY27</f>
        <v>0</v>
      </c>
      <c r="AT30" s="387">
        <f>ABS(取引基本表!BB27)</f>
        <v>0</v>
      </c>
      <c r="AU30" s="388">
        <f t="shared" si="11"/>
        <v>0</v>
      </c>
      <c r="AV30" s="411">
        <v>0</v>
      </c>
      <c r="AW30" s="407">
        <v>1</v>
      </c>
    </row>
    <row r="31" spans="1:49" x14ac:dyDescent="0.2">
      <c r="A31" s="225" t="s">
        <v>16</v>
      </c>
      <c r="B31" s="158" t="s">
        <v>192</v>
      </c>
      <c r="C31" s="405">
        <f t="shared" si="0"/>
        <v>3.6682843277190957E-2</v>
      </c>
      <c r="D31" s="406">
        <f t="shared" si="1"/>
        <v>0</v>
      </c>
      <c r="E31" s="406">
        <f t="shared" si="1"/>
        <v>0</v>
      </c>
      <c r="F31" s="406">
        <f t="shared" si="2"/>
        <v>0.34496124031007752</v>
      </c>
      <c r="G31" s="406">
        <f t="shared" si="2"/>
        <v>6.9767441860465115E-2</v>
      </c>
      <c r="H31" s="407">
        <f t="shared" si="3"/>
        <v>2.1751043841336117E-2</v>
      </c>
      <c r="K31" s="225" t="s">
        <v>16</v>
      </c>
      <c r="L31" s="158" t="s">
        <v>192</v>
      </c>
      <c r="M31" s="383">
        <f>取引基本表!AX28</f>
        <v>7006</v>
      </c>
      <c r="N31" s="367">
        <f>ABS(取引基本表!BB28)</f>
        <v>6749</v>
      </c>
      <c r="O31" s="411">
        <f t="shared" si="4"/>
        <v>0.96331715672280904</v>
      </c>
      <c r="P31" s="407">
        <f t="shared" si="5"/>
        <v>3.6682843277190957E-2</v>
      </c>
      <c r="R31" s="225" t="s">
        <v>16</v>
      </c>
      <c r="S31" s="158" t="s">
        <v>192</v>
      </c>
      <c r="T31" s="365">
        <f>取引基本表!BD28</f>
        <v>258</v>
      </c>
      <c r="U31" s="446">
        <f>雇用表!AN28</f>
        <v>0</v>
      </c>
      <c r="V31" s="447">
        <f>雇用表!AN74</f>
        <v>0</v>
      </c>
      <c r="W31" s="413">
        <f t="shared" si="7"/>
        <v>0</v>
      </c>
      <c r="X31" s="413">
        <f t="shared" si="8"/>
        <v>0</v>
      </c>
      <c r="Z31" s="225" t="s">
        <v>16</v>
      </c>
      <c r="AA31" s="48" t="s">
        <v>192</v>
      </c>
      <c r="AB31" s="454">
        <v>18</v>
      </c>
      <c r="AC31" s="387">
        <v>13</v>
      </c>
      <c r="AD31" s="387">
        <v>50</v>
      </c>
      <c r="AE31" s="387">
        <v>8</v>
      </c>
      <c r="AF31" s="387">
        <v>0</v>
      </c>
      <c r="AG31" s="369">
        <v>258</v>
      </c>
      <c r="AH31" s="407">
        <f t="shared" si="9"/>
        <v>0.34496124031007752</v>
      </c>
      <c r="AI31" s="411">
        <f t="shared" si="10"/>
        <v>6.9767441860465115E-2</v>
      </c>
      <c r="AK31" s="225" t="s">
        <v>16</v>
      </c>
      <c r="AL31" s="158" t="s">
        <v>192</v>
      </c>
      <c r="AM31" s="383">
        <f>取引基本表!AR28</f>
        <v>1667</v>
      </c>
      <c r="AN31" s="407">
        <f t="shared" si="6"/>
        <v>2.1751043841336117E-2</v>
      </c>
      <c r="AP31" s="225" t="s">
        <v>16</v>
      </c>
      <c r="AQ31" s="158" t="s">
        <v>192</v>
      </c>
      <c r="AR31" s="386">
        <f>取引基本表!AX28</f>
        <v>7006</v>
      </c>
      <c r="AS31" s="387">
        <f>取引基本表!AY28</f>
        <v>1</v>
      </c>
      <c r="AT31" s="387">
        <f>ABS(取引基本表!BB28)</f>
        <v>6749</v>
      </c>
      <c r="AU31" s="388">
        <f t="shared" si="11"/>
        <v>-6748</v>
      </c>
      <c r="AV31" s="411">
        <v>3.3200621348077096E-3</v>
      </c>
      <c r="AW31" s="407">
        <v>0.99667993786519227</v>
      </c>
    </row>
    <row r="32" spans="1:49" x14ac:dyDescent="0.2">
      <c r="A32" s="225" t="s">
        <v>17</v>
      </c>
      <c r="B32" s="158" t="s">
        <v>272</v>
      </c>
      <c r="C32" s="405">
        <f t="shared" si="0"/>
        <v>0.40520446096654272</v>
      </c>
      <c r="D32" s="406">
        <f t="shared" si="1"/>
        <v>9.1116173120728925E-3</v>
      </c>
      <c r="E32" s="406">
        <f t="shared" si="1"/>
        <v>1.366742596810934E-2</v>
      </c>
      <c r="F32" s="406">
        <f t="shared" si="2"/>
        <v>0.48519362186788156</v>
      </c>
      <c r="G32" s="406">
        <f t="shared" si="2"/>
        <v>0.14123006833712984</v>
      </c>
      <c r="H32" s="407">
        <f t="shared" si="3"/>
        <v>6.3543841336116914E-3</v>
      </c>
      <c r="K32" s="225" t="s">
        <v>17</v>
      </c>
      <c r="L32" s="158" t="s">
        <v>272</v>
      </c>
      <c r="M32" s="383">
        <f>取引基本表!AX29</f>
        <v>1076</v>
      </c>
      <c r="N32" s="367">
        <f>ABS(取引基本表!BB29)</f>
        <v>640</v>
      </c>
      <c r="O32" s="411">
        <f t="shared" si="4"/>
        <v>0.59479553903345728</v>
      </c>
      <c r="P32" s="407">
        <f t="shared" si="5"/>
        <v>0.40520446096654272</v>
      </c>
      <c r="R32" s="225" t="s">
        <v>17</v>
      </c>
      <c r="S32" s="158" t="s">
        <v>272</v>
      </c>
      <c r="T32" s="365">
        <f>取引基本表!BD29</f>
        <v>439</v>
      </c>
      <c r="U32" s="446">
        <f>雇用表!AN29</f>
        <v>4</v>
      </c>
      <c r="V32" s="447">
        <f>雇用表!AN75</f>
        <v>6</v>
      </c>
      <c r="W32" s="413">
        <f t="shared" si="7"/>
        <v>9.1116173120728925E-3</v>
      </c>
      <c r="X32" s="413">
        <f t="shared" si="8"/>
        <v>1.366742596810934E-2</v>
      </c>
      <c r="Z32" s="225" t="s">
        <v>17</v>
      </c>
      <c r="AA32" s="48" t="s">
        <v>272</v>
      </c>
      <c r="AB32" s="454">
        <v>62</v>
      </c>
      <c r="AC32" s="387">
        <v>57</v>
      </c>
      <c r="AD32" s="387">
        <v>95</v>
      </c>
      <c r="AE32" s="387">
        <v>20</v>
      </c>
      <c r="AF32" s="387">
        <v>-21</v>
      </c>
      <c r="AG32" s="369">
        <v>439</v>
      </c>
      <c r="AH32" s="407">
        <f t="shared" si="9"/>
        <v>0.48519362186788156</v>
      </c>
      <c r="AI32" s="411">
        <f t="shared" si="10"/>
        <v>0.14123006833712984</v>
      </c>
      <c r="AK32" s="225" t="s">
        <v>17</v>
      </c>
      <c r="AL32" s="158" t="s">
        <v>272</v>
      </c>
      <c r="AM32" s="383">
        <f>取引基本表!AR29</f>
        <v>487</v>
      </c>
      <c r="AN32" s="407">
        <f t="shared" si="6"/>
        <v>6.3543841336116914E-3</v>
      </c>
      <c r="AP32" s="225" t="s">
        <v>17</v>
      </c>
      <c r="AQ32" s="158" t="s">
        <v>272</v>
      </c>
      <c r="AR32" s="386">
        <f>取引基本表!AX29</f>
        <v>1076</v>
      </c>
      <c r="AS32" s="387">
        <f>取引基本表!AY29</f>
        <v>3</v>
      </c>
      <c r="AT32" s="387">
        <f>ABS(取引基本表!BB29)</f>
        <v>640</v>
      </c>
      <c r="AU32" s="388">
        <f t="shared" si="11"/>
        <v>-637</v>
      </c>
      <c r="AV32" s="411">
        <v>2.6249531258370389E-4</v>
      </c>
      <c r="AW32" s="407">
        <v>0.99973750468741629</v>
      </c>
    </row>
    <row r="33" spans="1:49" x14ac:dyDescent="0.2">
      <c r="A33" s="225" t="s">
        <v>18</v>
      </c>
      <c r="B33" s="158" t="s">
        <v>273</v>
      </c>
      <c r="C33" s="405">
        <f t="shared" si="0"/>
        <v>1</v>
      </c>
      <c r="D33" s="406">
        <f t="shared" si="1"/>
        <v>2.5055268975681652E-2</v>
      </c>
      <c r="E33" s="406">
        <f t="shared" si="1"/>
        <v>2.3581429624170966E-2</v>
      </c>
      <c r="F33" s="406">
        <f t="shared" si="2"/>
        <v>0.64112011790714807</v>
      </c>
      <c r="G33" s="406">
        <f t="shared" si="2"/>
        <v>0.50773765659543113</v>
      </c>
      <c r="H33" s="407">
        <f t="shared" si="3"/>
        <v>9.3945720250521918E-4</v>
      </c>
      <c r="K33" s="225" t="s">
        <v>18</v>
      </c>
      <c r="L33" s="158" t="s">
        <v>273</v>
      </c>
      <c r="M33" s="383">
        <f>取引基本表!AX30</f>
        <v>1107</v>
      </c>
      <c r="N33" s="367">
        <f>ABS(取引基本表!BB30)</f>
        <v>0</v>
      </c>
      <c r="O33" s="411">
        <f t="shared" si="4"/>
        <v>0</v>
      </c>
      <c r="P33" s="407">
        <f t="shared" si="5"/>
        <v>1</v>
      </c>
      <c r="R33" s="225" t="s">
        <v>18</v>
      </c>
      <c r="S33" s="158" t="s">
        <v>273</v>
      </c>
      <c r="T33" s="365">
        <f>取引基本表!BD30</f>
        <v>1357</v>
      </c>
      <c r="U33" s="446">
        <f>雇用表!AN30</f>
        <v>34</v>
      </c>
      <c r="V33" s="447">
        <f>雇用表!AN76</f>
        <v>32</v>
      </c>
      <c r="W33" s="413">
        <f t="shared" si="7"/>
        <v>2.5055268975681652E-2</v>
      </c>
      <c r="X33" s="413">
        <f t="shared" si="8"/>
        <v>2.3581429624170966E-2</v>
      </c>
      <c r="Z33" s="225" t="s">
        <v>18</v>
      </c>
      <c r="AA33" s="48" t="s">
        <v>273</v>
      </c>
      <c r="AB33" s="454">
        <v>689</v>
      </c>
      <c r="AC33" s="387">
        <v>45</v>
      </c>
      <c r="AD33" s="387">
        <v>110</v>
      </c>
      <c r="AE33" s="387">
        <v>26</v>
      </c>
      <c r="AF33" s="387">
        <v>0</v>
      </c>
      <c r="AG33" s="369">
        <v>1357</v>
      </c>
      <c r="AH33" s="407">
        <f t="shared" si="9"/>
        <v>0.64112011790714807</v>
      </c>
      <c r="AI33" s="411">
        <f t="shared" si="10"/>
        <v>0.50773765659543113</v>
      </c>
      <c r="AK33" s="225" t="s">
        <v>18</v>
      </c>
      <c r="AL33" s="158" t="s">
        <v>273</v>
      </c>
      <c r="AM33" s="383">
        <f>取引基本表!AR30</f>
        <v>72</v>
      </c>
      <c r="AN33" s="407">
        <f t="shared" si="6"/>
        <v>9.3945720250521918E-4</v>
      </c>
      <c r="AP33" s="225" t="s">
        <v>18</v>
      </c>
      <c r="AQ33" s="158" t="s">
        <v>273</v>
      </c>
      <c r="AR33" s="386">
        <f>取引基本表!AX30</f>
        <v>1107</v>
      </c>
      <c r="AS33" s="387">
        <f>取引基本表!AY30</f>
        <v>250</v>
      </c>
      <c r="AT33" s="387">
        <f>ABS(取引基本表!BB30)</f>
        <v>0</v>
      </c>
      <c r="AU33" s="388">
        <f t="shared" si="11"/>
        <v>250</v>
      </c>
      <c r="AV33" s="411">
        <v>7.2791995281517016E-2</v>
      </c>
      <c r="AW33" s="407">
        <v>0.92720800471848297</v>
      </c>
    </row>
    <row r="34" spans="1:49" x14ac:dyDescent="0.2">
      <c r="A34" s="225" t="s">
        <v>19</v>
      </c>
      <c r="B34" s="158" t="s">
        <v>274</v>
      </c>
      <c r="C34" s="405">
        <f t="shared" si="0"/>
        <v>0.47684200348095152</v>
      </c>
      <c r="D34" s="406">
        <f t="shared" si="1"/>
        <v>0.16024691358024692</v>
      </c>
      <c r="E34" s="406">
        <f t="shared" si="1"/>
        <v>0.12271604938271605</v>
      </c>
      <c r="F34" s="406">
        <f t="shared" si="2"/>
        <v>0.69679012345679014</v>
      </c>
      <c r="G34" s="406">
        <f t="shared" si="2"/>
        <v>0.42481481481481481</v>
      </c>
      <c r="H34" s="407">
        <f t="shared" si="3"/>
        <v>0.15750260960334028</v>
      </c>
      <c r="K34" s="225" t="s">
        <v>19</v>
      </c>
      <c r="L34" s="158" t="s">
        <v>274</v>
      </c>
      <c r="M34" s="383">
        <f>取引基本表!AX31</f>
        <v>20684</v>
      </c>
      <c r="N34" s="367">
        <f>ABS(取引基本表!BB31)</f>
        <v>10821</v>
      </c>
      <c r="O34" s="411">
        <f t="shared" si="4"/>
        <v>0.52315799651904848</v>
      </c>
      <c r="P34" s="407">
        <f t="shared" si="5"/>
        <v>0.47684200348095152</v>
      </c>
      <c r="R34" s="225" t="s">
        <v>19</v>
      </c>
      <c r="S34" s="158" t="s">
        <v>274</v>
      </c>
      <c r="T34" s="365">
        <f>取引基本表!BD31</f>
        <v>16200</v>
      </c>
      <c r="U34" s="446">
        <f>雇用表!AN31</f>
        <v>2596</v>
      </c>
      <c r="V34" s="447">
        <f>雇用表!AN77</f>
        <v>1988</v>
      </c>
      <c r="W34" s="413">
        <f t="shared" si="7"/>
        <v>0.16024691358024692</v>
      </c>
      <c r="X34" s="413">
        <f t="shared" si="8"/>
        <v>0.12271604938271605</v>
      </c>
      <c r="Z34" s="225" t="s">
        <v>19</v>
      </c>
      <c r="AA34" s="48" t="s">
        <v>274</v>
      </c>
      <c r="AB34" s="454">
        <v>6882</v>
      </c>
      <c r="AC34" s="387">
        <v>2172</v>
      </c>
      <c r="AD34" s="387">
        <v>1538</v>
      </c>
      <c r="AE34" s="387">
        <v>704</v>
      </c>
      <c r="AF34" s="387">
        <v>-8</v>
      </c>
      <c r="AG34" s="369">
        <v>16200</v>
      </c>
      <c r="AH34" s="407">
        <f t="shared" si="9"/>
        <v>0.69679012345679014</v>
      </c>
      <c r="AI34" s="411">
        <f t="shared" si="10"/>
        <v>0.42481481481481481</v>
      </c>
      <c r="AK34" s="225" t="s">
        <v>19</v>
      </c>
      <c r="AL34" s="158" t="s">
        <v>274</v>
      </c>
      <c r="AM34" s="383">
        <f>取引基本表!AR31</f>
        <v>12071</v>
      </c>
      <c r="AN34" s="407">
        <f t="shared" si="6"/>
        <v>0.15750260960334028</v>
      </c>
      <c r="AP34" s="225" t="s">
        <v>19</v>
      </c>
      <c r="AQ34" s="158" t="s">
        <v>274</v>
      </c>
      <c r="AR34" s="386">
        <f>取引基本表!AX31</f>
        <v>20684</v>
      </c>
      <c r="AS34" s="387">
        <f>取引基本表!AY31</f>
        <v>6337</v>
      </c>
      <c r="AT34" s="387">
        <f>ABS(取引基本表!BB31)</f>
        <v>10821</v>
      </c>
      <c r="AU34" s="388">
        <f t="shared" si="11"/>
        <v>-4484</v>
      </c>
      <c r="AV34" s="411">
        <v>0.56941832909614032</v>
      </c>
      <c r="AW34" s="407">
        <v>0.43058167090385968</v>
      </c>
    </row>
    <row r="35" spans="1:49" x14ac:dyDescent="0.2">
      <c r="A35" s="225" t="s">
        <v>20</v>
      </c>
      <c r="B35" s="158" t="s">
        <v>37</v>
      </c>
      <c r="C35" s="405">
        <f t="shared" si="0"/>
        <v>0.24337550728097401</v>
      </c>
      <c r="D35" s="406">
        <f t="shared" si="1"/>
        <v>7.0344827586206901E-2</v>
      </c>
      <c r="E35" s="406">
        <f t="shared" si="1"/>
        <v>6.2068965517241378E-2</v>
      </c>
      <c r="F35" s="406">
        <f t="shared" si="2"/>
        <v>0.64091954022988507</v>
      </c>
      <c r="G35" s="406">
        <f t="shared" si="2"/>
        <v>0.31448275862068964</v>
      </c>
      <c r="H35" s="407">
        <f t="shared" si="3"/>
        <v>5.9929540709812108E-2</v>
      </c>
      <c r="K35" s="225" t="s">
        <v>20</v>
      </c>
      <c r="L35" s="158" t="s">
        <v>37</v>
      </c>
      <c r="M35" s="383">
        <f>取引基本表!AX32</f>
        <v>8378</v>
      </c>
      <c r="N35" s="367">
        <f>ABS(取引基本表!BB32)</f>
        <v>6339</v>
      </c>
      <c r="O35" s="411">
        <f t="shared" si="4"/>
        <v>0.75662449271902599</v>
      </c>
      <c r="P35" s="407">
        <f t="shared" si="5"/>
        <v>0.24337550728097401</v>
      </c>
      <c r="R35" s="225" t="s">
        <v>20</v>
      </c>
      <c r="S35" s="158" t="s">
        <v>37</v>
      </c>
      <c r="T35" s="365">
        <f>取引基本表!BD32</f>
        <v>2175</v>
      </c>
      <c r="U35" s="446">
        <f>雇用表!AN32</f>
        <v>153</v>
      </c>
      <c r="V35" s="447">
        <f>雇用表!AN78</f>
        <v>135</v>
      </c>
      <c r="W35" s="413">
        <f t="shared" si="7"/>
        <v>7.0344827586206901E-2</v>
      </c>
      <c r="X35" s="413">
        <f t="shared" si="8"/>
        <v>6.2068965517241378E-2</v>
      </c>
      <c r="Z35" s="225" t="s">
        <v>20</v>
      </c>
      <c r="AA35" s="48" t="s">
        <v>37</v>
      </c>
      <c r="AB35" s="454">
        <v>684</v>
      </c>
      <c r="AC35" s="387">
        <v>536</v>
      </c>
      <c r="AD35" s="387">
        <v>160</v>
      </c>
      <c r="AE35" s="387">
        <v>46</v>
      </c>
      <c r="AF35" s="387">
        <v>-32</v>
      </c>
      <c r="AG35" s="369">
        <v>2175</v>
      </c>
      <c r="AH35" s="407">
        <f t="shared" si="9"/>
        <v>0.64091954022988507</v>
      </c>
      <c r="AI35" s="411">
        <f t="shared" si="10"/>
        <v>0.31448275862068964</v>
      </c>
      <c r="AK35" s="225" t="s">
        <v>20</v>
      </c>
      <c r="AL35" s="158" t="s">
        <v>37</v>
      </c>
      <c r="AM35" s="383">
        <f>取引基本表!AR32</f>
        <v>4593</v>
      </c>
      <c r="AN35" s="407">
        <f t="shared" si="6"/>
        <v>5.9929540709812108E-2</v>
      </c>
      <c r="AP35" s="225" t="s">
        <v>20</v>
      </c>
      <c r="AQ35" s="158" t="s">
        <v>37</v>
      </c>
      <c r="AR35" s="386">
        <f>取引基本表!AX32</f>
        <v>8378</v>
      </c>
      <c r="AS35" s="387">
        <f>取引基本表!AY32</f>
        <v>136</v>
      </c>
      <c r="AT35" s="387">
        <f>ABS(取引基本表!BB32)</f>
        <v>6339</v>
      </c>
      <c r="AU35" s="388">
        <f t="shared" si="11"/>
        <v>-6203</v>
      </c>
      <c r="AV35" s="411">
        <v>0.14958058191588852</v>
      </c>
      <c r="AW35" s="407">
        <v>0.85041941808411148</v>
      </c>
    </row>
    <row r="36" spans="1:49" x14ac:dyDescent="0.2">
      <c r="A36" s="225" t="s">
        <v>21</v>
      </c>
      <c r="B36" s="158" t="s">
        <v>38</v>
      </c>
      <c r="C36" s="405">
        <f t="shared" si="0"/>
        <v>0.96818154529627187</v>
      </c>
      <c r="D36" s="406">
        <f t="shared" si="1"/>
        <v>8.3547557840616959E-3</v>
      </c>
      <c r="E36" s="406">
        <f t="shared" si="1"/>
        <v>3.0380930123860717E-3</v>
      </c>
      <c r="F36" s="406">
        <f t="shared" si="2"/>
        <v>0.84955597102126668</v>
      </c>
      <c r="G36" s="406">
        <f t="shared" si="2"/>
        <v>4.9777985510633324E-2</v>
      </c>
      <c r="H36" s="407">
        <f t="shared" si="3"/>
        <v>0.19376304801670147</v>
      </c>
      <c r="K36" s="225" t="s">
        <v>21</v>
      </c>
      <c r="L36" s="158" t="s">
        <v>38</v>
      </c>
      <c r="M36" s="383">
        <f>取引基本表!AX33</f>
        <v>16657</v>
      </c>
      <c r="N36" s="367">
        <f>ABS(取引基本表!BB33)</f>
        <v>530</v>
      </c>
      <c r="O36" s="411">
        <f t="shared" si="4"/>
        <v>3.1818454703728162E-2</v>
      </c>
      <c r="P36" s="407">
        <f t="shared" si="5"/>
        <v>0.96818154529627187</v>
      </c>
      <c r="R36" s="225" t="s">
        <v>21</v>
      </c>
      <c r="S36" s="158" t="s">
        <v>38</v>
      </c>
      <c r="T36" s="365">
        <f>取引基本表!BD33</f>
        <v>17116</v>
      </c>
      <c r="U36" s="446">
        <f>雇用表!AN33</f>
        <v>143</v>
      </c>
      <c r="V36" s="447">
        <f>雇用表!AN79</f>
        <v>52</v>
      </c>
      <c r="W36" s="413">
        <f t="shared" si="7"/>
        <v>8.3547557840616959E-3</v>
      </c>
      <c r="X36" s="413">
        <f t="shared" si="8"/>
        <v>3.0380930123860717E-3</v>
      </c>
      <c r="Z36" s="225" t="s">
        <v>21</v>
      </c>
      <c r="AA36" s="48" t="s">
        <v>38</v>
      </c>
      <c r="AB36" s="454">
        <v>852</v>
      </c>
      <c r="AC36" s="387">
        <v>7104</v>
      </c>
      <c r="AD36" s="387">
        <v>5814</v>
      </c>
      <c r="AE36" s="387">
        <v>777</v>
      </c>
      <c r="AF36" s="387">
        <v>-6</v>
      </c>
      <c r="AG36" s="369">
        <v>17116</v>
      </c>
      <c r="AH36" s="407">
        <f>SUM(AB36:AF36)/AG36</f>
        <v>0.84955597102126668</v>
      </c>
      <c r="AI36" s="411">
        <f>AB36/AG36</f>
        <v>4.9777985510633324E-2</v>
      </c>
      <c r="AK36" s="225" t="s">
        <v>21</v>
      </c>
      <c r="AL36" s="158" t="s">
        <v>38</v>
      </c>
      <c r="AM36" s="383">
        <f>取引基本表!AR33</f>
        <v>14850</v>
      </c>
      <c r="AN36" s="407">
        <f t="shared" si="6"/>
        <v>0.19376304801670147</v>
      </c>
      <c r="AP36" s="225" t="s">
        <v>21</v>
      </c>
      <c r="AQ36" s="158" t="s">
        <v>38</v>
      </c>
      <c r="AR36" s="386">
        <f>取引基本表!AX33</f>
        <v>16657</v>
      </c>
      <c r="AS36" s="387">
        <f>取引基本表!AY33</f>
        <v>989</v>
      </c>
      <c r="AT36" s="387">
        <f>ABS(取引基本表!BB33)</f>
        <v>530</v>
      </c>
      <c r="AU36" s="388">
        <f t="shared" si="11"/>
        <v>459</v>
      </c>
      <c r="AV36" s="411">
        <v>6.3278791478513889E-3</v>
      </c>
      <c r="AW36" s="407">
        <v>0.99367212085214862</v>
      </c>
    </row>
    <row r="37" spans="1:49" x14ac:dyDescent="0.2">
      <c r="A37" s="225" t="s">
        <v>22</v>
      </c>
      <c r="B37" s="158" t="s">
        <v>377</v>
      </c>
      <c r="C37" s="405">
        <f t="shared" si="0"/>
        <v>0.40040699066315533</v>
      </c>
      <c r="D37" s="406">
        <f t="shared" si="1"/>
        <v>3.0728530728530729E-2</v>
      </c>
      <c r="E37" s="406">
        <f t="shared" si="1"/>
        <v>2.9100529100529099E-2</v>
      </c>
      <c r="F37" s="406">
        <f t="shared" si="2"/>
        <v>0.66491656491656492</v>
      </c>
      <c r="G37" s="406">
        <f t="shared" si="2"/>
        <v>0.27134717134717135</v>
      </c>
      <c r="H37" s="407">
        <f t="shared" si="3"/>
        <v>4.6907620041753653E-2</v>
      </c>
      <c r="K37" s="225" t="s">
        <v>22</v>
      </c>
      <c r="L37" s="158" t="s">
        <v>377</v>
      </c>
      <c r="M37" s="383">
        <f>取引基本表!AX34</f>
        <v>8354</v>
      </c>
      <c r="N37" s="367">
        <f>ABS(取引基本表!BB34)</f>
        <v>5009</v>
      </c>
      <c r="O37" s="411">
        <f t="shared" si="4"/>
        <v>0.59959300933684467</v>
      </c>
      <c r="P37" s="407">
        <f t="shared" si="5"/>
        <v>0.40040699066315533</v>
      </c>
      <c r="R37" s="225" t="s">
        <v>22</v>
      </c>
      <c r="S37" s="158" t="s">
        <v>377</v>
      </c>
      <c r="T37" s="365">
        <f>取引基本表!BD34</f>
        <v>24570</v>
      </c>
      <c r="U37" s="446">
        <f>雇用表!AN34</f>
        <v>755</v>
      </c>
      <c r="V37" s="447">
        <f>雇用表!AN80</f>
        <v>715</v>
      </c>
      <c r="W37" s="413">
        <f t="shared" si="7"/>
        <v>3.0728530728530729E-2</v>
      </c>
      <c r="X37" s="413">
        <f t="shared" si="8"/>
        <v>2.9100529100529099E-2</v>
      </c>
      <c r="Z37" s="225" t="s">
        <v>22</v>
      </c>
      <c r="AA37" s="48" t="s">
        <v>377</v>
      </c>
      <c r="AB37" s="454">
        <v>6667</v>
      </c>
      <c r="AC37" s="387">
        <v>1017</v>
      </c>
      <c r="AD37" s="387">
        <v>7534</v>
      </c>
      <c r="AE37" s="387">
        <v>1292</v>
      </c>
      <c r="AF37" s="387">
        <v>-173</v>
      </c>
      <c r="AG37" s="369">
        <v>24570</v>
      </c>
      <c r="AH37" s="407">
        <f t="shared" si="9"/>
        <v>0.66491656491656492</v>
      </c>
      <c r="AI37" s="411">
        <f t="shared" si="10"/>
        <v>0.27134717134717135</v>
      </c>
      <c r="AK37" s="225" t="s">
        <v>22</v>
      </c>
      <c r="AL37" s="158" t="s">
        <v>377</v>
      </c>
      <c r="AM37" s="383">
        <f>取引基本表!AR34</f>
        <v>3595</v>
      </c>
      <c r="AN37" s="407">
        <f t="shared" si="6"/>
        <v>4.6907620041753653E-2</v>
      </c>
      <c r="AP37" s="225" t="s">
        <v>22</v>
      </c>
      <c r="AQ37" s="158" t="s">
        <v>377</v>
      </c>
      <c r="AR37" s="386">
        <f>取引基本表!AX34</f>
        <v>8354</v>
      </c>
      <c r="AS37" s="387">
        <f>取引基本表!AY34</f>
        <v>21225</v>
      </c>
      <c r="AT37" s="387">
        <f>ABS(取引基本表!BB34)</f>
        <v>5009</v>
      </c>
      <c r="AU37" s="388">
        <f t="shared" si="11"/>
        <v>16216</v>
      </c>
      <c r="AV37" s="411">
        <v>0.42821641302313979</v>
      </c>
      <c r="AW37" s="407">
        <v>0.57178358697686016</v>
      </c>
    </row>
    <row r="38" spans="1:49" x14ac:dyDescent="0.2">
      <c r="A38" s="225" t="s">
        <v>23</v>
      </c>
      <c r="B38" s="158" t="s">
        <v>193</v>
      </c>
      <c r="C38" s="405">
        <f t="shared" si="0"/>
        <v>3.4362826933778567E-2</v>
      </c>
      <c r="D38" s="406">
        <f t="shared" si="1"/>
        <v>0.12968299711815562</v>
      </c>
      <c r="E38" s="406">
        <f t="shared" si="1"/>
        <v>0.13832853025936601</v>
      </c>
      <c r="F38" s="406">
        <f t="shared" si="2"/>
        <v>0.52449567723342938</v>
      </c>
      <c r="G38" s="406">
        <f t="shared" si="2"/>
        <v>0.25648414985590778</v>
      </c>
      <c r="H38" s="407">
        <f t="shared" si="3"/>
        <v>4.2901878914405008E-2</v>
      </c>
      <c r="K38" s="225" t="s">
        <v>23</v>
      </c>
      <c r="L38" s="158" t="s">
        <v>193</v>
      </c>
      <c r="M38" s="383">
        <f>取引基本表!AX35</f>
        <v>7188</v>
      </c>
      <c r="N38" s="367">
        <f>ABS(取引基本表!BB35)</f>
        <v>6941</v>
      </c>
      <c r="O38" s="411">
        <f t="shared" si="4"/>
        <v>0.96563717306622143</v>
      </c>
      <c r="P38" s="407">
        <f t="shared" si="5"/>
        <v>3.4362826933778567E-2</v>
      </c>
      <c r="R38" s="225" t="s">
        <v>23</v>
      </c>
      <c r="S38" s="158" t="s">
        <v>193</v>
      </c>
      <c r="T38" s="365">
        <f>取引基本表!BD35</f>
        <v>347</v>
      </c>
      <c r="U38" s="446">
        <f>雇用表!AN35</f>
        <v>45</v>
      </c>
      <c r="V38" s="447">
        <f>雇用表!AN81</f>
        <v>48</v>
      </c>
      <c r="W38" s="413">
        <f t="shared" si="7"/>
        <v>0.12968299711815562</v>
      </c>
      <c r="X38" s="413">
        <f t="shared" si="8"/>
        <v>0.13832853025936601</v>
      </c>
      <c r="Z38" s="225" t="s">
        <v>23</v>
      </c>
      <c r="AA38" s="48" t="s">
        <v>193</v>
      </c>
      <c r="AB38" s="454">
        <v>89</v>
      </c>
      <c r="AC38" s="387">
        <v>48</v>
      </c>
      <c r="AD38" s="387">
        <v>33</v>
      </c>
      <c r="AE38" s="387">
        <v>12</v>
      </c>
      <c r="AF38" s="387">
        <v>0</v>
      </c>
      <c r="AG38" s="369">
        <v>347</v>
      </c>
      <c r="AH38" s="407">
        <f t="shared" si="9"/>
        <v>0.52449567723342938</v>
      </c>
      <c r="AI38" s="411">
        <f t="shared" si="10"/>
        <v>0.25648414985590778</v>
      </c>
      <c r="AK38" s="225" t="s">
        <v>23</v>
      </c>
      <c r="AL38" s="158" t="s">
        <v>193</v>
      </c>
      <c r="AM38" s="383">
        <f>取引基本表!AR35</f>
        <v>3288</v>
      </c>
      <c r="AN38" s="407">
        <f t="shared" si="6"/>
        <v>4.2901878914405008E-2</v>
      </c>
      <c r="AP38" s="225" t="s">
        <v>23</v>
      </c>
      <c r="AQ38" s="158" t="s">
        <v>193</v>
      </c>
      <c r="AR38" s="386">
        <f>取引基本表!AX35</f>
        <v>7188</v>
      </c>
      <c r="AS38" s="387">
        <f>取引基本表!AY35</f>
        <v>100</v>
      </c>
      <c r="AT38" s="387">
        <f>ABS(取引基本表!BB35)</f>
        <v>6941</v>
      </c>
      <c r="AU38" s="388">
        <f t="shared" si="11"/>
        <v>-6841</v>
      </c>
      <c r="AV38" s="411">
        <v>0.57331716017527301</v>
      </c>
      <c r="AW38" s="407">
        <v>0.42668283982472699</v>
      </c>
    </row>
    <row r="39" spans="1:49" x14ac:dyDescent="0.2">
      <c r="A39" s="225" t="s">
        <v>24</v>
      </c>
      <c r="B39" s="158" t="s">
        <v>39</v>
      </c>
      <c r="C39" s="405">
        <f t="shared" si="0"/>
        <v>1</v>
      </c>
      <c r="D39" s="406">
        <f t="shared" si="1"/>
        <v>5.6793478260869563E-2</v>
      </c>
      <c r="E39" s="406">
        <f t="shared" si="1"/>
        <v>7.2010869565217392E-2</v>
      </c>
      <c r="F39" s="406">
        <f t="shared" si="2"/>
        <v>0.69918478260869565</v>
      </c>
      <c r="G39" s="406">
        <f t="shared" si="2"/>
        <v>0.34864130434782609</v>
      </c>
      <c r="H39" s="407">
        <f t="shared" si="3"/>
        <v>3.7578288100208767E-3</v>
      </c>
      <c r="K39" s="225" t="s">
        <v>24</v>
      </c>
      <c r="L39" s="158" t="s">
        <v>39</v>
      </c>
      <c r="M39" s="383">
        <f>取引基本表!AX36</f>
        <v>3680</v>
      </c>
      <c r="N39" s="367">
        <f>ABS(取引基本表!BB36)</f>
        <v>0</v>
      </c>
      <c r="O39" s="411">
        <f t="shared" si="4"/>
        <v>0</v>
      </c>
      <c r="P39" s="407">
        <f t="shared" si="5"/>
        <v>1</v>
      </c>
      <c r="R39" s="225" t="s">
        <v>24</v>
      </c>
      <c r="S39" s="158" t="s">
        <v>39</v>
      </c>
      <c r="T39" s="365">
        <f>取引基本表!BD36</f>
        <v>3680</v>
      </c>
      <c r="U39" s="446">
        <f>雇用表!AN36</f>
        <v>209</v>
      </c>
      <c r="V39" s="447">
        <f>雇用表!AN82</f>
        <v>265</v>
      </c>
      <c r="W39" s="413">
        <f t="shared" si="7"/>
        <v>5.6793478260869563E-2</v>
      </c>
      <c r="X39" s="413">
        <f t="shared" si="8"/>
        <v>7.2010869565217392E-2</v>
      </c>
      <c r="Z39" s="225" t="s">
        <v>24</v>
      </c>
      <c r="AA39" s="48" t="s">
        <v>39</v>
      </c>
      <c r="AB39" s="454">
        <v>1283</v>
      </c>
      <c r="AC39" s="387">
        <v>0</v>
      </c>
      <c r="AD39" s="387">
        <v>1284</v>
      </c>
      <c r="AE39" s="387">
        <v>6</v>
      </c>
      <c r="AF39" s="387">
        <v>0</v>
      </c>
      <c r="AG39" s="369">
        <v>3680</v>
      </c>
      <c r="AH39" s="407">
        <f t="shared" si="9"/>
        <v>0.69918478260869565</v>
      </c>
      <c r="AI39" s="411">
        <f t="shared" si="10"/>
        <v>0.34864130434782609</v>
      </c>
      <c r="AK39" s="225" t="s">
        <v>24</v>
      </c>
      <c r="AL39" s="158" t="s">
        <v>39</v>
      </c>
      <c r="AM39" s="383">
        <f>取引基本表!AR36</f>
        <v>288</v>
      </c>
      <c r="AN39" s="407">
        <f t="shared" si="6"/>
        <v>3.7578288100208767E-3</v>
      </c>
      <c r="AP39" s="225" t="s">
        <v>24</v>
      </c>
      <c r="AQ39" s="158" t="s">
        <v>39</v>
      </c>
      <c r="AR39" s="386">
        <f>取引基本表!AX36</f>
        <v>3680</v>
      </c>
      <c r="AS39" s="387">
        <f>取引基本表!AY36</f>
        <v>0</v>
      </c>
      <c r="AT39" s="387">
        <f>ABS(取引基本表!BB36)</f>
        <v>0</v>
      </c>
      <c r="AU39" s="388">
        <f t="shared" si="11"/>
        <v>0</v>
      </c>
      <c r="AV39" s="411">
        <v>0</v>
      </c>
      <c r="AW39" s="407">
        <v>1</v>
      </c>
    </row>
    <row r="40" spans="1:49" x14ac:dyDescent="0.2">
      <c r="A40" s="225" t="s">
        <v>25</v>
      </c>
      <c r="B40" s="158" t="s">
        <v>40</v>
      </c>
      <c r="C40" s="405">
        <f t="shared" si="0"/>
        <v>0.60127684271619275</v>
      </c>
      <c r="D40" s="406">
        <f t="shared" si="1"/>
        <v>0.1006687149828303</v>
      </c>
      <c r="E40" s="406">
        <f t="shared" si="1"/>
        <v>5.8015543105006326E-2</v>
      </c>
      <c r="F40" s="406">
        <f t="shared" si="2"/>
        <v>0.74046629315018975</v>
      </c>
      <c r="G40" s="406">
        <f t="shared" si="2"/>
        <v>0.54798481836255197</v>
      </c>
      <c r="H40" s="407">
        <f t="shared" si="3"/>
        <v>3.4120563674321501E-2</v>
      </c>
      <c r="K40" s="225" t="s">
        <v>25</v>
      </c>
      <c r="L40" s="158" t="s">
        <v>40</v>
      </c>
      <c r="M40" s="383">
        <f>取引基本表!AX37</f>
        <v>8615</v>
      </c>
      <c r="N40" s="367">
        <f>ABS(取引基本表!BB37)</f>
        <v>3435</v>
      </c>
      <c r="O40" s="411">
        <f t="shared" si="4"/>
        <v>0.39872315728380731</v>
      </c>
      <c r="P40" s="407">
        <f t="shared" si="5"/>
        <v>0.60127684271619275</v>
      </c>
      <c r="R40" s="225" t="s">
        <v>25</v>
      </c>
      <c r="S40" s="158" t="s">
        <v>40</v>
      </c>
      <c r="T40" s="365">
        <f>取引基本表!BD37</f>
        <v>5533</v>
      </c>
      <c r="U40" s="446">
        <f>雇用表!AN37</f>
        <v>557</v>
      </c>
      <c r="V40" s="447">
        <f>雇用表!AN83</f>
        <v>321</v>
      </c>
      <c r="W40" s="413">
        <f t="shared" si="7"/>
        <v>0.1006687149828303</v>
      </c>
      <c r="X40" s="413">
        <f t="shared" si="8"/>
        <v>5.8015543105006326E-2</v>
      </c>
      <c r="Z40" s="225" t="s">
        <v>25</v>
      </c>
      <c r="AA40" s="48" t="s">
        <v>40</v>
      </c>
      <c r="AB40" s="454">
        <v>3032</v>
      </c>
      <c r="AC40" s="387">
        <v>60</v>
      </c>
      <c r="AD40" s="387">
        <v>952</v>
      </c>
      <c r="AE40" s="387">
        <v>64</v>
      </c>
      <c r="AF40" s="387">
        <v>-11</v>
      </c>
      <c r="AG40" s="369">
        <v>5533</v>
      </c>
      <c r="AH40" s="407">
        <f t="shared" si="9"/>
        <v>0.74046629315018975</v>
      </c>
      <c r="AI40" s="411">
        <f t="shared" si="10"/>
        <v>0.54798481836255197</v>
      </c>
      <c r="AK40" s="225" t="s">
        <v>25</v>
      </c>
      <c r="AL40" s="158" t="s">
        <v>40</v>
      </c>
      <c r="AM40" s="383">
        <f>取引基本表!AR37</f>
        <v>2615</v>
      </c>
      <c r="AN40" s="407">
        <f t="shared" si="6"/>
        <v>3.4120563674321501E-2</v>
      </c>
      <c r="AP40" s="225" t="s">
        <v>25</v>
      </c>
      <c r="AQ40" s="158" t="s">
        <v>40</v>
      </c>
      <c r="AR40" s="386">
        <f>取引基本表!AX37</f>
        <v>8615</v>
      </c>
      <c r="AS40" s="387">
        <f>取引基本表!AY37</f>
        <v>353</v>
      </c>
      <c r="AT40" s="387">
        <f>ABS(取引基本表!BB37)</f>
        <v>3435</v>
      </c>
      <c r="AU40" s="388">
        <f t="shared" si="11"/>
        <v>-3082</v>
      </c>
      <c r="AV40" s="411">
        <v>0.13187533136804414</v>
      </c>
      <c r="AW40" s="407">
        <v>0.86812466863195592</v>
      </c>
    </row>
    <row r="41" spans="1:49" x14ac:dyDescent="0.2">
      <c r="A41" s="225" t="s">
        <v>26</v>
      </c>
      <c r="B41" s="158" t="s">
        <v>276</v>
      </c>
      <c r="C41" s="405">
        <f t="shared" si="0"/>
        <v>0.59395665886661919</v>
      </c>
      <c r="D41" s="406">
        <f t="shared" si="1"/>
        <v>0.18539421925773902</v>
      </c>
      <c r="E41" s="406">
        <f t="shared" si="1"/>
        <v>0.17017273815631948</v>
      </c>
      <c r="F41" s="406">
        <f t="shared" si="2"/>
        <v>0.55190696083461599</v>
      </c>
      <c r="G41" s="406">
        <f t="shared" si="2"/>
        <v>0.45048742945100051</v>
      </c>
      <c r="H41" s="407">
        <f t="shared" si="3"/>
        <v>5.5519311064718163E-2</v>
      </c>
      <c r="K41" s="225" t="s">
        <v>26</v>
      </c>
      <c r="L41" s="158" t="s">
        <v>276</v>
      </c>
      <c r="M41" s="383">
        <f>取引基本表!AX38</f>
        <v>9829</v>
      </c>
      <c r="N41" s="367">
        <f>ABS(取引基本表!BB38)</f>
        <v>3991</v>
      </c>
      <c r="O41" s="411">
        <f t="shared" si="4"/>
        <v>0.40604334113338081</v>
      </c>
      <c r="P41" s="407">
        <f t="shared" si="5"/>
        <v>0.59395665886661919</v>
      </c>
      <c r="R41" s="225" t="s">
        <v>26</v>
      </c>
      <c r="S41" s="158" t="s">
        <v>276</v>
      </c>
      <c r="T41" s="365">
        <f>取引基本表!BD38</f>
        <v>5847</v>
      </c>
      <c r="U41" s="446">
        <f>雇用表!AN38</f>
        <v>1084</v>
      </c>
      <c r="V41" s="447">
        <f>雇用表!AN84</f>
        <v>995</v>
      </c>
      <c r="W41" s="413">
        <f t="shared" si="7"/>
        <v>0.18539421925773902</v>
      </c>
      <c r="X41" s="413">
        <f t="shared" si="8"/>
        <v>0.17017273815631948</v>
      </c>
      <c r="Z41" s="225" t="s">
        <v>26</v>
      </c>
      <c r="AA41" s="48" t="s">
        <v>276</v>
      </c>
      <c r="AB41" s="454">
        <v>2634</v>
      </c>
      <c r="AC41" s="387">
        <v>204</v>
      </c>
      <c r="AD41" s="387">
        <v>377</v>
      </c>
      <c r="AE41" s="387">
        <v>87</v>
      </c>
      <c r="AF41" s="387">
        <v>-75</v>
      </c>
      <c r="AG41" s="369">
        <v>5847</v>
      </c>
      <c r="AH41" s="407">
        <f t="shared" si="9"/>
        <v>0.55190696083461599</v>
      </c>
      <c r="AI41" s="411">
        <f t="shared" si="10"/>
        <v>0.45048742945100051</v>
      </c>
      <c r="AK41" s="225" t="s">
        <v>26</v>
      </c>
      <c r="AL41" s="158" t="s">
        <v>276</v>
      </c>
      <c r="AM41" s="383">
        <f>取引基本表!AR38</f>
        <v>4255</v>
      </c>
      <c r="AN41" s="407">
        <f t="shared" si="6"/>
        <v>5.5519311064718163E-2</v>
      </c>
      <c r="AP41" s="225" t="s">
        <v>26</v>
      </c>
      <c r="AQ41" s="158" t="s">
        <v>276</v>
      </c>
      <c r="AR41" s="386">
        <f>取引基本表!AX38</f>
        <v>9829</v>
      </c>
      <c r="AS41" s="387">
        <f>取引基本表!AY38</f>
        <v>9</v>
      </c>
      <c r="AT41" s="387">
        <f>ABS(取引基本表!BB38)</f>
        <v>3991</v>
      </c>
      <c r="AU41" s="388">
        <f t="shared" si="11"/>
        <v>-3982</v>
      </c>
      <c r="AV41" s="411">
        <v>5.6596812691101581E-5</v>
      </c>
      <c r="AW41" s="407">
        <v>0.9999434031873089</v>
      </c>
    </row>
    <row r="42" spans="1:49" x14ac:dyDescent="0.2">
      <c r="A42" s="225" t="s">
        <v>51</v>
      </c>
      <c r="B42" s="158" t="s">
        <v>367</v>
      </c>
      <c r="C42" s="405">
        <f t="shared" ref="C42:C47" si="12">P42</f>
        <v>0.30827067669172936</v>
      </c>
      <c r="D42" s="406">
        <f t="shared" ref="D42:E47" si="13">W42</f>
        <v>0.24545454545454545</v>
      </c>
      <c r="E42" s="406">
        <f t="shared" si="13"/>
        <v>0.17575757575757575</v>
      </c>
      <c r="F42" s="406">
        <f t="shared" ref="F42:G46" si="14">AH42</f>
        <v>0.54545454545454541</v>
      </c>
      <c r="G42" s="406">
        <f t="shared" si="14"/>
        <v>0.47878787878787876</v>
      </c>
      <c r="H42" s="407">
        <f t="shared" ref="H42:H47" si="15">AN42</f>
        <v>1.163883089770355E-2</v>
      </c>
      <c r="K42" s="225" t="s">
        <v>51</v>
      </c>
      <c r="L42" s="158" t="s">
        <v>367</v>
      </c>
      <c r="M42" s="383">
        <f>取引基本表!AX39</f>
        <v>1064</v>
      </c>
      <c r="N42" s="367">
        <f>ABS(取引基本表!BB39)</f>
        <v>736</v>
      </c>
      <c r="O42" s="411">
        <f t="shared" ref="O42:O47" si="16">N42/M42</f>
        <v>0.69172932330827064</v>
      </c>
      <c r="P42" s="407">
        <f t="shared" si="5"/>
        <v>0.30827067669172936</v>
      </c>
      <c r="R42" s="225" t="s">
        <v>51</v>
      </c>
      <c r="S42" s="158" t="s">
        <v>367</v>
      </c>
      <c r="T42" s="365">
        <f>取引基本表!BD39</f>
        <v>330</v>
      </c>
      <c r="U42" s="446">
        <f>雇用表!AN39</f>
        <v>81</v>
      </c>
      <c r="V42" s="447">
        <f>雇用表!AN85</f>
        <v>58</v>
      </c>
      <c r="W42" s="413">
        <f t="shared" si="7"/>
        <v>0.24545454545454545</v>
      </c>
      <c r="X42" s="413">
        <f t="shared" si="8"/>
        <v>0.17575757575757575</v>
      </c>
      <c r="Z42" s="225" t="s">
        <v>51</v>
      </c>
      <c r="AA42" s="48" t="s">
        <v>367</v>
      </c>
      <c r="AB42" s="454">
        <v>158</v>
      </c>
      <c r="AC42" s="387">
        <v>-4</v>
      </c>
      <c r="AD42" s="387">
        <v>20</v>
      </c>
      <c r="AE42" s="387">
        <v>11</v>
      </c>
      <c r="AF42" s="387">
        <v>-5</v>
      </c>
      <c r="AG42" s="369">
        <v>330</v>
      </c>
      <c r="AH42" s="407">
        <f t="shared" ref="AH42:AH47" si="17">SUM(AB42:AF42)/AG42</f>
        <v>0.54545454545454541</v>
      </c>
      <c r="AI42" s="411">
        <f t="shared" ref="AI42:AI47" si="18">AB42/AG42</f>
        <v>0.47878787878787876</v>
      </c>
      <c r="AK42" s="225" t="s">
        <v>51</v>
      </c>
      <c r="AL42" s="158" t="s">
        <v>367</v>
      </c>
      <c r="AM42" s="383">
        <f>取引基本表!AR39</f>
        <v>892</v>
      </c>
      <c r="AN42" s="407">
        <f t="shared" si="6"/>
        <v>1.163883089770355E-2</v>
      </c>
      <c r="AP42" s="225" t="s">
        <v>51</v>
      </c>
      <c r="AQ42" s="158" t="s">
        <v>367</v>
      </c>
      <c r="AR42" s="386">
        <f>取引基本表!AX39</f>
        <v>1064</v>
      </c>
      <c r="AS42" s="387">
        <f>取引基本表!AY39</f>
        <v>2</v>
      </c>
      <c r="AT42" s="387">
        <f>ABS(取引基本表!BB39)</f>
        <v>736</v>
      </c>
      <c r="AU42" s="388">
        <f t="shared" si="11"/>
        <v>-734</v>
      </c>
      <c r="AV42" s="411">
        <v>6.3071491241979305E-2</v>
      </c>
      <c r="AW42" s="407">
        <v>0.93692850875802069</v>
      </c>
    </row>
    <row r="43" spans="1:49" x14ac:dyDescent="0.2">
      <c r="A43" s="225" t="s">
        <v>194</v>
      </c>
      <c r="B43" s="158" t="s">
        <v>41</v>
      </c>
      <c r="C43" s="405">
        <f t="shared" si="12"/>
        <v>0.33317448971487573</v>
      </c>
      <c r="D43" s="406">
        <f t="shared" si="13"/>
        <v>0.11641299876593994</v>
      </c>
      <c r="E43" s="406">
        <f t="shared" si="13"/>
        <v>9.2348827642945289E-2</v>
      </c>
      <c r="F43" s="406">
        <f t="shared" si="14"/>
        <v>0.5802139037433155</v>
      </c>
      <c r="G43" s="406">
        <f t="shared" si="14"/>
        <v>0.31447963800904977</v>
      </c>
      <c r="H43" s="407">
        <f t="shared" si="15"/>
        <v>3.2711377870563677E-2</v>
      </c>
      <c r="K43" s="225" t="s">
        <v>194</v>
      </c>
      <c r="L43" s="158" t="s">
        <v>41</v>
      </c>
      <c r="M43" s="383">
        <f>取引基本表!AX40</f>
        <v>12591</v>
      </c>
      <c r="N43" s="367">
        <f>ABS(取引基本表!BB40)</f>
        <v>8396</v>
      </c>
      <c r="O43" s="411">
        <f t="shared" si="16"/>
        <v>0.66682551028512427</v>
      </c>
      <c r="P43" s="407">
        <f t="shared" si="5"/>
        <v>0.33317448971487573</v>
      </c>
      <c r="R43" s="225" t="s">
        <v>194</v>
      </c>
      <c r="S43" s="158" t="s">
        <v>41</v>
      </c>
      <c r="T43" s="365">
        <f>取引基本表!BD40</f>
        <v>4862</v>
      </c>
      <c r="U43" s="446">
        <f>雇用表!AN40</f>
        <v>566</v>
      </c>
      <c r="V43" s="447">
        <f>雇用表!AN86</f>
        <v>449</v>
      </c>
      <c r="W43" s="413">
        <f t="shared" si="7"/>
        <v>0.11641299876593994</v>
      </c>
      <c r="X43" s="413">
        <f t="shared" si="8"/>
        <v>9.2348827642945289E-2</v>
      </c>
      <c r="Z43" s="225" t="s">
        <v>194</v>
      </c>
      <c r="AA43" s="48" t="s">
        <v>41</v>
      </c>
      <c r="AB43" s="454">
        <v>1529</v>
      </c>
      <c r="AC43" s="387">
        <v>413</v>
      </c>
      <c r="AD43" s="387">
        <v>674</v>
      </c>
      <c r="AE43" s="387">
        <v>205</v>
      </c>
      <c r="AF43" s="387">
        <v>0</v>
      </c>
      <c r="AG43" s="369">
        <v>4862</v>
      </c>
      <c r="AH43" s="407">
        <f t="shared" si="17"/>
        <v>0.5802139037433155</v>
      </c>
      <c r="AI43" s="411">
        <f t="shared" si="18"/>
        <v>0.31447963800904977</v>
      </c>
      <c r="AK43" s="225" t="s">
        <v>194</v>
      </c>
      <c r="AL43" s="158" t="s">
        <v>41</v>
      </c>
      <c r="AM43" s="383">
        <f>取引基本表!AR40</f>
        <v>2507</v>
      </c>
      <c r="AN43" s="407">
        <f t="shared" si="6"/>
        <v>3.2711377870563677E-2</v>
      </c>
      <c r="AP43" s="225" t="s">
        <v>194</v>
      </c>
      <c r="AQ43" s="158" t="s">
        <v>41</v>
      </c>
      <c r="AR43" s="386">
        <f>取引基本表!AX40</f>
        <v>12591</v>
      </c>
      <c r="AS43" s="387">
        <f>取引基本表!AY40</f>
        <v>667</v>
      </c>
      <c r="AT43" s="387">
        <f>ABS(取引基本表!BB40)</f>
        <v>8396</v>
      </c>
      <c r="AU43" s="388">
        <f t="shared" si="11"/>
        <v>-7729</v>
      </c>
      <c r="AV43" s="411">
        <v>0.35331229564204947</v>
      </c>
      <c r="AW43" s="407">
        <v>0.64668770435795053</v>
      </c>
    </row>
    <row r="44" spans="1:49" x14ac:dyDescent="0.2">
      <c r="A44" s="225" t="s">
        <v>205</v>
      </c>
      <c r="B44" s="158" t="s">
        <v>345</v>
      </c>
      <c r="C44" s="405">
        <f t="shared" si="12"/>
        <v>0.44668045890539776</v>
      </c>
      <c r="D44" s="406">
        <f t="shared" si="13"/>
        <v>0.12563488260661237</v>
      </c>
      <c r="E44" s="406">
        <f t="shared" si="13"/>
        <v>9.5448011499760427E-2</v>
      </c>
      <c r="F44" s="406">
        <f t="shared" si="14"/>
        <v>0.50742692860565408</v>
      </c>
      <c r="G44" s="406">
        <f t="shared" si="14"/>
        <v>0.26717776712985147</v>
      </c>
      <c r="H44" s="407">
        <f t="shared" si="15"/>
        <v>0.10956419624217119</v>
      </c>
      <c r="K44" s="225" t="s">
        <v>205</v>
      </c>
      <c r="L44" s="158" t="s">
        <v>277</v>
      </c>
      <c r="M44" s="383">
        <f>取引基本表!AX41</f>
        <v>10634</v>
      </c>
      <c r="N44" s="367">
        <f>ABS(取引基本表!BB41)</f>
        <v>5884</v>
      </c>
      <c r="O44" s="411">
        <f t="shared" si="16"/>
        <v>0.55331954109460224</v>
      </c>
      <c r="P44" s="407">
        <f>1-O44</f>
        <v>0.44668045890539776</v>
      </c>
      <c r="R44" s="225" t="s">
        <v>205</v>
      </c>
      <c r="S44" s="158" t="s">
        <v>360</v>
      </c>
      <c r="T44" s="365">
        <f>取引基本表!BD41</f>
        <v>10435</v>
      </c>
      <c r="U44" s="446">
        <f>雇用表!AN41</f>
        <v>1311</v>
      </c>
      <c r="V44" s="447">
        <f>雇用表!AN87</f>
        <v>996</v>
      </c>
      <c r="W44" s="413">
        <f t="shared" si="7"/>
        <v>0.12563488260661237</v>
      </c>
      <c r="X44" s="413">
        <f t="shared" si="8"/>
        <v>9.5448011499760427E-2</v>
      </c>
      <c r="Z44" s="225" t="s">
        <v>205</v>
      </c>
      <c r="AA44" s="48" t="s">
        <v>42</v>
      </c>
      <c r="AB44" s="454">
        <v>2788</v>
      </c>
      <c r="AC44" s="387">
        <v>983</v>
      </c>
      <c r="AD44" s="387">
        <v>920</v>
      </c>
      <c r="AE44" s="387">
        <v>604</v>
      </c>
      <c r="AF44" s="387">
        <v>0</v>
      </c>
      <c r="AG44" s="369">
        <v>10435</v>
      </c>
      <c r="AH44" s="407">
        <f t="shared" si="17"/>
        <v>0.50742692860565408</v>
      </c>
      <c r="AI44" s="411">
        <f t="shared" si="18"/>
        <v>0.26717776712985147</v>
      </c>
      <c r="AK44" s="225" t="s">
        <v>205</v>
      </c>
      <c r="AL44" s="158" t="s">
        <v>42</v>
      </c>
      <c r="AM44" s="383">
        <f>取引基本表!AR41</f>
        <v>8397</v>
      </c>
      <c r="AN44" s="407">
        <f t="shared" si="6"/>
        <v>0.10956419624217119</v>
      </c>
      <c r="AP44" s="225" t="s">
        <v>200</v>
      </c>
      <c r="AQ44" s="158" t="s">
        <v>42</v>
      </c>
      <c r="AR44" s="386">
        <f>取引基本表!AX41</f>
        <v>10634</v>
      </c>
      <c r="AS44" s="387">
        <f>取引基本表!AY41</f>
        <v>5685</v>
      </c>
      <c r="AT44" s="387">
        <f>ABS(取引基本表!BB41)</f>
        <v>5884</v>
      </c>
      <c r="AU44" s="388">
        <f t="shared" si="11"/>
        <v>-199</v>
      </c>
      <c r="AV44" s="411">
        <v>0.30843419542811235</v>
      </c>
      <c r="AW44" s="407">
        <v>0.69156580457188765</v>
      </c>
    </row>
    <row r="45" spans="1:49" x14ac:dyDescent="0.2">
      <c r="A45" s="225" t="s">
        <v>341</v>
      </c>
      <c r="B45" s="158" t="s">
        <v>278</v>
      </c>
      <c r="C45" s="405">
        <f t="shared" si="12"/>
        <v>1</v>
      </c>
      <c r="D45" s="406">
        <f t="shared" si="13"/>
        <v>0</v>
      </c>
      <c r="E45" s="406">
        <f t="shared" si="13"/>
        <v>0</v>
      </c>
      <c r="F45" s="406">
        <f t="shared" si="14"/>
        <v>0</v>
      </c>
      <c r="G45" s="406">
        <f t="shared" si="14"/>
        <v>0</v>
      </c>
      <c r="H45" s="407">
        <f t="shared" si="15"/>
        <v>0</v>
      </c>
      <c r="K45" s="225" t="s">
        <v>341</v>
      </c>
      <c r="L45" s="158" t="s">
        <v>278</v>
      </c>
      <c r="M45" s="383">
        <f>取引基本表!AX42</f>
        <v>599</v>
      </c>
      <c r="N45" s="367">
        <f>ABS(取引基本表!BB42)</f>
        <v>0</v>
      </c>
      <c r="O45" s="411">
        <f t="shared" si="16"/>
        <v>0</v>
      </c>
      <c r="P45" s="407">
        <f>1-O45</f>
        <v>1</v>
      </c>
      <c r="R45" s="225" t="s">
        <v>341</v>
      </c>
      <c r="S45" s="158" t="s">
        <v>278</v>
      </c>
      <c r="T45" s="365">
        <f>取引基本表!BD42</f>
        <v>599</v>
      </c>
      <c r="U45" s="446">
        <f>雇用表!AN42</f>
        <v>0</v>
      </c>
      <c r="V45" s="447">
        <f>雇用表!AN88</f>
        <v>0</v>
      </c>
      <c r="W45" s="413">
        <f t="shared" si="7"/>
        <v>0</v>
      </c>
      <c r="X45" s="413">
        <f t="shared" si="8"/>
        <v>0</v>
      </c>
      <c r="Z45" s="225" t="s">
        <v>341</v>
      </c>
      <c r="AA45" s="48" t="s">
        <v>278</v>
      </c>
      <c r="AB45" s="454">
        <v>0</v>
      </c>
      <c r="AC45" s="387">
        <v>0</v>
      </c>
      <c r="AD45" s="387">
        <v>0</v>
      </c>
      <c r="AE45" s="387">
        <v>0</v>
      </c>
      <c r="AF45" s="387">
        <v>0</v>
      </c>
      <c r="AG45" s="369">
        <v>599</v>
      </c>
      <c r="AH45" s="407">
        <v>0</v>
      </c>
      <c r="AI45" s="411">
        <v>0</v>
      </c>
      <c r="AK45" s="225" t="s">
        <v>341</v>
      </c>
      <c r="AL45" s="158" t="s">
        <v>278</v>
      </c>
      <c r="AM45" s="383">
        <f>取引基本表!AR42</f>
        <v>0</v>
      </c>
      <c r="AN45" s="407">
        <f t="shared" si="6"/>
        <v>0</v>
      </c>
      <c r="AP45" s="225" t="s">
        <v>201</v>
      </c>
      <c r="AQ45" s="158" t="s">
        <v>278</v>
      </c>
      <c r="AR45" s="386">
        <f>取引基本表!AX42</f>
        <v>599</v>
      </c>
      <c r="AS45" s="387">
        <f>取引基本表!AY42</f>
        <v>0</v>
      </c>
      <c r="AT45" s="387">
        <f>ABS(取引基本表!BB42)</f>
        <v>0</v>
      </c>
      <c r="AU45" s="388">
        <f t="shared" si="11"/>
        <v>0</v>
      </c>
      <c r="AV45" s="411">
        <v>0</v>
      </c>
      <c r="AW45" s="407">
        <v>1</v>
      </c>
    </row>
    <row r="46" spans="1:49" x14ac:dyDescent="0.2">
      <c r="A46" s="225" t="s">
        <v>342</v>
      </c>
      <c r="B46" s="158" t="s">
        <v>279</v>
      </c>
      <c r="C46" s="405">
        <f t="shared" si="12"/>
        <v>0.15546676353069377</v>
      </c>
      <c r="D46" s="406">
        <f t="shared" si="13"/>
        <v>4.662004662004662E-3</v>
      </c>
      <c r="E46" s="406">
        <f t="shared" si="13"/>
        <v>9.324009324009324E-3</v>
      </c>
      <c r="F46" s="406">
        <f t="shared" si="14"/>
        <v>0</v>
      </c>
      <c r="G46" s="406">
        <f t="shared" si="14"/>
        <v>0</v>
      </c>
      <c r="H46" s="407">
        <f t="shared" si="15"/>
        <v>2.2129436325678497E-2</v>
      </c>
      <c r="K46" s="225" t="s">
        <v>342</v>
      </c>
      <c r="L46" s="158" t="s">
        <v>279</v>
      </c>
      <c r="M46" s="383">
        <f>取引基本表!AX43</f>
        <v>2753</v>
      </c>
      <c r="N46" s="367">
        <f>ABS(取引基本表!BB43)</f>
        <v>2325</v>
      </c>
      <c r="O46" s="411">
        <f t="shared" si="16"/>
        <v>0.84453323646930623</v>
      </c>
      <c r="P46" s="407">
        <f>1-O46</f>
        <v>0.15546676353069377</v>
      </c>
      <c r="R46" s="225" t="s">
        <v>342</v>
      </c>
      <c r="S46" s="158" t="s">
        <v>279</v>
      </c>
      <c r="T46" s="365">
        <f>取引基本表!BD43</f>
        <v>429</v>
      </c>
      <c r="U46" s="446">
        <f>雇用表!AN43</f>
        <v>2</v>
      </c>
      <c r="V46" s="447">
        <f>雇用表!AN89</f>
        <v>4</v>
      </c>
      <c r="W46" s="413">
        <f t="shared" si="7"/>
        <v>4.662004662004662E-3</v>
      </c>
      <c r="X46" s="413">
        <f t="shared" si="8"/>
        <v>9.324009324009324E-3</v>
      </c>
      <c r="Z46" s="225" t="s">
        <v>342</v>
      </c>
      <c r="AA46" s="48" t="s">
        <v>279</v>
      </c>
      <c r="AB46" s="454">
        <v>0</v>
      </c>
      <c r="AC46" s="387">
        <v>0</v>
      </c>
      <c r="AD46" s="387">
        <v>0</v>
      </c>
      <c r="AE46" s="387">
        <v>0</v>
      </c>
      <c r="AF46" s="387">
        <v>0</v>
      </c>
      <c r="AG46" s="369">
        <v>429</v>
      </c>
      <c r="AH46" s="407">
        <f t="shared" si="17"/>
        <v>0</v>
      </c>
      <c r="AI46" s="411">
        <f t="shared" si="18"/>
        <v>0</v>
      </c>
      <c r="AK46" s="225" t="s">
        <v>342</v>
      </c>
      <c r="AL46" s="158" t="s">
        <v>279</v>
      </c>
      <c r="AM46" s="383">
        <f>取引基本表!AR43</f>
        <v>1696</v>
      </c>
      <c r="AN46" s="407">
        <f t="shared" si="6"/>
        <v>2.2129436325678497E-2</v>
      </c>
      <c r="AP46" s="225" t="s">
        <v>202</v>
      </c>
      <c r="AQ46" s="158" t="s">
        <v>279</v>
      </c>
      <c r="AR46" s="386">
        <f>取引基本表!AX43</f>
        <v>2753</v>
      </c>
      <c r="AS46" s="387">
        <f>取引基本表!AY43</f>
        <v>1</v>
      </c>
      <c r="AT46" s="387">
        <f>ABS(取引基本表!BB43)</f>
        <v>2325</v>
      </c>
      <c r="AU46" s="388">
        <f t="shared" si="11"/>
        <v>-2324</v>
      </c>
      <c r="AV46" s="411">
        <v>6.99850635196259E-3</v>
      </c>
      <c r="AW46" s="407">
        <v>0.99300149364803736</v>
      </c>
    </row>
    <row r="47" spans="1:49" x14ac:dyDescent="0.2">
      <c r="A47" s="226" t="s">
        <v>347</v>
      </c>
      <c r="B47" s="227" t="s">
        <v>43</v>
      </c>
      <c r="C47" s="408">
        <f t="shared" si="12"/>
        <v>0.3856972016264052</v>
      </c>
      <c r="D47" s="409">
        <f t="shared" si="13"/>
        <v>5.5358071998560611E-2</v>
      </c>
      <c r="E47" s="409">
        <f t="shared" si="13"/>
        <v>4.4839843806985892E-2</v>
      </c>
      <c r="F47" s="409">
        <f>AH47</f>
        <v>0.49256721600054465</v>
      </c>
      <c r="G47" s="409">
        <f>AI47</f>
        <v>0.23532043395593333</v>
      </c>
      <c r="H47" s="410">
        <f t="shared" si="15"/>
        <v>1</v>
      </c>
      <c r="K47" s="226" t="s">
        <v>347</v>
      </c>
      <c r="L47" s="228" t="s">
        <v>43</v>
      </c>
      <c r="M47" s="384">
        <f>取引基本表!AX44</f>
        <v>209050</v>
      </c>
      <c r="N47" s="385">
        <f>ABS(取引基本表!BB44)</f>
        <v>128420</v>
      </c>
      <c r="O47" s="412">
        <f t="shared" si="16"/>
        <v>0.6143027983735948</v>
      </c>
      <c r="P47" s="410">
        <f>1-O47</f>
        <v>0.3856972016264052</v>
      </c>
      <c r="R47" s="226" t="s">
        <v>347</v>
      </c>
      <c r="S47" s="228" t="s">
        <v>43</v>
      </c>
      <c r="T47" s="366">
        <f>取引基本表!BD44</f>
        <v>205643</v>
      </c>
      <c r="U47" s="448">
        <f>雇用表!AN44</f>
        <v>11384</v>
      </c>
      <c r="V47" s="449">
        <f>雇用表!AN90</f>
        <v>9221</v>
      </c>
      <c r="W47" s="414">
        <f t="shared" si="7"/>
        <v>5.5358071998560611E-2</v>
      </c>
      <c r="X47" s="414">
        <f t="shared" si="8"/>
        <v>4.4839843806985892E-2</v>
      </c>
      <c r="Z47" s="226" t="s">
        <v>347</v>
      </c>
      <c r="AA47" s="229" t="s">
        <v>43</v>
      </c>
      <c r="AB47" s="455">
        <v>48392</v>
      </c>
      <c r="AC47" s="390">
        <v>12367</v>
      </c>
      <c r="AD47" s="390">
        <v>35082</v>
      </c>
      <c r="AE47" s="390">
        <v>5875</v>
      </c>
      <c r="AF47" s="390">
        <v>-423</v>
      </c>
      <c r="AG47" s="370">
        <v>205643</v>
      </c>
      <c r="AH47" s="410">
        <f t="shared" si="17"/>
        <v>0.49256721600054465</v>
      </c>
      <c r="AI47" s="412">
        <f t="shared" si="18"/>
        <v>0.23532043395593333</v>
      </c>
      <c r="AK47" s="226" t="s">
        <v>347</v>
      </c>
      <c r="AL47" s="228" t="s">
        <v>43</v>
      </c>
      <c r="AM47" s="384">
        <f>取引基本表!AR44</f>
        <v>76640</v>
      </c>
      <c r="AN47" s="410">
        <f t="shared" si="6"/>
        <v>1</v>
      </c>
      <c r="AP47" s="226" t="s">
        <v>203</v>
      </c>
      <c r="AQ47" s="228" t="s">
        <v>43</v>
      </c>
      <c r="AR47" s="389">
        <f>取引基本表!AX44</f>
        <v>209050</v>
      </c>
      <c r="AS47" s="390">
        <f>取引基本表!AY44</f>
        <v>125013</v>
      </c>
      <c r="AT47" s="391">
        <f>ABS(取引基本表!BB44)</f>
        <v>128420</v>
      </c>
      <c r="AU47" s="392">
        <f t="shared" si="11"/>
        <v>-3407</v>
      </c>
      <c r="AV47" s="412">
        <v>0.41467476400433478</v>
      </c>
      <c r="AW47" s="410">
        <v>0.58532523599566522</v>
      </c>
    </row>
    <row r="48" spans="1:49" ht="13" x14ac:dyDescent="0.2">
      <c r="A48" s="56" t="s">
        <v>485</v>
      </c>
      <c r="K48" s="56" t="s">
        <v>485</v>
      </c>
      <c r="R48" s="56" t="s">
        <v>485</v>
      </c>
      <c r="Z48" s="56" t="s">
        <v>485</v>
      </c>
      <c r="AK48" s="56" t="s">
        <v>485</v>
      </c>
      <c r="AP48" s="56" t="s">
        <v>485</v>
      </c>
      <c r="AR48" s="231"/>
      <c r="AS48" s="231"/>
      <c r="AT48" s="231"/>
      <c r="AU48" s="231"/>
      <c r="AV48" s="230"/>
      <c r="AW48" s="230"/>
    </row>
    <row r="49" spans="43:49" x14ac:dyDescent="0.2">
      <c r="AQ49" s="48" t="s">
        <v>393</v>
      </c>
      <c r="AR49" s="231">
        <f>SUM(AR12:AR29)+AR45</f>
        <v>74860</v>
      </c>
      <c r="AS49" s="231">
        <f>SUM(AS12:AS29)+AS45</f>
        <v>89066</v>
      </c>
      <c r="AT49" s="231">
        <f>SUM(AT12:AT29)+AT45</f>
        <v>61995</v>
      </c>
      <c r="AU49" s="231">
        <f>SUM(AU12:AU29)+AU45</f>
        <v>27071</v>
      </c>
      <c r="AV49" s="230">
        <f>AT49/AR49</f>
        <v>0.82814587229495062</v>
      </c>
      <c r="AW49" s="230">
        <f>1-AV49</f>
        <v>0.17185412770504938</v>
      </c>
    </row>
    <row r="50" spans="43:49" x14ac:dyDescent="0.2">
      <c r="AQ50" s="48" t="s">
        <v>394</v>
      </c>
      <c r="AR50" s="231">
        <f>SUM(AR8:AR11)+SUM(AR30:AR44)+AR46</f>
        <v>134190</v>
      </c>
      <c r="AS50" s="231">
        <f>SUM(AS8:AS11)+SUM(AS30:AS44)+AS46</f>
        <v>35947</v>
      </c>
      <c r="AT50" s="231">
        <f>SUM(AT8:AT11)+SUM(AT30:AT44)+AT46</f>
        <v>66425</v>
      </c>
      <c r="AU50" s="231">
        <f>SUM(AU8:AU11)+SUM(AU30:AU44)+AU46</f>
        <v>-30478</v>
      </c>
      <c r="AV50" s="230">
        <f>AT50/AR50</f>
        <v>0.49500707951412176</v>
      </c>
      <c r="AW50" s="230">
        <f>1-AV50</f>
        <v>0.50499292048587829</v>
      </c>
    </row>
    <row r="51" spans="43:49" x14ac:dyDescent="0.2">
      <c r="AR51" s="232"/>
      <c r="AS51" s="232"/>
      <c r="AT51" s="232"/>
      <c r="AU51" s="232"/>
    </row>
    <row r="52" spans="43:49" x14ac:dyDescent="0.2">
      <c r="AR52" s="232" t="s">
        <v>395</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H42" activePane="bottomRight" state="frozen"/>
      <selection activeCell="F63" sqref="F63"/>
      <selection pane="topRight" activeCell="F63" sqref="F63"/>
      <selection pane="bottomLeft" activeCell="F63" sqref="F63"/>
      <selection pane="bottomRight" activeCell="J26" sqref="J2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397</v>
      </c>
      <c r="E1" s="237" t="s">
        <v>611</v>
      </c>
      <c r="F1" s="238"/>
      <c r="G1" s="56" t="s">
        <v>177</v>
      </c>
      <c r="BG1" s="236" t="s">
        <v>398</v>
      </c>
      <c r="BJ1" s="56" t="s">
        <v>177</v>
      </c>
      <c r="BN1" s="236" t="s">
        <v>399</v>
      </c>
      <c r="BQ1" s="56" t="s">
        <v>177</v>
      </c>
    </row>
    <row r="2" spans="1:71" x14ac:dyDescent="0.2">
      <c r="A2" s="56" t="s">
        <v>400</v>
      </c>
      <c r="BC2" s="239" t="s">
        <v>0</v>
      </c>
      <c r="BG2" s="56" t="s">
        <v>401</v>
      </c>
      <c r="BN2" s="236" t="s">
        <v>402</v>
      </c>
    </row>
    <row r="3" spans="1:71" x14ac:dyDescent="0.2">
      <c r="A3" s="240" t="s">
        <v>1</v>
      </c>
      <c r="B3" s="241"/>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412</v>
      </c>
      <c r="BJ3" s="251" t="s">
        <v>71</v>
      </c>
      <c r="BK3" s="252" t="s">
        <v>72</v>
      </c>
      <c r="BL3" s="250" t="s">
        <v>413</v>
      </c>
      <c r="BN3" s="248" t="s">
        <v>1</v>
      </c>
      <c r="BO3" s="249"/>
      <c r="BP3" s="248" t="s">
        <v>414</v>
      </c>
      <c r="BQ3" s="251" t="s">
        <v>415</v>
      </c>
      <c r="BR3" s="250" t="s">
        <v>402</v>
      </c>
    </row>
    <row r="4" spans="1:71" ht="50" x14ac:dyDescent="0.2">
      <c r="A4" s="253"/>
      <c r="B4" s="254"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257"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c r="BE4" s="260"/>
      <c r="BG4" s="261"/>
      <c r="BH4" s="262" t="s">
        <v>416</v>
      </c>
      <c r="BI4" s="263" t="s">
        <v>76</v>
      </c>
      <c r="BJ4" s="264" t="s">
        <v>77</v>
      </c>
      <c r="BK4" s="265" t="s">
        <v>78</v>
      </c>
      <c r="BL4" s="263" t="s">
        <v>440</v>
      </c>
      <c r="BN4" s="261"/>
      <c r="BO4" s="262" t="s">
        <v>416</v>
      </c>
      <c r="BP4" s="266" t="s">
        <v>84</v>
      </c>
      <c r="BQ4" s="264" t="s">
        <v>85</v>
      </c>
      <c r="BR4" s="263" t="s">
        <v>441</v>
      </c>
    </row>
    <row r="5" spans="1:71" x14ac:dyDescent="0.2">
      <c r="A5" s="267" t="s">
        <v>442</v>
      </c>
      <c r="B5" s="268" t="s">
        <v>443</v>
      </c>
      <c r="C5" s="269">
        <v>49</v>
      </c>
      <c r="D5" s="269">
        <v>0</v>
      </c>
      <c r="E5" s="269">
        <v>0</v>
      </c>
      <c r="F5" s="269">
        <v>0</v>
      </c>
      <c r="G5" s="269">
        <v>1117</v>
      </c>
      <c r="H5" s="269">
        <v>1</v>
      </c>
      <c r="I5" s="269">
        <v>0</v>
      </c>
      <c r="J5" s="269">
        <v>1</v>
      </c>
      <c r="K5" s="269">
        <v>0</v>
      </c>
      <c r="L5" s="269">
        <v>1</v>
      </c>
      <c r="M5" s="269">
        <v>0</v>
      </c>
      <c r="N5" s="269">
        <v>0</v>
      </c>
      <c r="O5" s="269">
        <v>0</v>
      </c>
      <c r="P5" s="269">
        <v>0</v>
      </c>
      <c r="Q5" s="269">
        <v>0</v>
      </c>
      <c r="R5" s="269">
        <v>0</v>
      </c>
      <c r="S5" s="269">
        <v>0</v>
      </c>
      <c r="T5" s="269">
        <v>0</v>
      </c>
      <c r="U5" s="269">
        <v>0</v>
      </c>
      <c r="V5" s="269">
        <v>0</v>
      </c>
      <c r="W5" s="269">
        <v>0</v>
      </c>
      <c r="X5" s="269">
        <v>14</v>
      </c>
      <c r="Y5" s="269">
        <v>10</v>
      </c>
      <c r="Z5" s="269">
        <v>0</v>
      </c>
      <c r="AA5" s="269">
        <v>0</v>
      </c>
      <c r="AB5" s="269">
        <v>0</v>
      </c>
      <c r="AC5" s="269">
        <v>2</v>
      </c>
      <c r="AD5" s="269">
        <v>0</v>
      </c>
      <c r="AE5" s="269">
        <v>0</v>
      </c>
      <c r="AF5" s="269">
        <v>0</v>
      </c>
      <c r="AG5" s="269">
        <v>0</v>
      </c>
      <c r="AH5" s="269">
        <v>0</v>
      </c>
      <c r="AI5" s="269">
        <v>13</v>
      </c>
      <c r="AJ5" s="269">
        <v>11</v>
      </c>
      <c r="AK5" s="269">
        <v>1</v>
      </c>
      <c r="AL5" s="269">
        <v>0</v>
      </c>
      <c r="AM5" s="269">
        <v>202</v>
      </c>
      <c r="AN5" s="269">
        <v>0</v>
      </c>
      <c r="AO5" s="269">
        <v>0</v>
      </c>
      <c r="AP5" s="270">
        <v>1422</v>
      </c>
      <c r="AQ5" s="269">
        <v>9</v>
      </c>
      <c r="AR5" s="269">
        <v>838</v>
      </c>
      <c r="AS5" s="269">
        <v>0</v>
      </c>
      <c r="AT5" s="269">
        <v>0</v>
      </c>
      <c r="AU5" s="269">
        <v>20</v>
      </c>
      <c r="AV5" s="269">
        <v>0</v>
      </c>
      <c r="AW5" s="270">
        <v>867</v>
      </c>
      <c r="AX5" s="269">
        <v>2289</v>
      </c>
      <c r="AY5" s="270">
        <v>180</v>
      </c>
      <c r="AZ5" s="270">
        <v>1047</v>
      </c>
      <c r="BA5" s="269">
        <v>2469</v>
      </c>
      <c r="BB5" s="270">
        <v>-2125</v>
      </c>
      <c r="BC5" s="269">
        <v>-1078</v>
      </c>
      <c r="BD5" s="270">
        <v>344</v>
      </c>
      <c r="BE5" s="271"/>
      <c r="BG5" s="267" t="s">
        <v>442</v>
      </c>
      <c r="BH5" s="272" t="s">
        <v>443</v>
      </c>
      <c r="BI5" s="273">
        <f>AX5</f>
        <v>2289</v>
      </c>
      <c r="BJ5" s="274">
        <f>ABS(BB5)</f>
        <v>2125</v>
      </c>
      <c r="BK5" s="275">
        <f>BJ5/BI5</f>
        <v>0.92835299257317605</v>
      </c>
      <c r="BL5" s="276">
        <f>1-BK5</f>
        <v>7.164700742682395E-2</v>
      </c>
      <c r="BM5" s="277"/>
      <c r="BN5" s="267" t="s">
        <v>442</v>
      </c>
      <c r="BO5" s="272" t="s">
        <v>443</v>
      </c>
      <c r="BP5" s="278">
        <f>AY5</f>
        <v>180</v>
      </c>
      <c r="BQ5" s="279">
        <f>ABS(BB5)</f>
        <v>2125</v>
      </c>
      <c r="BR5" s="280">
        <f>BP5-BQ5</f>
        <v>-1945</v>
      </c>
      <c r="BS5" s="277"/>
    </row>
    <row r="6" spans="1:71" x14ac:dyDescent="0.2">
      <c r="A6" s="267" t="s">
        <v>444</v>
      </c>
      <c r="B6" s="268" t="s">
        <v>445</v>
      </c>
      <c r="C6" s="269">
        <v>0</v>
      </c>
      <c r="D6" s="269">
        <v>2</v>
      </c>
      <c r="E6" s="269">
        <v>0</v>
      </c>
      <c r="F6" s="269">
        <v>0</v>
      </c>
      <c r="G6" s="269">
        <v>3</v>
      </c>
      <c r="H6" s="269">
        <v>0</v>
      </c>
      <c r="I6" s="269">
        <v>38</v>
      </c>
      <c r="J6" s="269">
        <v>0</v>
      </c>
      <c r="K6" s="269">
        <v>0</v>
      </c>
      <c r="L6" s="269">
        <v>0</v>
      </c>
      <c r="M6" s="269">
        <v>0</v>
      </c>
      <c r="N6" s="269">
        <v>0</v>
      </c>
      <c r="O6" s="269">
        <v>0</v>
      </c>
      <c r="P6" s="269">
        <v>0</v>
      </c>
      <c r="Q6" s="269">
        <v>0</v>
      </c>
      <c r="R6" s="269">
        <v>0</v>
      </c>
      <c r="S6" s="269">
        <v>0</v>
      </c>
      <c r="T6" s="269">
        <v>0</v>
      </c>
      <c r="U6" s="269">
        <v>0</v>
      </c>
      <c r="V6" s="269">
        <v>0</v>
      </c>
      <c r="W6" s="269">
        <v>0</v>
      </c>
      <c r="X6" s="269">
        <v>2</v>
      </c>
      <c r="Y6" s="269">
        <v>0</v>
      </c>
      <c r="Z6" s="269">
        <v>0</v>
      </c>
      <c r="AA6" s="269">
        <v>0</v>
      </c>
      <c r="AB6" s="269">
        <v>0</v>
      </c>
      <c r="AC6" s="269">
        <v>0</v>
      </c>
      <c r="AD6" s="269">
        <v>0</v>
      </c>
      <c r="AE6" s="269">
        <v>0</v>
      </c>
      <c r="AF6" s="269">
        <v>0</v>
      </c>
      <c r="AG6" s="269">
        <v>0</v>
      </c>
      <c r="AH6" s="269">
        <v>0</v>
      </c>
      <c r="AI6" s="269">
        <v>0</v>
      </c>
      <c r="AJ6" s="269">
        <v>0</v>
      </c>
      <c r="AK6" s="269">
        <v>0</v>
      </c>
      <c r="AL6" s="269">
        <v>0</v>
      </c>
      <c r="AM6" s="269">
        <v>11</v>
      </c>
      <c r="AN6" s="269">
        <v>0</v>
      </c>
      <c r="AO6" s="269">
        <v>0</v>
      </c>
      <c r="AP6" s="270">
        <v>56</v>
      </c>
      <c r="AQ6" s="269">
        <v>1</v>
      </c>
      <c r="AR6" s="269">
        <v>45</v>
      </c>
      <c r="AS6" s="269">
        <v>0</v>
      </c>
      <c r="AT6" s="269">
        <v>0</v>
      </c>
      <c r="AU6" s="269">
        <v>0</v>
      </c>
      <c r="AV6" s="269">
        <v>3</v>
      </c>
      <c r="AW6" s="270">
        <v>49</v>
      </c>
      <c r="AX6" s="269">
        <v>105</v>
      </c>
      <c r="AY6" s="270">
        <v>1</v>
      </c>
      <c r="AZ6" s="270">
        <v>50</v>
      </c>
      <c r="BA6" s="269">
        <v>106</v>
      </c>
      <c r="BB6" s="270">
        <v>-99</v>
      </c>
      <c r="BC6" s="269">
        <v>-49</v>
      </c>
      <c r="BD6" s="270">
        <v>7</v>
      </c>
      <c r="BE6" s="271"/>
      <c r="BG6" s="267" t="s">
        <v>444</v>
      </c>
      <c r="BH6" s="272" t="s">
        <v>445</v>
      </c>
      <c r="BI6" s="273">
        <f t="shared" ref="BI6:BI44" si="0">AX6</f>
        <v>105</v>
      </c>
      <c r="BJ6" s="274">
        <f t="shared" ref="BJ6:BJ44" si="1">ABS(BB6)</f>
        <v>99</v>
      </c>
      <c r="BK6" s="275">
        <f t="shared" ref="BK6:BK44" si="2">BJ6/BI6</f>
        <v>0.94285714285714284</v>
      </c>
      <c r="BL6" s="276">
        <f t="shared" ref="BL6:BL44" si="3">1-BK6</f>
        <v>5.7142857142857162E-2</v>
      </c>
      <c r="BM6" s="277"/>
      <c r="BN6" s="267" t="s">
        <v>444</v>
      </c>
      <c r="BO6" s="272" t="s">
        <v>445</v>
      </c>
      <c r="BP6" s="278">
        <f t="shared" ref="BP6:BP44" si="4">AY6</f>
        <v>1</v>
      </c>
      <c r="BQ6" s="279">
        <f t="shared" ref="BQ6:BQ44" si="5">ABS(BB6)</f>
        <v>99</v>
      </c>
      <c r="BR6" s="280">
        <f t="shared" ref="BR6:BR44" si="6">BP6-BQ6</f>
        <v>-98</v>
      </c>
      <c r="BS6" s="277"/>
    </row>
    <row r="7" spans="1:71" x14ac:dyDescent="0.2">
      <c r="A7" s="267" t="s">
        <v>446</v>
      </c>
      <c r="B7" s="268" t="s">
        <v>249</v>
      </c>
      <c r="C7" s="269">
        <v>0</v>
      </c>
      <c r="D7" s="269">
        <v>0</v>
      </c>
      <c r="E7" s="269">
        <v>0</v>
      </c>
      <c r="F7" s="269">
        <v>0</v>
      </c>
      <c r="G7" s="269">
        <v>195</v>
      </c>
      <c r="H7" s="269">
        <v>0</v>
      </c>
      <c r="I7" s="269">
        <v>0</v>
      </c>
      <c r="J7" s="269">
        <v>0</v>
      </c>
      <c r="K7" s="269">
        <v>0</v>
      </c>
      <c r="L7" s="269">
        <v>0</v>
      </c>
      <c r="M7" s="269">
        <v>0</v>
      </c>
      <c r="N7" s="269">
        <v>0</v>
      </c>
      <c r="O7" s="269">
        <v>0</v>
      </c>
      <c r="P7" s="269">
        <v>0</v>
      </c>
      <c r="Q7" s="269">
        <v>0</v>
      </c>
      <c r="R7" s="269">
        <v>0</v>
      </c>
      <c r="S7" s="269">
        <v>0</v>
      </c>
      <c r="T7" s="269">
        <v>0</v>
      </c>
      <c r="U7" s="269">
        <v>0</v>
      </c>
      <c r="V7" s="269">
        <v>0</v>
      </c>
      <c r="W7" s="269">
        <v>0</v>
      </c>
      <c r="X7" s="269">
        <v>18</v>
      </c>
      <c r="Y7" s="269">
        <v>0</v>
      </c>
      <c r="Z7" s="269">
        <v>0</v>
      </c>
      <c r="AA7" s="269">
        <v>0</v>
      </c>
      <c r="AB7" s="269">
        <v>0</v>
      </c>
      <c r="AC7" s="269">
        <v>0</v>
      </c>
      <c r="AD7" s="269">
        <v>0</v>
      </c>
      <c r="AE7" s="269">
        <v>0</v>
      </c>
      <c r="AF7" s="269">
        <v>0</v>
      </c>
      <c r="AG7" s="269">
        <v>0</v>
      </c>
      <c r="AH7" s="269">
        <v>0</v>
      </c>
      <c r="AI7" s="269">
        <v>0</v>
      </c>
      <c r="AJ7" s="269">
        <v>2</v>
      </c>
      <c r="AK7" s="269">
        <v>0</v>
      </c>
      <c r="AL7" s="269">
        <v>0</v>
      </c>
      <c r="AM7" s="269">
        <v>42</v>
      </c>
      <c r="AN7" s="269">
        <v>0</v>
      </c>
      <c r="AO7" s="269">
        <v>0</v>
      </c>
      <c r="AP7" s="270">
        <v>257</v>
      </c>
      <c r="AQ7" s="269">
        <v>3</v>
      </c>
      <c r="AR7" s="269">
        <v>85</v>
      </c>
      <c r="AS7" s="269">
        <v>0</v>
      </c>
      <c r="AT7" s="269">
        <v>0</v>
      </c>
      <c r="AU7" s="269">
        <v>0</v>
      </c>
      <c r="AV7" s="269">
        <v>0</v>
      </c>
      <c r="AW7" s="270">
        <v>88</v>
      </c>
      <c r="AX7" s="269">
        <v>345</v>
      </c>
      <c r="AY7" s="270">
        <v>0</v>
      </c>
      <c r="AZ7" s="270">
        <v>88</v>
      </c>
      <c r="BA7" s="269">
        <v>345</v>
      </c>
      <c r="BB7" s="270">
        <v>-345</v>
      </c>
      <c r="BC7" s="269">
        <v>-257</v>
      </c>
      <c r="BD7" s="270">
        <v>0</v>
      </c>
      <c r="BE7" s="271"/>
      <c r="BG7" s="267" t="s">
        <v>446</v>
      </c>
      <c r="BH7" s="272" t="s">
        <v>249</v>
      </c>
      <c r="BI7" s="273">
        <f t="shared" si="0"/>
        <v>345</v>
      </c>
      <c r="BJ7" s="274">
        <f t="shared" si="1"/>
        <v>345</v>
      </c>
      <c r="BK7" s="275">
        <f t="shared" si="2"/>
        <v>1</v>
      </c>
      <c r="BL7" s="276">
        <f t="shared" si="3"/>
        <v>0</v>
      </c>
      <c r="BM7" s="277"/>
      <c r="BN7" s="267" t="s">
        <v>446</v>
      </c>
      <c r="BO7" s="272" t="s">
        <v>249</v>
      </c>
      <c r="BP7" s="278">
        <f t="shared" si="4"/>
        <v>0</v>
      </c>
      <c r="BQ7" s="279">
        <f t="shared" si="5"/>
        <v>345</v>
      </c>
      <c r="BR7" s="280">
        <f t="shared" si="6"/>
        <v>-345</v>
      </c>
      <c r="BS7" s="277"/>
    </row>
    <row r="8" spans="1:71" x14ac:dyDescent="0.2">
      <c r="A8" s="267" t="s">
        <v>447</v>
      </c>
      <c r="B8" s="268" t="s">
        <v>27</v>
      </c>
      <c r="C8" s="269">
        <v>0</v>
      </c>
      <c r="D8" s="269">
        <v>0</v>
      </c>
      <c r="E8" s="269">
        <v>0</v>
      </c>
      <c r="F8" s="269">
        <v>0</v>
      </c>
      <c r="G8" s="269">
        <v>2</v>
      </c>
      <c r="H8" s="269">
        <v>0</v>
      </c>
      <c r="I8" s="269">
        <v>1</v>
      </c>
      <c r="J8" s="269">
        <v>2</v>
      </c>
      <c r="K8" s="269">
        <v>1056</v>
      </c>
      <c r="L8" s="269">
        <v>0</v>
      </c>
      <c r="M8" s="269">
        <v>17</v>
      </c>
      <c r="N8" s="269">
        <v>643</v>
      </c>
      <c r="O8" s="269">
        <v>198</v>
      </c>
      <c r="P8" s="269">
        <v>0</v>
      </c>
      <c r="Q8" s="269">
        <v>0</v>
      </c>
      <c r="R8" s="269">
        <v>0</v>
      </c>
      <c r="S8" s="269">
        <v>0</v>
      </c>
      <c r="T8" s="269">
        <v>12</v>
      </c>
      <c r="U8" s="269">
        <v>0</v>
      </c>
      <c r="V8" s="269">
        <v>0</v>
      </c>
      <c r="W8" s="269">
        <v>0</v>
      </c>
      <c r="X8" s="269">
        <v>1</v>
      </c>
      <c r="Y8" s="269">
        <v>65</v>
      </c>
      <c r="Z8" s="269">
        <v>77</v>
      </c>
      <c r="AA8" s="269">
        <v>0</v>
      </c>
      <c r="AB8" s="269">
        <v>0</v>
      </c>
      <c r="AC8" s="269">
        <v>0</v>
      </c>
      <c r="AD8" s="269">
        <v>0</v>
      </c>
      <c r="AE8" s="269">
        <v>0</v>
      </c>
      <c r="AF8" s="269">
        <v>0</v>
      </c>
      <c r="AG8" s="269">
        <v>0</v>
      </c>
      <c r="AH8" s="269">
        <v>0</v>
      </c>
      <c r="AI8" s="269">
        <v>0</v>
      </c>
      <c r="AJ8" s="269">
        <v>0</v>
      </c>
      <c r="AK8" s="269">
        <v>0</v>
      </c>
      <c r="AL8" s="269">
        <v>0</v>
      </c>
      <c r="AM8" s="269">
        <v>0</v>
      </c>
      <c r="AN8" s="269">
        <v>0</v>
      </c>
      <c r="AO8" s="269">
        <v>0</v>
      </c>
      <c r="AP8" s="270">
        <v>2074</v>
      </c>
      <c r="AQ8" s="269">
        <v>-1</v>
      </c>
      <c r="AR8" s="269">
        <v>-2</v>
      </c>
      <c r="AS8" s="269">
        <v>0</v>
      </c>
      <c r="AT8" s="269">
        <v>0</v>
      </c>
      <c r="AU8" s="269">
        <v>-1</v>
      </c>
      <c r="AV8" s="269">
        <v>-1</v>
      </c>
      <c r="AW8" s="270">
        <v>-5</v>
      </c>
      <c r="AX8" s="269">
        <v>2069</v>
      </c>
      <c r="AY8" s="270">
        <v>8</v>
      </c>
      <c r="AZ8" s="270">
        <v>3</v>
      </c>
      <c r="BA8" s="269">
        <v>2077</v>
      </c>
      <c r="BB8" s="270">
        <v>-2060</v>
      </c>
      <c r="BC8" s="269">
        <v>-2057</v>
      </c>
      <c r="BD8" s="270">
        <v>17</v>
      </c>
      <c r="BE8" s="271"/>
      <c r="BG8" s="267" t="s">
        <v>447</v>
      </c>
      <c r="BH8" s="272" t="s">
        <v>27</v>
      </c>
      <c r="BI8" s="273">
        <f t="shared" si="0"/>
        <v>2069</v>
      </c>
      <c r="BJ8" s="274">
        <f t="shared" si="1"/>
        <v>2060</v>
      </c>
      <c r="BK8" s="275">
        <f t="shared" si="2"/>
        <v>0.99565007249879167</v>
      </c>
      <c r="BL8" s="276">
        <f t="shared" si="3"/>
        <v>4.3499275012083283E-3</v>
      </c>
      <c r="BM8" s="277"/>
      <c r="BN8" s="267" t="s">
        <v>447</v>
      </c>
      <c r="BO8" s="272" t="s">
        <v>27</v>
      </c>
      <c r="BP8" s="278">
        <f t="shared" si="4"/>
        <v>8</v>
      </c>
      <c r="BQ8" s="279">
        <f t="shared" si="5"/>
        <v>2060</v>
      </c>
      <c r="BR8" s="280">
        <f t="shared" si="6"/>
        <v>-2052</v>
      </c>
      <c r="BS8" s="277"/>
    </row>
    <row r="9" spans="1:71" x14ac:dyDescent="0.2">
      <c r="A9" s="267" t="s">
        <v>448</v>
      </c>
      <c r="B9" s="268" t="s">
        <v>190</v>
      </c>
      <c r="C9" s="269">
        <v>46</v>
      </c>
      <c r="D9" s="269">
        <v>0</v>
      </c>
      <c r="E9" s="269">
        <v>0</v>
      </c>
      <c r="F9" s="269">
        <v>0</v>
      </c>
      <c r="G9" s="269">
        <v>1194</v>
      </c>
      <c r="H9" s="269">
        <v>0</v>
      </c>
      <c r="I9" s="269">
        <v>0</v>
      </c>
      <c r="J9" s="269">
        <v>3</v>
      </c>
      <c r="K9" s="269">
        <v>0</v>
      </c>
      <c r="L9" s="269">
        <v>0</v>
      </c>
      <c r="M9" s="269">
        <v>0</v>
      </c>
      <c r="N9" s="269">
        <v>0</v>
      </c>
      <c r="O9" s="269">
        <v>0</v>
      </c>
      <c r="P9" s="269">
        <v>0</v>
      </c>
      <c r="Q9" s="269">
        <v>0</v>
      </c>
      <c r="R9" s="269">
        <v>0</v>
      </c>
      <c r="S9" s="269">
        <v>0</v>
      </c>
      <c r="T9" s="269">
        <v>0</v>
      </c>
      <c r="U9" s="269">
        <v>0</v>
      </c>
      <c r="V9" s="269">
        <v>0</v>
      </c>
      <c r="W9" s="269">
        <v>0</v>
      </c>
      <c r="X9" s="269">
        <v>31</v>
      </c>
      <c r="Y9" s="269">
        <v>0</v>
      </c>
      <c r="Z9" s="269">
        <v>0</v>
      </c>
      <c r="AA9" s="269">
        <v>0</v>
      </c>
      <c r="AB9" s="269">
        <v>0</v>
      </c>
      <c r="AC9" s="269">
        <v>2</v>
      </c>
      <c r="AD9" s="269">
        <v>0</v>
      </c>
      <c r="AE9" s="269">
        <v>0</v>
      </c>
      <c r="AF9" s="269">
        <v>0</v>
      </c>
      <c r="AG9" s="269">
        <v>0</v>
      </c>
      <c r="AH9" s="269">
        <v>1</v>
      </c>
      <c r="AI9" s="269">
        <v>36</v>
      </c>
      <c r="AJ9" s="269">
        <v>38</v>
      </c>
      <c r="AK9" s="269">
        <v>1</v>
      </c>
      <c r="AL9" s="269">
        <v>0</v>
      </c>
      <c r="AM9" s="269">
        <v>1536</v>
      </c>
      <c r="AN9" s="269">
        <v>0</v>
      </c>
      <c r="AO9" s="269">
        <v>1</v>
      </c>
      <c r="AP9" s="270">
        <v>2889</v>
      </c>
      <c r="AQ9" s="269">
        <v>166</v>
      </c>
      <c r="AR9" s="269">
        <v>6837</v>
      </c>
      <c r="AS9" s="269">
        <v>0</v>
      </c>
      <c r="AT9" s="269">
        <v>0</v>
      </c>
      <c r="AU9" s="269">
        <v>0</v>
      </c>
      <c r="AV9" s="269">
        <v>-9</v>
      </c>
      <c r="AW9" s="270">
        <v>6994</v>
      </c>
      <c r="AX9" s="269">
        <v>9883</v>
      </c>
      <c r="AY9" s="270">
        <v>5316</v>
      </c>
      <c r="AZ9" s="270">
        <v>12310</v>
      </c>
      <c r="BA9" s="269">
        <v>15199</v>
      </c>
      <c r="BB9" s="270">
        <v>-9141</v>
      </c>
      <c r="BC9" s="269">
        <v>3169</v>
      </c>
      <c r="BD9" s="270">
        <v>6058</v>
      </c>
      <c r="BE9" s="271"/>
      <c r="BG9" s="267" t="s">
        <v>448</v>
      </c>
      <c r="BH9" s="272" t="s">
        <v>190</v>
      </c>
      <c r="BI9" s="273">
        <f t="shared" si="0"/>
        <v>9883</v>
      </c>
      <c r="BJ9" s="274">
        <f t="shared" si="1"/>
        <v>9141</v>
      </c>
      <c r="BK9" s="275">
        <f t="shared" si="2"/>
        <v>0.92492158251543055</v>
      </c>
      <c r="BL9" s="276">
        <f t="shared" si="3"/>
        <v>7.5078417484569449E-2</v>
      </c>
      <c r="BM9" s="277"/>
      <c r="BN9" s="267" t="s">
        <v>448</v>
      </c>
      <c r="BO9" s="272" t="s">
        <v>190</v>
      </c>
      <c r="BP9" s="278">
        <f t="shared" si="4"/>
        <v>5316</v>
      </c>
      <c r="BQ9" s="279">
        <f t="shared" si="5"/>
        <v>9141</v>
      </c>
      <c r="BR9" s="280">
        <f t="shared" si="6"/>
        <v>-3825</v>
      </c>
      <c r="BS9" s="277"/>
    </row>
    <row r="10" spans="1:71" x14ac:dyDescent="0.2">
      <c r="A10" s="281" t="s">
        <v>449</v>
      </c>
      <c r="B10" s="282" t="s">
        <v>28</v>
      </c>
      <c r="C10" s="269">
        <v>1</v>
      </c>
      <c r="D10" s="269">
        <v>0</v>
      </c>
      <c r="E10" s="269">
        <v>0</v>
      </c>
      <c r="F10" s="269">
        <v>0</v>
      </c>
      <c r="G10" s="269">
        <v>7</v>
      </c>
      <c r="H10" s="269">
        <v>33</v>
      </c>
      <c r="I10" s="269">
        <v>3</v>
      </c>
      <c r="J10" s="269">
        <v>1</v>
      </c>
      <c r="K10" s="269">
        <v>0</v>
      </c>
      <c r="L10" s="269">
        <v>3</v>
      </c>
      <c r="M10" s="269">
        <v>1</v>
      </c>
      <c r="N10" s="269">
        <v>5</v>
      </c>
      <c r="O10" s="269">
        <v>1</v>
      </c>
      <c r="P10" s="269">
        <v>2</v>
      </c>
      <c r="Q10" s="269">
        <v>1</v>
      </c>
      <c r="R10" s="269">
        <v>1</v>
      </c>
      <c r="S10" s="269">
        <v>0</v>
      </c>
      <c r="T10" s="269">
        <v>250</v>
      </c>
      <c r="U10" s="269">
        <v>9</v>
      </c>
      <c r="V10" s="269">
        <v>0</v>
      </c>
      <c r="W10" s="269">
        <v>2</v>
      </c>
      <c r="X10" s="269">
        <v>23</v>
      </c>
      <c r="Y10" s="269">
        <v>33</v>
      </c>
      <c r="Z10" s="269">
        <v>0</v>
      </c>
      <c r="AA10" s="269">
        <v>0</v>
      </c>
      <c r="AB10" s="269">
        <v>3</v>
      </c>
      <c r="AC10" s="269">
        <v>72</v>
      </c>
      <c r="AD10" s="269">
        <v>3</v>
      </c>
      <c r="AE10" s="269">
        <v>0</v>
      </c>
      <c r="AF10" s="269">
        <v>40</v>
      </c>
      <c r="AG10" s="269">
        <v>0</v>
      </c>
      <c r="AH10" s="269">
        <v>12</v>
      </c>
      <c r="AI10" s="269">
        <v>2</v>
      </c>
      <c r="AJ10" s="269">
        <v>17</v>
      </c>
      <c r="AK10" s="269">
        <v>9</v>
      </c>
      <c r="AL10" s="269">
        <v>10</v>
      </c>
      <c r="AM10" s="269">
        <v>32</v>
      </c>
      <c r="AN10" s="269">
        <v>3</v>
      </c>
      <c r="AO10" s="269">
        <v>3</v>
      </c>
      <c r="AP10" s="270">
        <v>582</v>
      </c>
      <c r="AQ10" s="269">
        <v>21</v>
      </c>
      <c r="AR10" s="269">
        <v>1081</v>
      </c>
      <c r="AS10" s="269">
        <v>0</v>
      </c>
      <c r="AT10" s="269">
        <v>1</v>
      </c>
      <c r="AU10" s="269">
        <v>21</v>
      </c>
      <c r="AV10" s="269">
        <v>17</v>
      </c>
      <c r="AW10" s="270">
        <v>1141</v>
      </c>
      <c r="AX10" s="269">
        <v>1723</v>
      </c>
      <c r="AY10" s="270">
        <v>133</v>
      </c>
      <c r="AZ10" s="270">
        <v>1274</v>
      </c>
      <c r="BA10" s="269">
        <v>1856</v>
      </c>
      <c r="BB10" s="270">
        <v>-1723</v>
      </c>
      <c r="BC10" s="269">
        <v>-449</v>
      </c>
      <c r="BD10" s="270">
        <v>133</v>
      </c>
      <c r="BE10" s="271"/>
      <c r="BG10" s="281" t="s">
        <v>449</v>
      </c>
      <c r="BH10" s="283" t="s">
        <v>28</v>
      </c>
      <c r="BI10" s="273">
        <f t="shared" si="0"/>
        <v>1723</v>
      </c>
      <c r="BJ10" s="274">
        <f t="shared" si="1"/>
        <v>1723</v>
      </c>
      <c r="BK10" s="275">
        <f t="shared" si="2"/>
        <v>1</v>
      </c>
      <c r="BL10" s="276">
        <f t="shared" si="3"/>
        <v>0</v>
      </c>
      <c r="BM10" s="277"/>
      <c r="BN10" s="281" t="s">
        <v>449</v>
      </c>
      <c r="BO10" s="283" t="s">
        <v>28</v>
      </c>
      <c r="BP10" s="278">
        <f t="shared" si="4"/>
        <v>133</v>
      </c>
      <c r="BQ10" s="279">
        <f t="shared" si="5"/>
        <v>1723</v>
      </c>
      <c r="BR10" s="280">
        <f t="shared" si="6"/>
        <v>-1590</v>
      </c>
      <c r="BS10" s="277"/>
    </row>
    <row r="11" spans="1:71" x14ac:dyDescent="0.2">
      <c r="A11" s="281" t="s">
        <v>450</v>
      </c>
      <c r="B11" s="282" t="s">
        <v>284</v>
      </c>
      <c r="C11" s="269">
        <v>9</v>
      </c>
      <c r="D11" s="269">
        <v>0</v>
      </c>
      <c r="E11" s="269">
        <v>0</v>
      </c>
      <c r="F11" s="269">
        <v>0</v>
      </c>
      <c r="G11" s="269">
        <v>105</v>
      </c>
      <c r="H11" s="269">
        <v>1</v>
      </c>
      <c r="I11" s="269">
        <v>120</v>
      </c>
      <c r="J11" s="269">
        <v>6</v>
      </c>
      <c r="K11" s="269">
        <v>0</v>
      </c>
      <c r="L11" s="269">
        <v>13</v>
      </c>
      <c r="M11" s="269">
        <v>5</v>
      </c>
      <c r="N11" s="269">
        <v>4</v>
      </c>
      <c r="O11" s="269">
        <v>3</v>
      </c>
      <c r="P11" s="269">
        <v>6</v>
      </c>
      <c r="Q11" s="269">
        <v>1</v>
      </c>
      <c r="R11" s="269">
        <v>1</v>
      </c>
      <c r="S11" s="269">
        <v>1</v>
      </c>
      <c r="T11" s="269">
        <v>413</v>
      </c>
      <c r="U11" s="269">
        <v>25</v>
      </c>
      <c r="V11" s="269">
        <v>4</v>
      </c>
      <c r="W11" s="269">
        <v>1</v>
      </c>
      <c r="X11" s="269">
        <v>110</v>
      </c>
      <c r="Y11" s="269">
        <v>489</v>
      </c>
      <c r="Z11" s="269">
        <v>1</v>
      </c>
      <c r="AA11" s="269">
        <v>1</v>
      </c>
      <c r="AB11" s="269">
        <v>5</v>
      </c>
      <c r="AC11" s="269">
        <v>138</v>
      </c>
      <c r="AD11" s="269">
        <v>10</v>
      </c>
      <c r="AE11" s="269">
        <v>8</v>
      </c>
      <c r="AF11" s="269">
        <v>15</v>
      </c>
      <c r="AG11" s="269">
        <v>7</v>
      </c>
      <c r="AH11" s="269">
        <v>5</v>
      </c>
      <c r="AI11" s="269">
        <v>36</v>
      </c>
      <c r="AJ11" s="269">
        <v>24</v>
      </c>
      <c r="AK11" s="269">
        <v>7</v>
      </c>
      <c r="AL11" s="269">
        <v>11</v>
      </c>
      <c r="AM11" s="269">
        <v>62</v>
      </c>
      <c r="AN11" s="269">
        <v>17</v>
      </c>
      <c r="AO11" s="269">
        <v>65</v>
      </c>
      <c r="AP11" s="270">
        <v>1729</v>
      </c>
      <c r="AQ11" s="269">
        <v>14</v>
      </c>
      <c r="AR11" s="269">
        <v>91</v>
      </c>
      <c r="AS11" s="269">
        <v>0</v>
      </c>
      <c r="AT11" s="269">
        <v>12</v>
      </c>
      <c r="AU11" s="269">
        <v>35</v>
      </c>
      <c r="AV11" s="269">
        <v>-10</v>
      </c>
      <c r="AW11" s="270">
        <v>142</v>
      </c>
      <c r="AX11" s="269">
        <v>1871</v>
      </c>
      <c r="AY11" s="270">
        <v>312</v>
      </c>
      <c r="AZ11" s="270">
        <v>454</v>
      </c>
      <c r="BA11" s="269">
        <v>2183</v>
      </c>
      <c r="BB11" s="270">
        <v>-1731</v>
      </c>
      <c r="BC11" s="269">
        <v>-1277</v>
      </c>
      <c r="BD11" s="270">
        <v>452</v>
      </c>
      <c r="BE11" s="271"/>
      <c r="BG11" s="281" t="s">
        <v>450</v>
      </c>
      <c r="BH11" s="283" t="s">
        <v>284</v>
      </c>
      <c r="BI11" s="273">
        <f t="shared" si="0"/>
        <v>1871</v>
      </c>
      <c r="BJ11" s="274">
        <f t="shared" si="1"/>
        <v>1731</v>
      </c>
      <c r="BK11" s="275">
        <f t="shared" si="2"/>
        <v>0.92517370390165687</v>
      </c>
      <c r="BL11" s="276">
        <f t="shared" si="3"/>
        <v>7.4826296098343126E-2</v>
      </c>
      <c r="BM11" s="277"/>
      <c r="BN11" s="281" t="s">
        <v>450</v>
      </c>
      <c r="BO11" s="283" t="s">
        <v>284</v>
      </c>
      <c r="BP11" s="278">
        <f t="shared" si="4"/>
        <v>312</v>
      </c>
      <c r="BQ11" s="279">
        <f t="shared" si="5"/>
        <v>1731</v>
      </c>
      <c r="BR11" s="280">
        <f t="shared" si="6"/>
        <v>-1419</v>
      </c>
      <c r="BS11" s="277"/>
    </row>
    <row r="12" spans="1:71" x14ac:dyDescent="0.2">
      <c r="A12" s="281" t="s">
        <v>451</v>
      </c>
      <c r="B12" s="282" t="s">
        <v>29</v>
      </c>
      <c r="C12" s="269">
        <v>24</v>
      </c>
      <c r="D12" s="269">
        <v>0</v>
      </c>
      <c r="E12" s="269">
        <v>0</v>
      </c>
      <c r="F12" s="269">
        <v>0</v>
      </c>
      <c r="G12" s="269">
        <v>64</v>
      </c>
      <c r="H12" s="269">
        <v>16</v>
      </c>
      <c r="I12" s="269">
        <v>17</v>
      </c>
      <c r="J12" s="269">
        <v>164</v>
      </c>
      <c r="K12" s="269">
        <v>3</v>
      </c>
      <c r="L12" s="269">
        <v>387</v>
      </c>
      <c r="M12" s="269">
        <v>9</v>
      </c>
      <c r="N12" s="269">
        <v>48</v>
      </c>
      <c r="O12" s="269">
        <v>11</v>
      </c>
      <c r="P12" s="269">
        <v>14</v>
      </c>
      <c r="Q12" s="269">
        <v>3</v>
      </c>
      <c r="R12" s="269">
        <v>3</v>
      </c>
      <c r="S12" s="269">
        <v>5</v>
      </c>
      <c r="T12" s="269">
        <v>1190</v>
      </c>
      <c r="U12" s="269">
        <v>46</v>
      </c>
      <c r="V12" s="269">
        <v>5</v>
      </c>
      <c r="W12" s="269">
        <v>11</v>
      </c>
      <c r="X12" s="269">
        <v>78</v>
      </c>
      <c r="Y12" s="269">
        <v>56</v>
      </c>
      <c r="Z12" s="269">
        <v>0</v>
      </c>
      <c r="AA12" s="269">
        <v>4</v>
      </c>
      <c r="AB12" s="269">
        <v>20</v>
      </c>
      <c r="AC12" s="269">
        <v>0</v>
      </c>
      <c r="AD12" s="269">
        <v>0</v>
      </c>
      <c r="AE12" s="269">
        <v>1</v>
      </c>
      <c r="AF12" s="269">
        <v>3</v>
      </c>
      <c r="AG12" s="269">
        <v>1</v>
      </c>
      <c r="AH12" s="269">
        <v>4</v>
      </c>
      <c r="AI12" s="269">
        <v>35</v>
      </c>
      <c r="AJ12" s="269">
        <v>1024</v>
      </c>
      <c r="AK12" s="269">
        <v>1</v>
      </c>
      <c r="AL12" s="269">
        <v>22</v>
      </c>
      <c r="AM12" s="269">
        <v>53</v>
      </c>
      <c r="AN12" s="269">
        <v>0</v>
      </c>
      <c r="AO12" s="269">
        <v>5</v>
      </c>
      <c r="AP12" s="270">
        <v>3327</v>
      </c>
      <c r="AQ12" s="269">
        <v>31</v>
      </c>
      <c r="AR12" s="269">
        <v>626</v>
      </c>
      <c r="AS12" s="269">
        <v>0</v>
      </c>
      <c r="AT12" s="269">
        <v>0</v>
      </c>
      <c r="AU12" s="269">
        <v>0</v>
      </c>
      <c r="AV12" s="269">
        <v>21</v>
      </c>
      <c r="AW12" s="270">
        <v>678</v>
      </c>
      <c r="AX12" s="269">
        <v>4005</v>
      </c>
      <c r="AY12" s="270">
        <v>455</v>
      </c>
      <c r="AZ12" s="270">
        <v>1133</v>
      </c>
      <c r="BA12" s="269">
        <v>4460</v>
      </c>
      <c r="BB12" s="270">
        <v>-4005</v>
      </c>
      <c r="BC12" s="269">
        <v>-2872</v>
      </c>
      <c r="BD12" s="270">
        <v>455</v>
      </c>
      <c r="BE12" s="271"/>
      <c r="BG12" s="281" t="s">
        <v>451</v>
      </c>
      <c r="BH12" s="283" t="s">
        <v>29</v>
      </c>
      <c r="BI12" s="273">
        <f t="shared" si="0"/>
        <v>4005</v>
      </c>
      <c r="BJ12" s="274">
        <f t="shared" si="1"/>
        <v>4005</v>
      </c>
      <c r="BK12" s="275">
        <f t="shared" si="2"/>
        <v>1</v>
      </c>
      <c r="BL12" s="276">
        <f t="shared" si="3"/>
        <v>0</v>
      </c>
      <c r="BM12" s="277"/>
      <c r="BN12" s="281" t="s">
        <v>451</v>
      </c>
      <c r="BO12" s="283" t="s">
        <v>29</v>
      </c>
      <c r="BP12" s="278">
        <f t="shared" si="4"/>
        <v>455</v>
      </c>
      <c r="BQ12" s="279">
        <f t="shared" si="5"/>
        <v>4005</v>
      </c>
      <c r="BR12" s="280">
        <f t="shared" si="6"/>
        <v>-3550</v>
      </c>
      <c r="BS12" s="277"/>
    </row>
    <row r="13" spans="1:71" x14ac:dyDescent="0.2">
      <c r="A13" s="281" t="s">
        <v>452</v>
      </c>
      <c r="B13" s="282" t="s">
        <v>30</v>
      </c>
      <c r="C13" s="269">
        <v>2</v>
      </c>
      <c r="D13" s="269">
        <v>0</v>
      </c>
      <c r="E13" s="269">
        <v>0</v>
      </c>
      <c r="F13" s="269">
        <v>1</v>
      </c>
      <c r="G13" s="269">
        <v>26</v>
      </c>
      <c r="H13" s="269">
        <v>1</v>
      </c>
      <c r="I13" s="269">
        <v>2</v>
      </c>
      <c r="J13" s="269">
        <v>37</v>
      </c>
      <c r="K13" s="269">
        <v>111</v>
      </c>
      <c r="L13" s="269">
        <v>2</v>
      </c>
      <c r="M13" s="269">
        <v>6</v>
      </c>
      <c r="N13" s="269">
        <v>286</v>
      </c>
      <c r="O13" s="269">
        <v>4</v>
      </c>
      <c r="P13" s="269">
        <v>5</v>
      </c>
      <c r="Q13" s="269">
        <v>1</v>
      </c>
      <c r="R13" s="269">
        <v>1</v>
      </c>
      <c r="S13" s="269">
        <v>0</v>
      </c>
      <c r="T13" s="269">
        <v>92</v>
      </c>
      <c r="U13" s="269">
        <v>3</v>
      </c>
      <c r="V13" s="269">
        <v>0</v>
      </c>
      <c r="W13" s="269">
        <v>2</v>
      </c>
      <c r="X13" s="269">
        <v>5</v>
      </c>
      <c r="Y13" s="269">
        <v>126</v>
      </c>
      <c r="Z13" s="269">
        <v>15</v>
      </c>
      <c r="AA13" s="269">
        <v>5</v>
      </c>
      <c r="AB13" s="269">
        <v>16</v>
      </c>
      <c r="AC13" s="269">
        <v>26</v>
      </c>
      <c r="AD13" s="269">
        <v>1</v>
      </c>
      <c r="AE13" s="269">
        <v>3</v>
      </c>
      <c r="AF13" s="269">
        <v>246</v>
      </c>
      <c r="AG13" s="269">
        <v>0</v>
      </c>
      <c r="AH13" s="269">
        <v>39</v>
      </c>
      <c r="AI13" s="269">
        <v>18</v>
      </c>
      <c r="AJ13" s="269">
        <v>14</v>
      </c>
      <c r="AK13" s="269">
        <v>1</v>
      </c>
      <c r="AL13" s="269">
        <v>11</v>
      </c>
      <c r="AM13" s="269">
        <v>57</v>
      </c>
      <c r="AN13" s="269">
        <v>0</v>
      </c>
      <c r="AO13" s="269">
        <v>10</v>
      </c>
      <c r="AP13" s="270">
        <v>1175</v>
      </c>
      <c r="AQ13" s="269">
        <v>3</v>
      </c>
      <c r="AR13" s="269">
        <v>1282</v>
      </c>
      <c r="AS13" s="269">
        <v>0</v>
      </c>
      <c r="AT13" s="269">
        <v>0</v>
      </c>
      <c r="AU13" s="269">
        <v>0</v>
      </c>
      <c r="AV13" s="269">
        <v>-2</v>
      </c>
      <c r="AW13" s="270">
        <v>1283</v>
      </c>
      <c r="AX13" s="269">
        <v>2458</v>
      </c>
      <c r="AY13" s="270">
        <v>982</v>
      </c>
      <c r="AZ13" s="270">
        <v>2265</v>
      </c>
      <c r="BA13" s="269">
        <v>3440</v>
      </c>
      <c r="BB13" s="270">
        <v>-1643</v>
      </c>
      <c r="BC13" s="269">
        <v>622</v>
      </c>
      <c r="BD13" s="270">
        <v>1797</v>
      </c>
      <c r="BE13" s="271"/>
      <c r="BG13" s="281" t="s">
        <v>452</v>
      </c>
      <c r="BH13" s="283" t="s">
        <v>30</v>
      </c>
      <c r="BI13" s="273">
        <f t="shared" si="0"/>
        <v>2458</v>
      </c>
      <c r="BJ13" s="274">
        <f t="shared" si="1"/>
        <v>1643</v>
      </c>
      <c r="BK13" s="275">
        <f t="shared" si="2"/>
        <v>0.66842961757526442</v>
      </c>
      <c r="BL13" s="276">
        <f t="shared" si="3"/>
        <v>0.33157038242473558</v>
      </c>
      <c r="BM13" s="277"/>
      <c r="BN13" s="281" t="s">
        <v>452</v>
      </c>
      <c r="BO13" s="283" t="s">
        <v>30</v>
      </c>
      <c r="BP13" s="278">
        <f t="shared" si="4"/>
        <v>982</v>
      </c>
      <c r="BQ13" s="279">
        <f t="shared" si="5"/>
        <v>1643</v>
      </c>
      <c r="BR13" s="280">
        <f t="shared" si="6"/>
        <v>-661</v>
      </c>
      <c r="BS13" s="277"/>
    </row>
    <row r="14" spans="1:71" x14ac:dyDescent="0.2">
      <c r="A14" s="281" t="s">
        <v>453</v>
      </c>
      <c r="B14" s="282" t="s">
        <v>454</v>
      </c>
      <c r="C14" s="269">
        <v>3</v>
      </c>
      <c r="D14" s="269">
        <v>0</v>
      </c>
      <c r="E14" s="269">
        <v>0</v>
      </c>
      <c r="F14" s="269">
        <v>0</v>
      </c>
      <c r="G14" s="269">
        <v>115</v>
      </c>
      <c r="H14" s="269">
        <v>1</v>
      </c>
      <c r="I14" s="269">
        <v>7</v>
      </c>
      <c r="J14" s="269">
        <v>8</v>
      </c>
      <c r="K14" s="269">
        <v>0</v>
      </c>
      <c r="L14" s="269">
        <v>478</v>
      </c>
      <c r="M14" s="269">
        <v>2</v>
      </c>
      <c r="N14" s="269">
        <v>9</v>
      </c>
      <c r="O14" s="269">
        <v>7</v>
      </c>
      <c r="P14" s="269">
        <v>8</v>
      </c>
      <c r="Q14" s="269">
        <v>10</v>
      </c>
      <c r="R14" s="269">
        <v>15</v>
      </c>
      <c r="S14" s="269">
        <v>12</v>
      </c>
      <c r="T14" s="269">
        <v>1351</v>
      </c>
      <c r="U14" s="269">
        <v>134</v>
      </c>
      <c r="V14" s="269">
        <v>16</v>
      </c>
      <c r="W14" s="269">
        <v>44</v>
      </c>
      <c r="X14" s="269">
        <v>159</v>
      </c>
      <c r="Y14" s="269">
        <v>140</v>
      </c>
      <c r="Z14" s="269">
        <v>0</v>
      </c>
      <c r="AA14" s="269">
        <v>17</v>
      </c>
      <c r="AB14" s="269">
        <v>20</v>
      </c>
      <c r="AC14" s="269">
        <v>88</v>
      </c>
      <c r="AD14" s="269">
        <v>6</v>
      </c>
      <c r="AE14" s="269">
        <v>11</v>
      </c>
      <c r="AF14" s="269">
        <v>10</v>
      </c>
      <c r="AG14" s="269">
        <v>1</v>
      </c>
      <c r="AH14" s="269">
        <v>8</v>
      </c>
      <c r="AI14" s="269">
        <v>17</v>
      </c>
      <c r="AJ14" s="269">
        <v>13</v>
      </c>
      <c r="AK14" s="269">
        <v>3</v>
      </c>
      <c r="AL14" s="269">
        <v>80</v>
      </c>
      <c r="AM14" s="269">
        <v>34</v>
      </c>
      <c r="AN14" s="269">
        <v>8</v>
      </c>
      <c r="AO14" s="269">
        <v>9</v>
      </c>
      <c r="AP14" s="270">
        <v>2844</v>
      </c>
      <c r="AQ14" s="269">
        <v>4</v>
      </c>
      <c r="AR14" s="269">
        <v>233</v>
      </c>
      <c r="AS14" s="269">
        <v>0</v>
      </c>
      <c r="AT14" s="269">
        <v>0</v>
      </c>
      <c r="AU14" s="269">
        <v>0</v>
      </c>
      <c r="AV14" s="269">
        <v>7</v>
      </c>
      <c r="AW14" s="270">
        <v>244</v>
      </c>
      <c r="AX14" s="269">
        <v>3088</v>
      </c>
      <c r="AY14" s="270">
        <v>1519</v>
      </c>
      <c r="AZ14" s="270">
        <v>1763</v>
      </c>
      <c r="BA14" s="269">
        <v>4607</v>
      </c>
      <c r="BB14" s="270">
        <v>-2774</v>
      </c>
      <c r="BC14" s="269">
        <v>-1011</v>
      </c>
      <c r="BD14" s="270">
        <v>1833</v>
      </c>
      <c r="BE14" s="271"/>
      <c r="BG14" s="281" t="s">
        <v>453</v>
      </c>
      <c r="BH14" s="283" t="s">
        <v>454</v>
      </c>
      <c r="BI14" s="273">
        <f t="shared" si="0"/>
        <v>3088</v>
      </c>
      <c r="BJ14" s="274">
        <f t="shared" si="1"/>
        <v>2774</v>
      </c>
      <c r="BK14" s="275">
        <f t="shared" si="2"/>
        <v>0.89831606217616577</v>
      </c>
      <c r="BL14" s="276">
        <f t="shared" si="3"/>
        <v>0.10168393782383423</v>
      </c>
      <c r="BM14" s="277"/>
      <c r="BN14" s="281" t="s">
        <v>453</v>
      </c>
      <c r="BO14" s="283" t="s">
        <v>454</v>
      </c>
      <c r="BP14" s="278">
        <f t="shared" si="4"/>
        <v>1519</v>
      </c>
      <c r="BQ14" s="279">
        <f t="shared" si="5"/>
        <v>2774</v>
      </c>
      <c r="BR14" s="280">
        <f t="shared" si="6"/>
        <v>-1255</v>
      </c>
      <c r="BS14" s="277"/>
    </row>
    <row r="15" spans="1:71" x14ac:dyDescent="0.2">
      <c r="A15" s="281" t="s">
        <v>455</v>
      </c>
      <c r="B15" s="282" t="s">
        <v>31</v>
      </c>
      <c r="C15" s="269">
        <v>1</v>
      </c>
      <c r="D15" s="269">
        <v>0</v>
      </c>
      <c r="E15" s="269">
        <v>0</v>
      </c>
      <c r="F15" s="269">
        <v>0</v>
      </c>
      <c r="G15" s="269">
        <v>15</v>
      </c>
      <c r="H15" s="269">
        <v>0</v>
      </c>
      <c r="I15" s="269">
        <v>1</v>
      </c>
      <c r="J15" s="269">
        <v>3</v>
      </c>
      <c r="K15" s="269">
        <v>1</v>
      </c>
      <c r="L15" s="269">
        <v>7</v>
      </c>
      <c r="M15" s="269">
        <v>21</v>
      </c>
      <c r="N15" s="269">
        <v>63</v>
      </c>
      <c r="O15" s="269">
        <v>12</v>
      </c>
      <c r="P15" s="269">
        <v>6</v>
      </c>
      <c r="Q15" s="269">
        <v>5</v>
      </c>
      <c r="R15" s="269">
        <v>3</v>
      </c>
      <c r="S15" s="269">
        <v>6</v>
      </c>
      <c r="T15" s="269">
        <v>2387</v>
      </c>
      <c r="U15" s="269">
        <v>30</v>
      </c>
      <c r="V15" s="269">
        <v>2</v>
      </c>
      <c r="W15" s="269">
        <v>7</v>
      </c>
      <c r="X15" s="269">
        <v>17</v>
      </c>
      <c r="Y15" s="269">
        <v>557</v>
      </c>
      <c r="Z15" s="269">
        <v>0</v>
      </c>
      <c r="AA15" s="269">
        <v>2</v>
      </c>
      <c r="AB15" s="269">
        <v>1</v>
      </c>
      <c r="AC15" s="269">
        <v>3</v>
      </c>
      <c r="AD15" s="269">
        <v>0</v>
      </c>
      <c r="AE15" s="269">
        <v>1</v>
      </c>
      <c r="AF15" s="269">
        <v>0</v>
      </c>
      <c r="AG15" s="269">
        <v>0</v>
      </c>
      <c r="AH15" s="269">
        <v>1</v>
      </c>
      <c r="AI15" s="269">
        <v>11</v>
      </c>
      <c r="AJ15" s="269">
        <v>5</v>
      </c>
      <c r="AK15" s="269">
        <v>0</v>
      </c>
      <c r="AL15" s="269">
        <v>6</v>
      </c>
      <c r="AM15" s="269">
        <v>16</v>
      </c>
      <c r="AN15" s="269">
        <v>0</v>
      </c>
      <c r="AO15" s="269">
        <v>3</v>
      </c>
      <c r="AP15" s="270">
        <v>3193</v>
      </c>
      <c r="AQ15" s="269">
        <v>2</v>
      </c>
      <c r="AR15" s="269">
        <v>34</v>
      </c>
      <c r="AS15" s="269">
        <v>0</v>
      </c>
      <c r="AT15" s="269">
        <v>0</v>
      </c>
      <c r="AU15" s="269">
        <v>0</v>
      </c>
      <c r="AV15" s="269">
        <v>-5</v>
      </c>
      <c r="AW15" s="270">
        <v>31</v>
      </c>
      <c r="AX15" s="269">
        <v>3224</v>
      </c>
      <c r="AY15" s="270">
        <v>205</v>
      </c>
      <c r="AZ15" s="270">
        <v>236</v>
      </c>
      <c r="BA15" s="269">
        <v>3429</v>
      </c>
      <c r="BB15" s="270">
        <v>-3180</v>
      </c>
      <c r="BC15" s="269">
        <v>-2944</v>
      </c>
      <c r="BD15" s="270">
        <v>249</v>
      </c>
      <c r="BE15" s="271"/>
      <c r="BG15" s="281" t="s">
        <v>455</v>
      </c>
      <c r="BH15" s="283" t="s">
        <v>31</v>
      </c>
      <c r="BI15" s="273">
        <f t="shared" si="0"/>
        <v>3224</v>
      </c>
      <c r="BJ15" s="274">
        <f t="shared" si="1"/>
        <v>3180</v>
      </c>
      <c r="BK15" s="275">
        <f t="shared" si="2"/>
        <v>0.98635235732009929</v>
      </c>
      <c r="BL15" s="276">
        <f t="shared" si="3"/>
        <v>1.3647642679900707E-2</v>
      </c>
      <c r="BM15" s="277"/>
      <c r="BN15" s="281" t="s">
        <v>455</v>
      </c>
      <c r="BO15" s="283" t="s">
        <v>31</v>
      </c>
      <c r="BP15" s="278">
        <f t="shared" si="4"/>
        <v>205</v>
      </c>
      <c r="BQ15" s="279">
        <f t="shared" si="5"/>
        <v>3180</v>
      </c>
      <c r="BR15" s="280">
        <f t="shared" si="6"/>
        <v>-2975</v>
      </c>
      <c r="BS15" s="277"/>
    </row>
    <row r="16" spans="1:71" x14ac:dyDescent="0.2">
      <c r="A16" s="281" t="s">
        <v>456</v>
      </c>
      <c r="B16" s="282" t="s">
        <v>32</v>
      </c>
      <c r="C16" s="269">
        <v>0</v>
      </c>
      <c r="D16" s="269">
        <v>0</v>
      </c>
      <c r="E16" s="269">
        <v>0</v>
      </c>
      <c r="F16" s="269">
        <v>0</v>
      </c>
      <c r="G16" s="269">
        <v>0</v>
      </c>
      <c r="H16" s="269">
        <v>0</v>
      </c>
      <c r="I16" s="269">
        <v>2</v>
      </c>
      <c r="J16" s="269">
        <v>0</v>
      </c>
      <c r="K16" s="269">
        <v>0</v>
      </c>
      <c r="L16" s="269">
        <v>3</v>
      </c>
      <c r="M16" s="269">
        <v>2</v>
      </c>
      <c r="N16" s="269">
        <v>6701</v>
      </c>
      <c r="O16" s="269">
        <v>2</v>
      </c>
      <c r="P16" s="269">
        <v>363</v>
      </c>
      <c r="Q16" s="269">
        <v>89</v>
      </c>
      <c r="R16" s="269">
        <v>67</v>
      </c>
      <c r="S16" s="269">
        <v>7</v>
      </c>
      <c r="T16" s="269">
        <v>390</v>
      </c>
      <c r="U16" s="269">
        <v>152</v>
      </c>
      <c r="V16" s="269">
        <v>3</v>
      </c>
      <c r="W16" s="269">
        <v>63</v>
      </c>
      <c r="X16" s="269">
        <v>12</v>
      </c>
      <c r="Y16" s="269">
        <v>243</v>
      </c>
      <c r="Z16" s="269">
        <v>0</v>
      </c>
      <c r="AA16" s="269">
        <v>0</v>
      </c>
      <c r="AB16" s="269">
        <v>0</v>
      </c>
      <c r="AC16" s="269">
        <v>0</v>
      </c>
      <c r="AD16" s="269">
        <v>0</v>
      </c>
      <c r="AE16" s="269">
        <v>0</v>
      </c>
      <c r="AF16" s="269">
        <v>0</v>
      </c>
      <c r="AG16" s="269">
        <v>0</v>
      </c>
      <c r="AH16" s="269">
        <v>0</v>
      </c>
      <c r="AI16" s="269">
        <v>0</v>
      </c>
      <c r="AJ16" s="269">
        <v>0</v>
      </c>
      <c r="AK16" s="269">
        <v>0</v>
      </c>
      <c r="AL16" s="269">
        <v>2</v>
      </c>
      <c r="AM16" s="269">
        <v>0</v>
      </c>
      <c r="AN16" s="269">
        <v>0</v>
      </c>
      <c r="AO16" s="269">
        <v>2</v>
      </c>
      <c r="AP16" s="270">
        <v>8103</v>
      </c>
      <c r="AQ16" s="269">
        <v>0</v>
      </c>
      <c r="AR16" s="269">
        <v>-9</v>
      </c>
      <c r="AS16" s="269">
        <v>0</v>
      </c>
      <c r="AT16" s="269">
        <v>-24</v>
      </c>
      <c r="AU16" s="269">
        <v>-12</v>
      </c>
      <c r="AV16" s="269">
        <v>-85</v>
      </c>
      <c r="AW16" s="270">
        <v>-130</v>
      </c>
      <c r="AX16" s="269">
        <v>7973</v>
      </c>
      <c r="AY16" s="270">
        <v>9657</v>
      </c>
      <c r="AZ16" s="270">
        <v>9527</v>
      </c>
      <c r="BA16" s="269">
        <v>17630</v>
      </c>
      <c r="BB16" s="270">
        <v>-5153</v>
      </c>
      <c r="BC16" s="269">
        <v>4374</v>
      </c>
      <c r="BD16" s="270">
        <v>12477</v>
      </c>
      <c r="BE16" s="271"/>
      <c r="BG16" s="281" t="s">
        <v>456</v>
      </c>
      <c r="BH16" s="283" t="s">
        <v>32</v>
      </c>
      <c r="BI16" s="273">
        <f t="shared" si="0"/>
        <v>7973</v>
      </c>
      <c r="BJ16" s="274">
        <f t="shared" si="1"/>
        <v>5153</v>
      </c>
      <c r="BK16" s="275">
        <f t="shared" si="2"/>
        <v>0.64630628370751286</v>
      </c>
      <c r="BL16" s="276">
        <f t="shared" si="3"/>
        <v>0.35369371629248714</v>
      </c>
      <c r="BM16" s="277"/>
      <c r="BN16" s="281" t="s">
        <v>456</v>
      </c>
      <c r="BO16" s="283" t="s">
        <v>32</v>
      </c>
      <c r="BP16" s="278">
        <f t="shared" si="4"/>
        <v>9657</v>
      </c>
      <c r="BQ16" s="279">
        <f t="shared" si="5"/>
        <v>5153</v>
      </c>
      <c r="BR16" s="280">
        <f t="shared" si="6"/>
        <v>4504</v>
      </c>
      <c r="BS16" s="277"/>
    </row>
    <row r="17" spans="1:71" x14ac:dyDescent="0.2">
      <c r="A17" s="281" t="s">
        <v>457</v>
      </c>
      <c r="B17" s="282" t="s">
        <v>33</v>
      </c>
      <c r="C17" s="269">
        <v>0</v>
      </c>
      <c r="D17" s="269">
        <v>0</v>
      </c>
      <c r="E17" s="269">
        <v>0</v>
      </c>
      <c r="F17" s="269">
        <v>0</v>
      </c>
      <c r="G17" s="269">
        <v>9</v>
      </c>
      <c r="H17" s="269">
        <v>0</v>
      </c>
      <c r="I17" s="269">
        <v>1</v>
      </c>
      <c r="J17" s="269">
        <v>2</v>
      </c>
      <c r="K17" s="269">
        <v>0</v>
      </c>
      <c r="L17" s="269">
        <v>5</v>
      </c>
      <c r="M17" s="269">
        <v>3</v>
      </c>
      <c r="N17" s="269">
        <v>109</v>
      </c>
      <c r="O17" s="269">
        <v>559</v>
      </c>
      <c r="P17" s="269">
        <v>105</v>
      </c>
      <c r="Q17" s="269">
        <v>30</v>
      </c>
      <c r="R17" s="269">
        <v>14</v>
      </c>
      <c r="S17" s="269">
        <v>11</v>
      </c>
      <c r="T17" s="269">
        <v>3157</v>
      </c>
      <c r="U17" s="269">
        <v>221</v>
      </c>
      <c r="V17" s="269">
        <v>17</v>
      </c>
      <c r="W17" s="269">
        <v>29</v>
      </c>
      <c r="X17" s="269">
        <v>44</v>
      </c>
      <c r="Y17" s="269">
        <v>94</v>
      </c>
      <c r="Z17" s="269">
        <v>0</v>
      </c>
      <c r="AA17" s="269">
        <v>0</v>
      </c>
      <c r="AB17" s="269">
        <v>0</v>
      </c>
      <c r="AC17" s="269">
        <v>0</v>
      </c>
      <c r="AD17" s="269">
        <v>0</v>
      </c>
      <c r="AE17" s="269">
        <v>0</v>
      </c>
      <c r="AF17" s="269">
        <v>0</v>
      </c>
      <c r="AG17" s="269">
        <v>0</v>
      </c>
      <c r="AH17" s="269">
        <v>1</v>
      </c>
      <c r="AI17" s="269">
        <v>0</v>
      </c>
      <c r="AJ17" s="269">
        <v>9</v>
      </c>
      <c r="AK17" s="269">
        <v>0</v>
      </c>
      <c r="AL17" s="269">
        <v>3</v>
      </c>
      <c r="AM17" s="269">
        <v>2</v>
      </c>
      <c r="AN17" s="269">
        <v>0</v>
      </c>
      <c r="AO17" s="269">
        <v>2</v>
      </c>
      <c r="AP17" s="270">
        <v>4427</v>
      </c>
      <c r="AQ17" s="269">
        <v>0</v>
      </c>
      <c r="AR17" s="269">
        <v>42</v>
      </c>
      <c r="AS17" s="269">
        <v>0</v>
      </c>
      <c r="AT17" s="269">
        <v>0</v>
      </c>
      <c r="AU17" s="269">
        <v>-15</v>
      </c>
      <c r="AV17" s="269">
        <v>-37</v>
      </c>
      <c r="AW17" s="270">
        <v>-10</v>
      </c>
      <c r="AX17" s="269">
        <v>4417</v>
      </c>
      <c r="AY17" s="270">
        <v>1060</v>
      </c>
      <c r="AZ17" s="270">
        <v>1050</v>
      </c>
      <c r="BA17" s="269">
        <v>5477</v>
      </c>
      <c r="BB17" s="270">
        <v>-4146</v>
      </c>
      <c r="BC17" s="269">
        <v>-3096</v>
      </c>
      <c r="BD17" s="270">
        <v>1331</v>
      </c>
      <c r="BE17" s="271"/>
      <c r="BG17" s="281" t="s">
        <v>457</v>
      </c>
      <c r="BH17" s="283" t="s">
        <v>33</v>
      </c>
      <c r="BI17" s="273">
        <f t="shared" si="0"/>
        <v>4417</v>
      </c>
      <c r="BJ17" s="274">
        <f t="shared" si="1"/>
        <v>4146</v>
      </c>
      <c r="BK17" s="275">
        <f t="shared" si="2"/>
        <v>0.93864613991396872</v>
      </c>
      <c r="BL17" s="276">
        <f t="shared" si="3"/>
        <v>6.1353860086031276E-2</v>
      </c>
      <c r="BM17" s="277"/>
      <c r="BN17" s="281" t="s">
        <v>457</v>
      </c>
      <c r="BO17" s="283" t="s">
        <v>33</v>
      </c>
      <c r="BP17" s="278">
        <f t="shared" si="4"/>
        <v>1060</v>
      </c>
      <c r="BQ17" s="279">
        <f t="shared" si="5"/>
        <v>4146</v>
      </c>
      <c r="BR17" s="280">
        <f t="shared" si="6"/>
        <v>-3086</v>
      </c>
      <c r="BS17" s="277"/>
    </row>
    <row r="18" spans="1:71" x14ac:dyDescent="0.2">
      <c r="A18" s="281" t="s">
        <v>458</v>
      </c>
      <c r="B18" s="282" t="s">
        <v>34</v>
      </c>
      <c r="C18" s="269">
        <v>0</v>
      </c>
      <c r="D18" s="269">
        <v>0</v>
      </c>
      <c r="E18" s="269">
        <v>0</v>
      </c>
      <c r="F18" s="269">
        <v>0</v>
      </c>
      <c r="G18" s="269">
        <v>65</v>
      </c>
      <c r="H18" s="269">
        <v>0</v>
      </c>
      <c r="I18" s="269">
        <v>4</v>
      </c>
      <c r="J18" s="269">
        <v>4</v>
      </c>
      <c r="K18" s="269">
        <v>1</v>
      </c>
      <c r="L18" s="269">
        <v>4</v>
      </c>
      <c r="M18" s="269">
        <v>3</v>
      </c>
      <c r="N18" s="269">
        <v>11</v>
      </c>
      <c r="O18" s="269">
        <v>2</v>
      </c>
      <c r="P18" s="269">
        <v>113</v>
      </c>
      <c r="Q18" s="269">
        <v>28</v>
      </c>
      <c r="R18" s="269">
        <v>23</v>
      </c>
      <c r="S18" s="269">
        <v>11</v>
      </c>
      <c r="T18" s="269">
        <v>1415</v>
      </c>
      <c r="U18" s="269">
        <v>93</v>
      </c>
      <c r="V18" s="269">
        <v>11</v>
      </c>
      <c r="W18" s="269">
        <v>11</v>
      </c>
      <c r="X18" s="269">
        <v>44</v>
      </c>
      <c r="Y18" s="269">
        <v>996</v>
      </c>
      <c r="Z18" s="269">
        <v>0</v>
      </c>
      <c r="AA18" s="269">
        <v>0</v>
      </c>
      <c r="AB18" s="269">
        <v>0</v>
      </c>
      <c r="AC18" s="269">
        <v>50</v>
      </c>
      <c r="AD18" s="269">
        <v>0</v>
      </c>
      <c r="AE18" s="269">
        <v>6</v>
      </c>
      <c r="AF18" s="269">
        <v>10</v>
      </c>
      <c r="AG18" s="269">
        <v>0</v>
      </c>
      <c r="AH18" s="269">
        <v>17</v>
      </c>
      <c r="AI18" s="269">
        <v>1</v>
      </c>
      <c r="AJ18" s="269">
        <v>1</v>
      </c>
      <c r="AK18" s="269">
        <v>1</v>
      </c>
      <c r="AL18" s="269">
        <v>10</v>
      </c>
      <c r="AM18" s="269">
        <v>22</v>
      </c>
      <c r="AN18" s="269">
        <v>0</v>
      </c>
      <c r="AO18" s="269">
        <v>3</v>
      </c>
      <c r="AP18" s="270">
        <v>2960</v>
      </c>
      <c r="AQ18" s="269">
        <v>5</v>
      </c>
      <c r="AR18" s="269">
        <v>71</v>
      </c>
      <c r="AS18" s="269">
        <v>0</v>
      </c>
      <c r="AT18" s="269">
        <v>14</v>
      </c>
      <c r="AU18" s="269">
        <v>39</v>
      </c>
      <c r="AV18" s="269">
        <v>-9</v>
      </c>
      <c r="AW18" s="270">
        <v>120</v>
      </c>
      <c r="AX18" s="269">
        <v>3080</v>
      </c>
      <c r="AY18" s="270">
        <v>1331</v>
      </c>
      <c r="AZ18" s="270">
        <v>1451</v>
      </c>
      <c r="BA18" s="269">
        <v>4411</v>
      </c>
      <c r="BB18" s="270">
        <v>-2871</v>
      </c>
      <c r="BC18" s="269">
        <v>-1420</v>
      </c>
      <c r="BD18" s="270">
        <v>1540</v>
      </c>
      <c r="BE18" s="271"/>
      <c r="BG18" s="281" t="s">
        <v>458</v>
      </c>
      <c r="BH18" s="283" t="s">
        <v>34</v>
      </c>
      <c r="BI18" s="273">
        <f t="shared" si="0"/>
        <v>3080</v>
      </c>
      <c r="BJ18" s="274">
        <f t="shared" si="1"/>
        <v>2871</v>
      </c>
      <c r="BK18" s="275">
        <f t="shared" si="2"/>
        <v>0.93214285714285716</v>
      </c>
      <c r="BL18" s="276">
        <f t="shared" si="3"/>
        <v>6.7857142857142838E-2</v>
      </c>
      <c r="BM18" s="277"/>
      <c r="BN18" s="281" t="s">
        <v>458</v>
      </c>
      <c r="BO18" s="283" t="s">
        <v>34</v>
      </c>
      <c r="BP18" s="278">
        <f t="shared" si="4"/>
        <v>1331</v>
      </c>
      <c r="BQ18" s="279">
        <f t="shared" si="5"/>
        <v>2871</v>
      </c>
      <c r="BR18" s="280">
        <f t="shared" si="6"/>
        <v>-1540</v>
      </c>
      <c r="BS18" s="277"/>
    </row>
    <row r="19" spans="1:71" x14ac:dyDescent="0.2">
      <c r="A19" s="281" t="s">
        <v>459</v>
      </c>
      <c r="B19" s="284" t="s">
        <v>268</v>
      </c>
      <c r="C19" s="269">
        <v>0</v>
      </c>
      <c r="D19" s="269">
        <v>0</v>
      </c>
      <c r="E19" s="269">
        <v>0</v>
      </c>
      <c r="F19" s="269">
        <v>0</v>
      </c>
      <c r="G19" s="269">
        <v>0</v>
      </c>
      <c r="H19" s="269">
        <v>0</v>
      </c>
      <c r="I19" s="269">
        <v>0</v>
      </c>
      <c r="J19" s="269">
        <v>0</v>
      </c>
      <c r="K19" s="269">
        <v>0</v>
      </c>
      <c r="L19" s="269">
        <v>1</v>
      </c>
      <c r="M19" s="269">
        <v>1</v>
      </c>
      <c r="N19" s="269">
        <v>2</v>
      </c>
      <c r="O19" s="269">
        <v>0</v>
      </c>
      <c r="P19" s="269">
        <v>2</v>
      </c>
      <c r="Q19" s="269">
        <v>123</v>
      </c>
      <c r="R19" s="269">
        <v>28</v>
      </c>
      <c r="S19" s="269">
        <v>5</v>
      </c>
      <c r="T19" s="269">
        <v>152</v>
      </c>
      <c r="U19" s="269">
        <v>46</v>
      </c>
      <c r="V19" s="269">
        <v>2</v>
      </c>
      <c r="W19" s="269">
        <v>9</v>
      </c>
      <c r="X19" s="269">
        <v>1</v>
      </c>
      <c r="Y19" s="269">
        <v>67</v>
      </c>
      <c r="Z19" s="269">
        <v>0</v>
      </c>
      <c r="AA19" s="269">
        <v>5</v>
      </c>
      <c r="AB19" s="269">
        <v>0</v>
      </c>
      <c r="AC19" s="269">
        <v>0</v>
      </c>
      <c r="AD19" s="269">
        <v>0</v>
      </c>
      <c r="AE19" s="269">
        <v>0</v>
      </c>
      <c r="AF19" s="269">
        <v>6</v>
      </c>
      <c r="AG19" s="269">
        <v>0</v>
      </c>
      <c r="AH19" s="269">
        <v>1</v>
      </c>
      <c r="AI19" s="269">
        <v>0</v>
      </c>
      <c r="AJ19" s="269">
        <v>0</v>
      </c>
      <c r="AK19" s="269">
        <v>0</v>
      </c>
      <c r="AL19" s="269">
        <v>66</v>
      </c>
      <c r="AM19" s="269">
        <v>0</v>
      </c>
      <c r="AN19" s="269">
        <v>0</v>
      </c>
      <c r="AO19" s="269">
        <v>0</v>
      </c>
      <c r="AP19" s="270">
        <v>517</v>
      </c>
      <c r="AQ19" s="269">
        <v>0</v>
      </c>
      <c r="AR19" s="269">
        <v>3</v>
      </c>
      <c r="AS19" s="269">
        <v>0</v>
      </c>
      <c r="AT19" s="269">
        <v>132</v>
      </c>
      <c r="AU19" s="269">
        <v>428</v>
      </c>
      <c r="AV19" s="269">
        <v>14</v>
      </c>
      <c r="AW19" s="270">
        <v>577</v>
      </c>
      <c r="AX19" s="269">
        <v>1094</v>
      </c>
      <c r="AY19" s="270">
        <v>721</v>
      </c>
      <c r="AZ19" s="270">
        <v>1298</v>
      </c>
      <c r="BA19" s="269">
        <v>1815</v>
      </c>
      <c r="BB19" s="270">
        <v>-1066</v>
      </c>
      <c r="BC19" s="269">
        <v>232</v>
      </c>
      <c r="BD19" s="270">
        <v>749</v>
      </c>
      <c r="BE19" s="271"/>
      <c r="BG19" s="281" t="s">
        <v>459</v>
      </c>
      <c r="BH19" s="285" t="s">
        <v>268</v>
      </c>
      <c r="BI19" s="273">
        <f t="shared" si="0"/>
        <v>1094</v>
      </c>
      <c r="BJ19" s="274">
        <f t="shared" si="1"/>
        <v>1066</v>
      </c>
      <c r="BK19" s="275">
        <f t="shared" si="2"/>
        <v>0.97440585009140768</v>
      </c>
      <c r="BL19" s="276">
        <f t="shared" si="3"/>
        <v>2.5594149908592323E-2</v>
      </c>
      <c r="BM19" s="277"/>
      <c r="BN19" s="281" t="s">
        <v>459</v>
      </c>
      <c r="BO19" s="285" t="s">
        <v>268</v>
      </c>
      <c r="BP19" s="278">
        <f t="shared" si="4"/>
        <v>721</v>
      </c>
      <c r="BQ19" s="279">
        <f t="shared" si="5"/>
        <v>1066</v>
      </c>
      <c r="BR19" s="280">
        <f t="shared" si="6"/>
        <v>-345</v>
      </c>
      <c r="BS19" s="277"/>
    </row>
    <row r="20" spans="1:71" x14ac:dyDescent="0.2">
      <c r="A20" s="281" t="s">
        <v>460</v>
      </c>
      <c r="B20" s="284" t="s">
        <v>269</v>
      </c>
      <c r="C20" s="269">
        <v>0</v>
      </c>
      <c r="D20" s="269">
        <v>0</v>
      </c>
      <c r="E20" s="269">
        <v>0</v>
      </c>
      <c r="F20" s="269">
        <v>0</v>
      </c>
      <c r="G20" s="269">
        <v>0</v>
      </c>
      <c r="H20" s="269">
        <v>0</v>
      </c>
      <c r="I20" s="269">
        <v>0</v>
      </c>
      <c r="J20" s="269">
        <v>0</v>
      </c>
      <c r="K20" s="269">
        <v>0</v>
      </c>
      <c r="L20" s="269">
        <v>6</v>
      </c>
      <c r="M20" s="269">
        <v>0</v>
      </c>
      <c r="N20" s="269">
        <v>2</v>
      </c>
      <c r="O20" s="269">
        <v>0</v>
      </c>
      <c r="P20" s="269">
        <v>1</v>
      </c>
      <c r="Q20" s="269">
        <v>4</v>
      </c>
      <c r="R20" s="269">
        <v>106</v>
      </c>
      <c r="S20" s="269">
        <v>1</v>
      </c>
      <c r="T20" s="269">
        <v>207</v>
      </c>
      <c r="U20" s="269">
        <v>8</v>
      </c>
      <c r="V20" s="269">
        <v>0</v>
      </c>
      <c r="W20" s="269">
        <v>1</v>
      </c>
      <c r="X20" s="269">
        <v>0</v>
      </c>
      <c r="Y20" s="269">
        <v>1</v>
      </c>
      <c r="Z20" s="269">
        <v>0</v>
      </c>
      <c r="AA20" s="269">
        <v>0</v>
      </c>
      <c r="AB20" s="269">
        <v>0</v>
      </c>
      <c r="AC20" s="269">
        <v>0</v>
      </c>
      <c r="AD20" s="269">
        <v>0</v>
      </c>
      <c r="AE20" s="269">
        <v>0</v>
      </c>
      <c r="AF20" s="269">
        <v>0</v>
      </c>
      <c r="AG20" s="269">
        <v>0</v>
      </c>
      <c r="AH20" s="269">
        <v>0</v>
      </c>
      <c r="AI20" s="269">
        <v>0</v>
      </c>
      <c r="AJ20" s="269">
        <v>0</v>
      </c>
      <c r="AK20" s="269">
        <v>0</v>
      </c>
      <c r="AL20" s="269">
        <v>99</v>
      </c>
      <c r="AM20" s="269">
        <v>0</v>
      </c>
      <c r="AN20" s="269">
        <v>0</v>
      </c>
      <c r="AO20" s="269">
        <v>0</v>
      </c>
      <c r="AP20" s="270">
        <v>436</v>
      </c>
      <c r="AQ20" s="269">
        <v>0</v>
      </c>
      <c r="AR20" s="269">
        <v>2</v>
      </c>
      <c r="AS20" s="269">
        <v>0</v>
      </c>
      <c r="AT20" s="269">
        <v>78</v>
      </c>
      <c r="AU20" s="269">
        <v>728</v>
      </c>
      <c r="AV20" s="269">
        <v>1</v>
      </c>
      <c r="AW20" s="270">
        <v>809</v>
      </c>
      <c r="AX20" s="269">
        <v>1245</v>
      </c>
      <c r="AY20" s="270">
        <v>697</v>
      </c>
      <c r="AZ20" s="270">
        <v>1506</v>
      </c>
      <c r="BA20" s="269">
        <v>1942</v>
      </c>
      <c r="BB20" s="270">
        <v>-1245</v>
      </c>
      <c r="BC20" s="269">
        <v>261</v>
      </c>
      <c r="BD20" s="270">
        <v>697</v>
      </c>
      <c r="BE20" s="271"/>
      <c r="BG20" s="281" t="s">
        <v>460</v>
      </c>
      <c r="BH20" s="285" t="s">
        <v>269</v>
      </c>
      <c r="BI20" s="273">
        <f t="shared" si="0"/>
        <v>1245</v>
      </c>
      <c r="BJ20" s="274">
        <f t="shared" si="1"/>
        <v>1245</v>
      </c>
      <c r="BK20" s="275">
        <f t="shared" si="2"/>
        <v>1</v>
      </c>
      <c r="BL20" s="276">
        <f t="shared" si="3"/>
        <v>0</v>
      </c>
      <c r="BM20" s="277"/>
      <c r="BN20" s="281" t="s">
        <v>460</v>
      </c>
      <c r="BO20" s="285" t="s">
        <v>269</v>
      </c>
      <c r="BP20" s="278">
        <f t="shared" si="4"/>
        <v>697</v>
      </c>
      <c r="BQ20" s="279">
        <f t="shared" si="5"/>
        <v>1245</v>
      </c>
      <c r="BR20" s="280">
        <f t="shared" si="6"/>
        <v>-548</v>
      </c>
      <c r="BS20" s="277"/>
    </row>
    <row r="21" spans="1:71" x14ac:dyDescent="0.2">
      <c r="A21" s="281" t="s">
        <v>461</v>
      </c>
      <c r="B21" s="284" t="s">
        <v>270</v>
      </c>
      <c r="C21" s="269">
        <v>0</v>
      </c>
      <c r="D21" s="269">
        <v>0</v>
      </c>
      <c r="E21" s="269">
        <v>0</v>
      </c>
      <c r="F21" s="269">
        <v>0</v>
      </c>
      <c r="G21" s="269">
        <v>0</v>
      </c>
      <c r="H21" s="269">
        <v>0</v>
      </c>
      <c r="I21" s="269">
        <v>0</v>
      </c>
      <c r="J21" s="269">
        <v>0</v>
      </c>
      <c r="K21" s="269">
        <v>0</v>
      </c>
      <c r="L21" s="269">
        <v>0</v>
      </c>
      <c r="M21" s="269">
        <v>0</v>
      </c>
      <c r="N21" s="269">
        <v>0</v>
      </c>
      <c r="O21" s="269">
        <v>0</v>
      </c>
      <c r="P21" s="269">
        <v>0</v>
      </c>
      <c r="Q21" s="269">
        <v>2</v>
      </c>
      <c r="R21" s="269">
        <v>4</v>
      </c>
      <c r="S21" s="269">
        <v>26</v>
      </c>
      <c r="T21" s="269">
        <v>8</v>
      </c>
      <c r="U21" s="269">
        <v>3</v>
      </c>
      <c r="V21" s="269">
        <v>0</v>
      </c>
      <c r="W21" s="269">
        <v>0</v>
      </c>
      <c r="X21" s="269">
        <v>0</v>
      </c>
      <c r="Y21" s="269">
        <v>2</v>
      </c>
      <c r="Z21" s="269">
        <v>0</v>
      </c>
      <c r="AA21" s="269">
        <v>0</v>
      </c>
      <c r="AB21" s="269">
        <v>0</v>
      </c>
      <c r="AC21" s="269">
        <v>19</v>
      </c>
      <c r="AD21" s="269">
        <v>0</v>
      </c>
      <c r="AE21" s="269">
        <v>0</v>
      </c>
      <c r="AF21" s="269">
        <v>0</v>
      </c>
      <c r="AG21" s="269">
        <v>0</v>
      </c>
      <c r="AH21" s="269">
        <v>12</v>
      </c>
      <c r="AI21" s="269">
        <v>0</v>
      </c>
      <c r="AJ21" s="269">
        <v>80</v>
      </c>
      <c r="AK21" s="269">
        <v>0</v>
      </c>
      <c r="AL21" s="269">
        <v>36</v>
      </c>
      <c r="AM21" s="269">
        <v>9</v>
      </c>
      <c r="AN21" s="269">
        <v>2</v>
      </c>
      <c r="AO21" s="269">
        <v>3</v>
      </c>
      <c r="AP21" s="270">
        <v>206</v>
      </c>
      <c r="AQ21" s="269">
        <v>4</v>
      </c>
      <c r="AR21" s="269">
        <v>25</v>
      </c>
      <c r="AS21" s="269">
        <v>0</v>
      </c>
      <c r="AT21" s="269">
        <v>385</v>
      </c>
      <c r="AU21" s="269">
        <v>467</v>
      </c>
      <c r="AV21" s="269">
        <v>12</v>
      </c>
      <c r="AW21" s="270">
        <v>893</v>
      </c>
      <c r="AX21" s="269">
        <v>1099</v>
      </c>
      <c r="AY21" s="270">
        <v>115</v>
      </c>
      <c r="AZ21" s="270">
        <v>1008</v>
      </c>
      <c r="BA21" s="269">
        <v>1214</v>
      </c>
      <c r="BB21" s="270">
        <v>-926</v>
      </c>
      <c r="BC21" s="269">
        <v>82</v>
      </c>
      <c r="BD21" s="270">
        <v>288</v>
      </c>
      <c r="BE21" s="271"/>
      <c r="BG21" s="281" t="s">
        <v>461</v>
      </c>
      <c r="BH21" s="285" t="s">
        <v>270</v>
      </c>
      <c r="BI21" s="273">
        <f t="shared" si="0"/>
        <v>1099</v>
      </c>
      <c r="BJ21" s="274">
        <f t="shared" si="1"/>
        <v>926</v>
      </c>
      <c r="BK21" s="275">
        <f t="shared" si="2"/>
        <v>0.84258416742493181</v>
      </c>
      <c r="BL21" s="276">
        <f t="shared" si="3"/>
        <v>0.15741583257506819</v>
      </c>
      <c r="BM21" s="277"/>
      <c r="BN21" s="281" t="s">
        <v>461</v>
      </c>
      <c r="BO21" s="285" t="s">
        <v>270</v>
      </c>
      <c r="BP21" s="278">
        <f t="shared" si="4"/>
        <v>115</v>
      </c>
      <c r="BQ21" s="279">
        <f t="shared" si="5"/>
        <v>926</v>
      </c>
      <c r="BR21" s="280">
        <f t="shared" si="6"/>
        <v>-811</v>
      </c>
      <c r="BS21" s="277"/>
    </row>
    <row r="22" spans="1:71" x14ac:dyDescent="0.2">
      <c r="A22" s="281" t="s">
        <v>462</v>
      </c>
      <c r="B22" s="284" t="s">
        <v>280</v>
      </c>
      <c r="C22" s="269">
        <v>0</v>
      </c>
      <c r="D22" s="269">
        <v>0</v>
      </c>
      <c r="E22" s="269">
        <v>0</v>
      </c>
      <c r="F22" s="269">
        <v>0</v>
      </c>
      <c r="G22" s="269">
        <v>0</v>
      </c>
      <c r="H22" s="269">
        <v>0</v>
      </c>
      <c r="I22" s="269">
        <v>0</v>
      </c>
      <c r="J22" s="269">
        <v>0</v>
      </c>
      <c r="K22" s="269">
        <v>0</v>
      </c>
      <c r="L22" s="269">
        <v>0</v>
      </c>
      <c r="M22" s="269">
        <v>0</v>
      </c>
      <c r="N22" s="269">
        <v>0</v>
      </c>
      <c r="O22" s="269">
        <v>0</v>
      </c>
      <c r="P22" s="269">
        <v>4</v>
      </c>
      <c r="Q22" s="269">
        <v>6</v>
      </c>
      <c r="R22" s="269">
        <v>7</v>
      </c>
      <c r="S22" s="269">
        <v>41</v>
      </c>
      <c r="T22" s="269">
        <v>19175</v>
      </c>
      <c r="U22" s="269">
        <v>498</v>
      </c>
      <c r="V22" s="269">
        <v>123</v>
      </c>
      <c r="W22" s="269">
        <v>12</v>
      </c>
      <c r="X22" s="269">
        <v>25</v>
      </c>
      <c r="Y22" s="269">
        <v>3</v>
      </c>
      <c r="Z22" s="269">
        <v>0</v>
      </c>
      <c r="AA22" s="269">
        <v>0</v>
      </c>
      <c r="AB22" s="269">
        <v>0</v>
      </c>
      <c r="AC22" s="269">
        <v>0</v>
      </c>
      <c r="AD22" s="269">
        <v>0</v>
      </c>
      <c r="AE22" s="269">
        <v>0</v>
      </c>
      <c r="AF22" s="269">
        <v>0</v>
      </c>
      <c r="AG22" s="269">
        <v>1</v>
      </c>
      <c r="AH22" s="269">
        <v>8</v>
      </c>
      <c r="AI22" s="269">
        <v>6</v>
      </c>
      <c r="AJ22" s="269">
        <v>0</v>
      </c>
      <c r="AK22" s="269">
        <v>0</v>
      </c>
      <c r="AL22" s="269">
        <v>101</v>
      </c>
      <c r="AM22" s="269">
        <v>0</v>
      </c>
      <c r="AN22" s="269">
        <v>469</v>
      </c>
      <c r="AO22" s="269">
        <v>6</v>
      </c>
      <c r="AP22" s="270">
        <v>20485</v>
      </c>
      <c r="AQ22" s="269">
        <v>0</v>
      </c>
      <c r="AR22" s="269">
        <v>39</v>
      </c>
      <c r="AS22" s="269">
        <v>0</v>
      </c>
      <c r="AT22" s="269">
        <v>0</v>
      </c>
      <c r="AU22" s="269">
        <v>0</v>
      </c>
      <c r="AV22" s="269">
        <v>-3870</v>
      </c>
      <c r="AW22" s="270">
        <v>-3831</v>
      </c>
      <c r="AX22" s="269">
        <v>16654</v>
      </c>
      <c r="AY22" s="270">
        <v>61053</v>
      </c>
      <c r="AZ22" s="270">
        <v>57222</v>
      </c>
      <c r="BA22" s="269">
        <v>77707</v>
      </c>
      <c r="BB22" s="270">
        <v>-11517</v>
      </c>
      <c r="BC22" s="269">
        <v>45705</v>
      </c>
      <c r="BD22" s="270">
        <v>66190</v>
      </c>
      <c r="BE22" s="271"/>
      <c r="BG22" s="281" t="s">
        <v>462</v>
      </c>
      <c r="BH22" s="285" t="s">
        <v>280</v>
      </c>
      <c r="BI22" s="273">
        <f t="shared" si="0"/>
        <v>16654</v>
      </c>
      <c r="BJ22" s="274">
        <f t="shared" si="1"/>
        <v>11517</v>
      </c>
      <c r="BK22" s="275">
        <f t="shared" si="2"/>
        <v>0.69154557463672395</v>
      </c>
      <c r="BL22" s="276">
        <f t="shared" si="3"/>
        <v>0.30845442536327605</v>
      </c>
      <c r="BM22" s="277"/>
      <c r="BN22" s="281" t="s">
        <v>462</v>
      </c>
      <c r="BO22" s="285" t="s">
        <v>280</v>
      </c>
      <c r="BP22" s="278">
        <f t="shared" si="4"/>
        <v>61053</v>
      </c>
      <c r="BQ22" s="279">
        <f t="shared" si="5"/>
        <v>11517</v>
      </c>
      <c r="BR22" s="280">
        <f t="shared" si="6"/>
        <v>49536</v>
      </c>
      <c r="BS22" s="277"/>
    </row>
    <row r="23" spans="1:71" x14ac:dyDescent="0.2">
      <c r="A23" s="281" t="s">
        <v>463</v>
      </c>
      <c r="B23" s="282" t="s">
        <v>35</v>
      </c>
      <c r="C23" s="269">
        <v>0</v>
      </c>
      <c r="D23" s="269">
        <v>0</v>
      </c>
      <c r="E23" s="269">
        <v>0</v>
      </c>
      <c r="F23" s="269">
        <v>0</v>
      </c>
      <c r="G23" s="269">
        <v>0</v>
      </c>
      <c r="H23" s="269">
        <v>0</v>
      </c>
      <c r="I23" s="269">
        <v>0</v>
      </c>
      <c r="J23" s="269">
        <v>0</v>
      </c>
      <c r="K23" s="269">
        <v>0</v>
      </c>
      <c r="L23" s="269">
        <v>0</v>
      </c>
      <c r="M23" s="269">
        <v>0</v>
      </c>
      <c r="N23" s="269">
        <v>0</v>
      </c>
      <c r="O23" s="269">
        <v>0</v>
      </c>
      <c r="P23" s="269">
        <v>1</v>
      </c>
      <c r="Q23" s="269">
        <v>18</v>
      </c>
      <c r="R23" s="269">
        <v>17</v>
      </c>
      <c r="S23" s="269">
        <v>6</v>
      </c>
      <c r="T23" s="269">
        <v>1402</v>
      </c>
      <c r="U23" s="269">
        <v>394</v>
      </c>
      <c r="V23" s="269">
        <v>8</v>
      </c>
      <c r="W23" s="269">
        <v>38</v>
      </c>
      <c r="X23" s="269">
        <v>4</v>
      </c>
      <c r="Y23" s="269">
        <v>82</v>
      </c>
      <c r="Z23" s="269">
        <v>0</v>
      </c>
      <c r="AA23" s="269">
        <v>0</v>
      </c>
      <c r="AB23" s="269">
        <v>0</v>
      </c>
      <c r="AC23" s="269">
        <v>3</v>
      </c>
      <c r="AD23" s="269">
        <v>0</v>
      </c>
      <c r="AE23" s="269">
        <v>0</v>
      </c>
      <c r="AF23" s="269">
        <v>10</v>
      </c>
      <c r="AG23" s="269">
        <v>0</v>
      </c>
      <c r="AH23" s="269">
        <v>6</v>
      </c>
      <c r="AI23" s="269">
        <v>3</v>
      </c>
      <c r="AJ23" s="269">
        <v>1</v>
      </c>
      <c r="AK23" s="269">
        <v>0</v>
      </c>
      <c r="AL23" s="269">
        <v>57</v>
      </c>
      <c r="AM23" s="269">
        <v>3</v>
      </c>
      <c r="AN23" s="269">
        <v>0</v>
      </c>
      <c r="AO23" s="269">
        <v>1</v>
      </c>
      <c r="AP23" s="270">
        <v>2054</v>
      </c>
      <c r="AQ23" s="269">
        <v>14</v>
      </c>
      <c r="AR23" s="269">
        <v>794</v>
      </c>
      <c r="AS23" s="269">
        <v>0</v>
      </c>
      <c r="AT23" s="269">
        <v>252</v>
      </c>
      <c r="AU23" s="269">
        <v>476</v>
      </c>
      <c r="AV23" s="269">
        <v>30</v>
      </c>
      <c r="AW23" s="270">
        <v>1566</v>
      </c>
      <c r="AX23" s="269">
        <v>3620</v>
      </c>
      <c r="AY23" s="270">
        <v>2722</v>
      </c>
      <c r="AZ23" s="270">
        <v>4288</v>
      </c>
      <c r="BA23" s="269">
        <v>6342</v>
      </c>
      <c r="BB23" s="270">
        <v>-3035</v>
      </c>
      <c r="BC23" s="269">
        <v>1253</v>
      </c>
      <c r="BD23" s="270">
        <v>3307</v>
      </c>
      <c r="BE23" s="271"/>
      <c r="BG23" s="281" t="s">
        <v>463</v>
      </c>
      <c r="BH23" s="283" t="s">
        <v>35</v>
      </c>
      <c r="BI23" s="273">
        <f t="shared" si="0"/>
        <v>3620</v>
      </c>
      <c r="BJ23" s="274">
        <f t="shared" si="1"/>
        <v>3035</v>
      </c>
      <c r="BK23" s="275">
        <f t="shared" si="2"/>
        <v>0.83839779005524862</v>
      </c>
      <c r="BL23" s="276">
        <f t="shared" si="3"/>
        <v>0.16160220994475138</v>
      </c>
      <c r="BM23" s="277"/>
      <c r="BN23" s="281" t="s">
        <v>463</v>
      </c>
      <c r="BO23" s="283" t="s">
        <v>35</v>
      </c>
      <c r="BP23" s="278">
        <f t="shared" si="4"/>
        <v>2722</v>
      </c>
      <c r="BQ23" s="279">
        <f t="shared" si="5"/>
        <v>3035</v>
      </c>
      <c r="BR23" s="280">
        <f t="shared" si="6"/>
        <v>-313</v>
      </c>
      <c r="BS23" s="277"/>
    </row>
    <row r="24" spans="1:71" x14ac:dyDescent="0.2">
      <c r="A24" s="281" t="s">
        <v>464</v>
      </c>
      <c r="B24" s="282" t="s">
        <v>465</v>
      </c>
      <c r="C24" s="269">
        <v>0</v>
      </c>
      <c r="D24" s="269">
        <v>0</v>
      </c>
      <c r="E24" s="269">
        <v>0</v>
      </c>
      <c r="F24" s="269">
        <v>0</v>
      </c>
      <c r="G24" s="269">
        <v>0</v>
      </c>
      <c r="H24" s="269">
        <v>0</v>
      </c>
      <c r="I24" s="269">
        <v>0</v>
      </c>
      <c r="J24" s="269">
        <v>0</v>
      </c>
      <c r="K24" s="269">
        <v>0</v>
      </c>
      <c r="L24" s="269">
        <v>0</v>
      </c>
      <c r="M24" s="269">
        <v>0</v>
      </c>
      <c r="N24" s="269">
        <v>0</v>
      </c>
      <c r="O24" s="269">
        <v>0</v>
      </c>
      <c r="P24" s="269">
        <v>0</v>
      </c>
      <c r="Q24" s="269">
        <v>1</v>
      </c>
      <c r="R24" s="269">
        <v>0</v>
      </c>
      <c r="S24" s="269">
        <v>0</v>
      </c>
      <c r="T24" s="269">
        <v>4</v>
      </c>
      <c r="U24" s="269">
        <v>0</v>
      </c>
      <c r="V24" s="269">
        <v>11</v>
      </c>
      <c r="W24" s="269">
        <v>7</v>
      </c>
      <c r="X24" s="269">
        <v>0</v>
      </c>
      <c r="Y24" s="269">
        <v>17</v>
      </c>
      <c r="Z24" s="269">
        <v>0</v>
      </c>
      <c r="AA24" s="269">
        <v>0</v>
      </c>
      <c r="AB24" s="269">
        <v>0</v>
      </c>
      <c r="AC24" s="269">
        <v>5</v>
      </c>
      <c r="AD24" s="269">
        <v>0</v>
      </c>
      <c r="AE24" s="269">
        <v>0</v>
      </c>
      <c r="AF24" s="269">
        <v>2</v>
      </c>
      <c r="AG24" s="269">
        <v>0</v>
      </c>
      <c r="AH24" s="269">
        <v>6</v>
      </c>
      <c r="AI24" s="269">
        <v>0</v>
      </c>
      <c r="AJ24" s="269">
        <v>0</v>
      </c>
      <c r="AK24" s="269">
        <v>0</v>
      </c>
      <c r="AL24" s="269">
        <v>9</v>
      </c>
      <c r="AM24" s="269">
        <v>2</v>
      </c>
      <c r="AN24" s="269">
        <v>0</v>
      </c>
      <c r="AO24" s="269">
        <v>0</v>
      </c>
      <c r="AP24" s="270">
        <v>64</v>
      </c>
      <c r="AQ24" s="269">
        <v>2</v>
      </c>
      <c r="AR24" s="269">
        <v>830</v>
      </c>
      <c r="AS24" s="269">
        <v>0</v>
      </c>
      <c r="AT24" s="269">
        <v>742</v>
      </c>
      <c r="AU24" s="269">
        <v>212</v>
      </c>
      <c r="AV24" s="269">
        <v>-3</v>
      </c>
      <c r="AW24" s="270">
        <v>1783</v>
      </c>
      <c r="AX24" s="269">
        <v>1847</v>
      </c>
      <c r="AY24" s="270">
        <v>239</v>
      </c>
      <c r="AZ24" s="270">
        <v>2022</v>
      </c>
      <c r="BA24" s="269">
        <v>2086</v>
      </c>
      <c r="BB24" s="270">
        <v>-1695</v>
      </c>
      <c r="BC24" s="269">
        <v>327</v>
      </c>
      <c r="BD24" s="270">
        <v>391</v>
      </c>
      <c r="BE24" s="271"/>
      <c r="BG24" s="281" t="s">
        <v>464</v>
      </c>
      <c r="BH24" s="283" t="s">
        <v>465</v>
      </c>
      <c r="BI24" s="273">
        <f t="shared" si="0"/>
        <v>1847</v>
      </c>
      <c r="BJ24" s="274">
        <f t="shared" si="1"/>
        <v>1695</v>
      </c>
      <c r="BK24" s="275">
        <f t="shared" si="2"/>
        <v>0.91770438548998379</v>
      </c>
      <c r="BL24" s="276">
        <f t="shared" si="3"/>
        <v>8.2295614510016213E-2</v>
      </c>
      <c r="BM24" s="277"/>
      <c r="BN24" s="281" t="s">
        <v>464</v>
      </c>
      <c r="BO24" s="283" t="s">
        <v>465</v>
      </c>
      <c r="BP24" s="278">
        <f t="shared" si="4"/>
        <v>239</v>
      </c>
      <c r="BQ24" s="279">
        <f t="shared" si="5"/>
        <v>1695</v>
      </c>
      <c r="BR24" s="280">
        <f t="shared" si="6"/>
        <v>-1456</v>
      </c>
      <c r="BS24" s="277"/>
    </row>
    <row r="25" spans="1:71" x14ac:dyDescent="0.2">
      <c r="A25" s="281" t="s">
        <v>466</v>
      </c>
      <c r="B25" s="282" t="s">
        <v>191</v>
      </c>
      <c r="C25" s="269">
        <v>0</v>
      </c>
      <c r="D25" s="269">
        <v>0</v>
      </c>
      <c r="E25" s="269">
        <v>0</v>
      </c>
      <c r="F25" s="269">
        <v>0</v>
      </c>
      <c r="G25" s="269">
        <v>0</v>
      </c>
      <c r="H25" s="269">
        <v>0</v>
      </c>
      <c r="I25" s="269">
        <v>0</v>
      </c>
      <c r="J25" s="269">
        <v>0</v>
      </c>
      <c r="K25" s="269">
        <v>0</v>
      </c>
      <c r="L25" s="269">
        <v>0</v>
      </c>
      <c r="M25" s="269">
        <v>0</v>
      </c>
      <c r="N25" s="269">
        <v>0</v>
      </c>
      <c r="O25" s="269">
        <v>0</v>
      </c>
      <c r="P25" s="269">
        <v>0</v>
      </c>
      <c r="Q25" s="269">
        <v>0</v>
      </c>
      <c r="R25" s="269">
        <v>0</v>
      </c>
      <c r="S25" s="269">
        <v>0</v>
      </c>
      <c r="T25" s="269">
        <v>0</v>
      </c>
      <c r="U25" s="269">
        <v>0</v>
      </c>
      <c r="V25" s="269">
        <v>0</v>
      </c>
      <c r="W25" s="269">
        <v>536</v>
      </c>
      <c r="X25" s="269">
        <v>0</v>
      </c>
      <c r="Y25" s="269">
        <v>0</v>
      </c>
      <c r="Z25" s="269">
        <v>0</v>
      </c>
      <c r="AA25" s="269">
        <v>0</v>
      </c>
      <c r="AB25" s="269">
        <v>0</v>
      </c>
      <c r="AC25" s="269">
        <v>0</v>
      </c>
      <c r="AD25" s="269">
        <v>0</v>
      </c>
      <c r="AE25" s="269">
        <v>0</v>
      </c>
      <c r="AF25" s="269">
        <v>1133</v>
      </c>
      <c r="AG25" s="269">
        <v>0</v>
      </c>
      <c r="AH25" s="269">
        <v>20</v>
      </c>
      <c r="AI25" s="269">
        <v>0</v>
      </c>
      <c r="AJ25" s="269">
        <v>0</v>
      </c>
      <c r="AK25" s="269">
        <v>0</v>
      </c>
      <c r="AL25" s="269">
        <v>244</v>
      </c>
      <c r="AM25" s="269">
        <v>0</v>
      </c>
      <c r="AN25" s="269">
        <v>0</v>
      </c>
      <c r="AO25" s="269">
        <v>0</v>
      </c>
      <c r="AP25" s="270">
        <v>1933</v>
      </c>
      <c r="AQ25" s="269">
        <v>0</v>
      </c>
      <c r="AR25" s="269">
        <v>1642</v>
      </c>
      <c r="AS25" s="269">
        <v>0</v>
      </c>
      <c r="AT25" s="269">
        <v>698</v>
      </c>
      <c r="AU25" s="269">
        <v>383</v>
      </c>
      <c r="AV25" s="269">
        <v>8</v>
      </c>
      <c r="AW25" s="270">
        <v>2731</v>
      </c>
      <c r="AX25" s="269">
        <v>4664</v>
      </c>
      <c r="AY25" s="270">
        <v>983</v>
      </c>
      <c r="AZ25" s="270">
        <v>3714</v>
      </c>
      <c r="BA25" s="269">
        <v>5647</v>
      </c>
      <c r="BB25" s="270">
        <v>-4505</v>
      </c>
      <c r="BC25" s="269">
        <v>-791</v>
      </c>
      <c r="BD25" s="270">
        <v>1142</v>
      </c>
      <c r="BE25" s="271"/>
      <c r="BG25" s="281" t="s">
        <v>466</v>
      </c>
      <c r="BH25" s="283" t="s">
        <v>191</v>
      </c>
      <c r="BI25" s="273">
        <f t="shared" si="0"/>
        <v>4664</v>
      </c>
      <c r="BJ25" s="274">
        <f t="shared" si="1"/>
        <v>4505</v>
      </c>
      <c r="BK25" s="275">
        <f t="shared" si="2"/>
        <v>0.96590909090909094</v>
      </c>
      <c r="BL25" s="276">
        <f t="shared" si="3"/>
        <v>3.4090909090909061E-2</v>
      </c>
      <c r="BM25" s="277"/>
      <c r="BN25" s="281" t="s">
        <v>466</v>
      </c>
      <c r="BO25" s="283" t="s">
        <v>191</v>
      </c>
      <c r="BP25" s="278">
        <f t="shared" si="4"/>
        <v>983</v>
      </c>
      <c r="BQ25" s="279">
        <f t="shared" si="5"/>
        <v>4505</v>
      </c>
      <c r="BR25" s="280">
        <f t="shared" si="6"/>
        <v>-3522</v>
      </c>
      <c r="BS25" s="277"/>
    </row>
    <row r="26" spans="1:71" x14ac:dyDescent="0.2">
      <c r="A26" s="281" t="s">
        <v>467</v>
      </c>
      <c r="B26" s="282" t="s">
        <v>50</v>
      </c>
      <c r="C26" s="269">
        <v>0</v>
      </c>
      <c r="D26" s="269">
        <v>0</v>
      </c>
      <c r="E26" s="269">
        <v>0</v>
      </c>
      <c r="F26" s="269">
        <v>0</v>
      </c>
      <c r="G26" s="269">
        <v>56</v>
      </c>
      <c r="H26" s="269">
        <v>1</v>
      </c>
      <c r="I26" s="269">
        <v>5</v>
      </c>
      <c r="J26" s="269">
        <v>2</v>
      </c>
      <c r="K26" s="269">
        <v>2</v>
      </c>
      <c r="L26" s="269">
        <v>4</v>
      </c>
      <c r="M26" s="269">
        <v>2</v>
      </c>
      <c r="N26" s="269">
        <v>101</v>
      </c>
      <c r="O26" s="269">
        <v>45</v>
      </c>
      <c r="P26" s="269">
        <v>5</v>
      </c>
      <c r="Q26" s="269">
        <v>1</v>
      </c>
      <c r="R26" s="269">
        <v>2</v>
      </c>
      <c r="S26" s="269">
        <v>2</v>
      </c>
      <c r="T26" s="269">
        <v>357</v>
      </c>
      <c r="U26" s="269">
        <v>13</v>
      </c>
      <c r="V26" s="269">
        <v>3</v>
      </c>
      <c r="W26" s="269">
        <v>2</v>
      </c>
      <c r="X26" s="269">
        <v>169</v>
      </c>
      <c r="Y26" s="269">
        <v>32</v>
      </c>
      <c r="Z26" s="269">
        <v>2</v>
      </c>
      <c r="AA26" s="269">
        <v>1</v>
      </c>
      <c r="AB26" s="269">
        <v>6</v>
      </c>
      <c r="AC26" s="269">
        <v>103</v>
      </c>
      <c r="AD26" s="269">
        <v>35</v>
      </c>
      <c r="AE26" s="269">
        <v>0</v>
      </c>
      <c r="AF26" s="269">
        <v>46</v>
      </c>
      <c r="AG26" s="269">
        <v>12</v>
      </c>
      <c r="AH26" s="269">
        <v>33</v>
      </c>
      <c r="AI26" s="269">
        <v>87</v>
      </c>
      <c r="AJ26" s="269">
        <v>20</v>
      </c>
      <c r="AK26" s="269">
        <v>17</v>
      </c>
      <c r="AL26" s="269">
        <v>36</v>
      </c>
      <c r="AM26" s="269">
        <v>71</v>
      </c>
      <c r="AN26" s="269">
        <v>15</v>
      </c>
      <c r="AO26" s="269">
        <v>23</v>
      </c>
      <c r="AP26" s="270">
        <v>1311</v>
      </c>
      <c r="AQ26" s="269">
        <v>55</v>
      </c>
      <c r="AR26" s="269">
        <v>778</v>
      </c>
      <c r="AS26" s="269">
        <v>0</v>
      </c>
      <c r="AT26" s="269">
        <v>87</v>
      </c>
      <c r="AU26" s="269">
        <v>82</v>
      </c>
      <c r="AV26" s="269">
        <v>3</v>
      </c>
      <c r="AW26" s="270">
        <v>1005</v>
      </c>
      <c r="AX26" s="269">
        <v>2316</v>
      </c>
      <c r="AY26" s="270">
        <v>1566</v>
      </c>
      <c r="AZ26" s="270">
        <v>2571</v>
      </c>
      <c r="BA26" s="269">
        <v>3882</v>
      </c>
      <c r="BB26" s="270">
        <v>-1639</v>
      </c>
      <c r="BC26" s="269">
        <v>932</v>
      </c>
      <c r="BD26" s="270">
        <v>2243</v>
      </c>
      <c r="BE26" s="271"/>
      <c r="BG26" s="281" t="s">
        <v>467</v>
      </c>
      <c r="BH26" s="283" t="s">
        <v>50</v>
      </c>
      <c r="BI26" s="273">
        <f t="shared" si="0"/>
        <v>2316</v>
      </c>
      <c r="BJ26" s="274">
        <f t="shared" si="1"/>
        <v>1639</v>
      </c>
      <c r="BK26" s="275">
        <f t="shared" si="2"/>
        <v>0.70768566493955098</v>
      </c>
      <c r="BL26" s="276">
        <f t="shared" si="3"/>
        <v>0.29231433506044902</v>
      </c>
      <c r="BM26" s="277"/>
      <c r="BN26" s="281" t="s">
        <v>467</v>
      </c>
      <c r="BO26" s="283" t="s">
        <v>50</v>
      </c>
      <c r="BP26" s="278">
        <f t="shared" si="4"/>
        <v>1566</v>
      </c>
      <c r="BQ26" s="279">
        <f t="shared" si="5"/>
        <v>1639</v>
      </c>
      <c r="BR26" s="280">
        <f t="shared" si="6"/>
        <v>-73</v>
      </c>
      <c r="BS26" s="277"/>
    </row>
    <row r="27" spans="1:71" x14ac:dyDescent="0.2">
      <c r="A27" s="281" t="s">
        <v>468</v>
      </c>
      <c r="B27" s="282" t="s">
        <v>36</v>
      </c>
      <c r="C27" s="269">
        <v>1</v>
      </c>
      <c r="D27" s="269">
        <v>0</v>
      </c>
      <c r="E27" s="269">
        <v>0</v>
      </c>
      <c r="F27" s="269">
        <v>0</v>
      </c>
      <c r="G27" s="269">
        <v>4</v>
      </c>
      <c r="H27" s="269">
        <v>0</v>
      </c>
      <c r="I27" s="269">
        <v>1</v>
      </c>
      <c r="J27" s="269">
        <v>2</v>
      </c>
      <c r="K27" s="269">
        <v>1</v>
      </c>
      <c r="L27" s="269">
        <v>6</v>
      </c>
      <c r="M27" s="269">
        <v>1</v>
      </c>
      <c r="N27" s="269">
        <v>50</v>
      </c>
      <c r="O27" s="269">
        <v>4</v>
      </c>
      <c r="P27" s="269">
        <v>6</v>
      </c>
      <c r="Q27" s="269">
        <v>1</v>
      </c>
      <c r="R27" s="269">
        <v>1</v>
      </c>
      <c r="S27" s="269">
        <v>0</v>
      </c>
      <c r="T27" s="269">
        <v>219</v>
      </c>
      <c r="U27" s="269">
        <v>5</v>
      </c>
      <c r="V27" s="269">
        <v>0</v>
      </c>
      <c r="W27" s="269">
        <v>1</v>
      </c>
      <c r="X27" s="269">
        <v>3</v>
      </c>
      <c r="Y27" s="269">
        <v>6</v>
      </c>
      <c r="Z27" s="269">
        <v>3</v>
      </c>
      <c r="AA27" s="269">
        <v>13</v>
      </c>
      <c r="AB27" s="269">
        <v>4</v>
      </c>
      <c r="AC27" s="269">
        <v>50</v>
      </c>
      <c r="AD27" s="269">
        <v>6</v>
      </c>
      <c r="AE27" s="269">
        <v>166</v>
      </c>
      <c r="AF27" s="269">
        <v>325</v>
      </c>
      <c r="AG27" s="269">
        <v>0</v>
      </c>
      <c r="AH27" s="269">
        <v>30</v>
      </c>
      <c r="AI27" s="269">
        <v>33</v>
      </c>
      <c r="AJ27" s="269">
        <v>13</v>
      </c>
      <c r="AK27" s="269">
        <v>1</v>
      </c>
      <c r="AL27" s="269">
        <v>6</v>
      </c>
      <c r="AM27" s="269">
        <v>25</v>
      </c>
      <c r="AN27" s="269">
        <v>0</v>
      </c>
      <c r="AO27" s="269">
        <v>0</v>
      </c>
      <c r="AP27" s="270">
        <v>987</v>
      </c>
      <c r="AQ27" s="269">
        <v>0</v>
      </c>
      <c r="AR27" s="269">
        <v>0</v>
      </c>
      <c r="AS27" s="269">
        <v>0</v>
      </c>
      <c r="AT27" s="269">
        <v>7505</v>
      </c>
      <c r="AU27" s="269">
        <v>1274</v>
      </c>
      <c r="AV27" s="269">
        <v>0</v>
      </c>
      <c r="AW27" s="270">
        <v>8779</v>
      </c>
      <c r="AX27" s="269">
        <v>9766</v>
      </c>
      <c r="AY27" s="270">
        <v>0</v>
      </c>
      <c r="AZ27" s="270">
        <v>8779</v>
      </c>
      <c r="BA27" s="269">
        <v>9766</v>
      </c>
      <c r="BB27" s="270">
        <v>0</v>
      </c>
      <c r="BC27" s="269">
        <v>8779</v>
      </c>
      <c r="BD27" s="270">
        <v>9766</v>
      </c>
      <c r="BE27" s="271"/>
      <c r="BG27" s="281" t="s">
        <v>468</v>
      </c>
      <c r="BH27" s="283" t="s">
        <v>36</v>
      </c>
      <c r="BI27" s="273">
        <f t="shared" si="0"/>
        <v>9766</v>
      </c>
      <c r="BJ27" s="274">
        <f t="shared" si="1"/>
        <v>0</v>
      </c>
      <c r="BK27" s="275">
        <f t="shared" si="2"/>
        <v>0</v>
      </c>
      <c r="BL27" s="276">
        <f t="shared" si="3"/>
        <v>1</v>
      </c>
      <c r="BM27" s="277"/>
      <c r="BN27" s="281" t="s">
        <v>468</v>
      </c>
      <c r="BO27" s="283" t="s">
        <v>36</v>
      </c>
      <c r="BP27" s="278">
        <f t="shared" si="4"/>
        <v>0</v>
      </c>
      <c r="BQ27" s="279">
        <f t="shared" si="5"/>
        <v>0</v>
      </c>
      <c r="BR27" s="280">
        <f t="shared" si="6"/>
        <v>0</v>
      </c>
      <c r="BS27" s="277"/>
    </row>
    <row r="28" spans="1:71" x14ac:dyDescent="0.2">
      <c r="A28" s="281" t="s">
        <v>469</v>
      </c>
      <c r="B28" s="282" t="s">
        <v>192</v>
      </c>
      <c r="C28" s="269">
        <v>3</v>
      </c>
      <c r="D28" s="269">
        <v>0</v>
      </c>
      <c r="E28" s="269">
        <v>0</v>
      </c>
      <c r="F28" s="269">
        <v>1</v>
      </c>
      <c r="G28" s="269">
        <v>85</v>
      </c>
      <c r="H28" s="269">
        <v>5</v>
      </c>
      <c r="I28" s="269">
        <v>16</v>
      </c>
      <c r="J28" s="269">
        <v>13</v>
      </c>
      <c r="K28" s="269">
        <v>14</v>
      </c>
      <c r="L28" s="269">
        <v>63</v>
      </c>
      <c r="M28" s="269">
        <v>14</v>
      </c>
      <c r="N28" s="269">
        <v>551</v>
      </c>
      <c r="O28" s="269">
        <v>48</v>
      </c>
      <c r="P28" s="269">
        <v>38</v>
      </c>
      <c r="Q28" s="269">
        <v>10</v>
      </c>
      <c r="R28" s="269">
        <v>8</v>
      </c>
      <c r="S28" s="269">
        <v>2</v>
      </c>
      <c r="T28" s="269">
        <v>1909</v>
      </c>
      <c r="U28" s="269">
        <v>30</v>
      </c>
      <c r="V28" s="269">
        <v>2</v>
      </c>
      <c r="W28" s="269">
        <v>13</v>
      </c>
      <c r="X28" s="269">
        <v>30</v>
      </c>
      <c r="Y28" s="269">
        <v>31</v>
      </c>
      <c r="Z28" s="269">
        <v>26</v>
      </c>
      <c r="AA28" s="269">
        <v>19</v>
      </c>
      <c r="AB28" s="269">
        <v>104</v>
      </c>
      <c r="AC28" s="269">
        <v>381</v>
      </c>
      <c r="AD28" s="269">
        <v>10</v>
      </c>
      <c r="AE28" s="269">
        <v>45</v>
      </c>
      <c r="AF28" s="269">
        <v>1231</v>
      </c>
      <c r="AG28" s="269">
        <v>0</v>
      </c>
      <c r="AH28" s="269">
        <v>45</v>
      </c>
      <c r="AI28" s="269">
        <v>122</v>
      </c>
      <c r="AJ28" s="269">
        <v>65</v>
      </c>
      <c r="AK28" s="269">
        <v>2</v>
      </c>
      <c r="AL28" s="269">
        <v>26</v>
      </c>
      <c r="AM28" s="269">
        <v>375</v>
      </c>
      <c r="AN28" s="269">
        <v>0</v>
      </c>
      <c r="AO28" s="269">
        <v>2</v>
      </c>
      <c r="AP28" s="270">
        <v>5339</v>
      </c>
      <c r="AQ28" s="269">
        <v>0</v>
      </c>
      <c r="AR28" s="269">
        <v>1667</v>
      </c>
      <c r="AS28" s="269">
        <v>0</v>
      </c>
      <c r="AT28" s="269">
        <v>0</v>
      </c>
      <c r="AU28" s="269">
        <v>0</v>
      </c>
      <c r="AV28" s="269">
        <v>0</v>
      </c>
      <c r="AW28" s="270">
        <v>1667</v>
      </c>
      <c r="AX28" s="269">
        <v>7006</v>
      </c>
      <c r="AY28" s="270">
        <v>1</v>
      </c>
      <c r="AZ28" s="270">
        <v>1668</v>
      </c>
      <c r="BA28" s="269">
        <v>7007</v>
      </c>
      <c r="BB28" s="270">
        <v>-6749</v>
      </c>
      <c r="BC28" s="269">
        <v>-5081</v>
      </c>
      <c r="BD28" s="270">
        <v>258</v>
      </c>
      <c r="BE28" s="271"/>
      <c r="BG28" s="281" t="s">
        <v>469</v>
      </c>
      <c r="BH28" s="283" t="s">
        <v>192</v>
      </c>
      <c r="BI28" s="273">
        <f t="shared" si="0"/>
        <v>7006</v>
      </c>
      <c r="BJ28" s="274">
        <f t="shared" si="1"/>
        <v>6749</v>
      </c>
      <c r="BK28" s="275">
        <f t="shared" si="2"/>
        <v>0.96331715672280904</v>
      </c>
      <c r="BL28" s="276">
        <f t="shared" si="3"/>
        <v>3.6682843277190957E-2</v>
      </c>
      <c r="BM28" s="277"/>
      <c r="BN28" s="281" t="s">
        <v>469</v>
      </c>
      <c r="BO28" s="283" t="s">
        <v>192</v>
      </c>
      <c r="BP28" s="278">
        <f t="shared" si="4"/>
        <v>1</v>
      </c>
      <c r="BQ28" s="279">
        <f t="shared" si="5"/>
        <v>6749</v>
      </c>
      <c r="BR28" s="280">
        <f t="shared" si="6"/>
        <v>-6748</v>
      </c>
      <c r="BS28" s="277"/>
    </row>
    <row r="29" spans="1:71" x14ac:dyDescent="0.2">
      <c r="A29" s="281" t="s">
        <v>470</v>
      </c>
      <c r="B29" s="282" t="s">
        <v>285</v>
      </c>
      <c r="C29" s="269">
        <v>0</v>
      </c>
      <c r="D29" s="269">
        <v>0</v>
      </c>
      <c r="E29" s="269">
        <v>0</v>
      </c>
      <c r="F29" s="269">
        <v>0</v>
      </c>
      <c r="G29" s="269">
        <v>11</v>
      </c>
      <c r="H29" s="269">
        <v>0</v>
      </c>
      <c r="I29" s="269">
        <v>1</v>
      </c>
      <c r="J29" s="269">
        <v>1</v>
      </c>
      <c r="K29" s="269">
        <v>1</v>
      </c>
      <c r="L29" s="269">
        <v>2</v>
      </c>
      <c r="M29" s="269">
        <v>0</v>
      </c>
      <c r="N29" s="269">
        <v>12</v>
      </c>
      <c r="O29" s="269">
        <v>1</v>
      </c>
      <c r="P29" s="269">
        <v>1</v>
      </c>
      <c r="Q29" s="269">
        <v>0</v>
      </c>
      <c r="R29" s="269">
        <v>0</v>
      </c>
      <c r="S29" s="269">
        <v>0</v>
      </c>
      <c r="T29" s="269">
        <v>117</v>
      </c>
      <c r="U29" s="269">
        <v>2</v>
      </c>
      <c r="V29" s="269">
        <v>0</v>
      </c>
      <c r="W29" s="269">
        <v>0</v>
      </c>
      <c r="X29" s="269">
        <v>1</v>
      </c>
      <c r="Y29" s="269">
        <v>7</v>
      </c>
      <c r="Z29" s="269">
        <v>0</v>
      </c>
      <c r="AA29" s="269">
        <v>41</v>
      </c>
      <c r="AB29" s="269">
        <v>13</v>
      </c>
      <c r="AC29" s="269">
        <v>38</v>
      </c>
      <c r="AD29" s="269">
        <v>3</v>
      </c>
      <c r="AE29" s="269">
        <v>4</v>
      </c>
      <c r="AF29" s="269">
        <v>150</v>
      </c>
      <c r="AG29" s="269">
        <v>0</v>
      </c>
      <c r="AH29" s="269">
        <v>15</v>
      </c>
      <c r="AI29" s="269">
        <v>52</v>
      </c>
      <c r="AJ29" s="269">
        <v>28</v>
      </c>
      <c r="AK29" s="269">
        <v>1</v>
      </c>
      <c r="AL29" s="269">
        <v>4</v>
      </c>
      <c r="AM29" s="269">
        <v>85</v>
      </c>
      <c r="AN29" s="269">
        <v>0</v>
      </c>
      <c r="AO29" s="269">
        <v>1</v>
      </c>
      <c r="AP29" s="270">
        <v>592</v>
      </c>
      <c r="AQ29" s="269">
        <v>1</v>
      </c>
      <c r="AR29" s="269">
        <v>487</v>
      </c>
      <c r="AS29" s="269">
        <v>-4</v>
      </c>
      <c r="AT29" s="269">
        <v>0</v>
      </c>
      <c r="AU29" s="269">
        <v>0</v>
      </c>
      <c r="AV29" s="269">
        <v>0</v>
      </c>
      <c r="AW29" s="270">
        <v>484</v>
      </c>
      <c r="AX29" s="269">
        <v>1076</v>
      </c>
      <c r="AY29" s="270">
        <v>3</v>
      </c>
      <c r="AZ29" s="270">
        <v>487</v>
      </c>
      <c r="BA29" s="269">
        <v>1079</v>
      </c>
      <c r="BB29" s="270">
        <v>-640</v>
      </c>
      <c r="BC29" s="269">
        <v>-153</v>
      </c>
      <c r="BD29" s="270">
        <v>439</v>
      </c>
      <c r="BE29" s="271"/>
      <c r="BG29" s="281" t="s">
        <v>470</v>
      </c>
      <c r="BH29" s="283" t="s">
        <v>285</v>
      </c>
      <c r="BI29" s="273">
        <f t="shared" si="0"/>
        <v>1076</v>
      </c>
      <c r="BJ29" s="274">
        <f t="shared" si="1"/>
        <v>640</v>
      </c>
      <c r="BK29" s="275">
        <f t="shared" si="2"/>
        <v>0.59479553903345728</v>
      </c>
      <c r="BL29" s="276">
        <f t="shared" si="3"/>
        <v>0.40520446096654272</v>
      </c>
      <c r="BM29" s="277"/>
      <c r="BN29" s="281" t="s">
        <v>470</v>
      </c>
      <c r="BO29" s="283" t="s">
        <v>285</v>
      </c>
      <c r="BP29" s="278">
        <f t="shared" si="4"/>
        <v>3</v>
      </c>
      <c r="BQ29" s="279">
        <f t="shared" si="5"/>
        <v>640</v>
      </c>
      <c r="BR29" s="280">
        <f t="shared" si="6"/>
        <v>-637</v>
      </c>
      <c r="BS29" s="277"/>
    </row>
    <row r="30" spans="1:71" x14ac:dyDescent="0.2">
      <c r="A30" s="281" t="s">
        <v>471</v>
      </c>
      <c r="B30" s="282" t="s">
        <v>281</v>
      </c>
      <c r="C30" s="269">
        <v>0</v>
      </c>
      <c r="D30" s="269">
        <v>0</v>
      </c>
      <c r="E30" s="269">
        <v>0</v>
      </c>
      <c r="F30" s="269">
        <v>0</v>
      </c>
      <c r="G30" s="269">
        <v>5</v>
      </c>
      <c r="H30" s="269">
        <v>0</v>
      </c>
      <c r="I30" s="269">
        <v>0</v>
      </c>
      <c r="J30" s="269">
        <v>1</v>
      </c>
      <c r="K30" s="269">
        <v>0</v>
      </c>
      <c r="L30" s="269">
        <v>0</v>
      </c>
      <c r="M30" s="269">
        <v>1</v>
      </c>
      <c r="N30" s="269">
        <v>2</v>
      </c>
      <c r="O30" s="269">
        <v>0</v>
      </c>
      <c r="P30" s="269">
        <v>0</v>
      </c>
      <c r="Q30" s="269">
        <v>0</v>
      </c>
      <c r="R30" s="269">
        <v>0</v>
      </c>
      <c r="S30" s="269">
        <v>0</v>
      </c>
      <c r="T30" s="269">
        <v>51</v>
      </c>
      <c r="U30" s="269">
        <v>1</v>
      </c>
      <c r="V30" s="269">
        <v>0</v>
      </c>
      <c r="W30" s="269">
        <v>0</v>
      </c>
      <c r="X30" s="269">
        <v>0</v>
      </c>
      <c r="Y30" s="269">
        <v>19</v>
      </c>
      <c r="Z30" s="269">
        <v>3</v>
      </c>
      <c r="AA30" s="269">
        <v>1</v>
      </c>
      <c r="AB30" s="269">
        <v>0</v>
      </c>
      <c r="AC30" s="269">
        <v>23</v>
      </c>
      <c r="AD30" s="269">
        <v>7</v>
      </c>
      <c r="AE30" s="269">
        <v>0</v>
      </c>
      <c r="AF30" s="269">
        <v>508</v>
      </c>
      <c r="AG30" s="269">
        <v>0</v>
      </c>
      <c r="AH30" s="269">
        <v>101</v>
      </c>
      <c r="AI30" s="269">
        <v>30</v>
      </c>
      <c r="AJ30" s="269">
        <v>23</v>
      </c>
      <c r="AK30" s="269">
        <v>0</v>
      </c>
      <c r="AL30" s="269">
        <v>2</v>
      </c>
      <c r="AM30" s="269">
        <v>167</v>
      </c>
      <c r="AN30" s="269">
        <v>0</v>
      </c>
      <c r="AO30" s="269">
        <v>7</v>
      </c>
      <c r="AP30" s="270">
        <v>952</v>
      </c>
      <c r="AQ30" s="269">
        <v>0</v>
      </c>
      <c r="AR30" s="269">
        <v>72</v>
      </c>
      <c r="AS30" s="269">
        <v>83</v>
      </c>
      <c r="AT30" s="269">
        <v>0</v>
      </c>
      <c r="AU30" s="269">
        <v>0</v>
      </c>
      <c r="AV30" s="269">
        <v>0</v>
      </c>
      <c r="AW30" s="270">
        <v>155</v>
      </c>
      <c r="AX30" s="269">
        <v>1107</v>
      </c>
      <c r="AY30" s="270">
        <v>250</v>
      </c>
      <c r="AZ30" s="270">
        <v>405</v>
      </c>
      <c r="BA30" s="269">
        <v>1357</v>
      </c>
      <c r="BB30" s="270">
        <v>0</v>
      </c>
      <c r="BC30" s="269">
        <v>405</v>
      </c>
      <c r="BD30" s="270">
        <v>1357</v>
      </c>
      <c r="BE30" s="271"/>
      <c r="BG30" s="281" t="s">
        <v>471</v>
      </c>
      <c r="BH30" s="283" t="s">
        <v>281</v>
      </c>
      <c r="BI30" s="273">
        <f t="shared" si="0"/>
        <v>1107</v>
      </c>
      <c r="BJ30" s="274">
        <f t="shared" si="1"/>
        <v>0</v>
      </c>
      <c r="BK30" s="275">
        <f t="shared" si="2"/>
        <v>0</v>
      </c>
      <c r="BL30" s="276">
        <f t="shared" si="3"/>
        <v>1</v>
      </c>
      <c r="BM30" s="277"/>
      <c r="BN30" s="281" t="s">
        <v>471</v>
      </c>
      <c r="BO30" s="283" t="s">
        <v>281</v>
      </c>
      <c r="BP30" s="278">
        <f t="shared" si="4"/>
        <v>250</v>
      </c>
      <c r="BQ30" s="279">
        <f t="shared" si="5"/>
        <v>0</v>
      </c>
      <c r="BR30" s="280">
        <f t="shared" si="6"/>
        <v>250</v>
      </c>
      <c r="BS30" s="277"/>
    </row>
    <row r="31" spans="1:71" x14ac:dyDescent="0.2">
      <c r="A31" s="281" t="s">
        <v>472</v>
      </c>
      <c r="B31" s="282" t="s">
        <v>384</v>
      </c>
      <c r="C31" s="269">
        <v>25</v>
      </c>
      <c r="D31" s="269">
        <v>0</v>
      </c>
      <c r="E31" s="269">
        <v>0</v>
      </c>
      <c r="F31" s="269">
        <v>0</v>
      </c>
      <c r="G31" s="269">
        <v>468</v>
      </c>
      <c r="H31" s="269">
        <v>11</v>
      </c>
      <c r="I31" s="269">
        <v>35</v>
      </c>
      <c r="J31" s="269">
        <v>18</v>
      </c>
      <c r="K31" s="269">
        <v>19</v>
      </c>
      <c r="L31" s="269">
        <v>111</v>
      </c>
      <c r="M31" s="269">
        <v>10</v>
      </c>
      <c r="N31" s="269">
        <v>289</v>
      </c>
      <c r="O31" s="269">
        <v>53</v>
      </c>
      <c r="P31" s="269">
        <v>71</v>
      </c>
      <c r="Q31" s="269">
        <v>34</v>
      </c>
      <c r="R31" s="269">
        <v>29</v>
      </c>
      <c r="S31" s="269">
        <v>14</v>
      </c>
      <c r="T31" s="269">
        <v>2847</v>
      </c>
      <c r="U31" s="269">
        <v>172</v>
      </c>
      <c r="V31" s="269">
        <v>17</v>
      </c>
      <c r="W31" s="269">
        <v>47</v>
      </c>
      <c r="X31" s="269">
        <v>178</v>
      </c>
      <c r="Y31" s="269">
        <v>576</v>
      </c>
      <c r="Z31" s="269">
        <v>4</v>
      </c>
      <c r="AA31" s="269">
        <v>8</v>
      </c>
      <c r="AB31" s="269">
        <v>21</v>
      </c>
      <c r="AC31" s="269">
        <v>185</v>
      </c>
      <c r="AD31" s="269">
        <v>12</v>
      </c>
      <c r="AE31" s="269">
        <v>21</v>
      </c>
      <c r="AF31" s="269">
        <v>98</v>
      </c>
      <c r="AG31" s="269">
        <v>6</v>
      </c>
      <c r="AH31" s="269">
        <v>37</v>
      </c>
      <c r="AI31" s="269">
        <v>98</v>
      </c>
      <c r="AJ31" s="269">
        <v>358</v>
      </c>
      <c r="AK31" s="269">
        <v>13</v>
      </c>
      <c r="AL31" s="269">
        <v>138</v>
      </c>
      <c r="AM31" s="269">
        <v>878</v>
      </c>
      <c r="AN31" s="269">
        <v>67</v>
      </c>
      <c r="AO31" s="269">
        <v>39</v>
      </c>
      <c r="AP31" s="270">
        <v>7007</v>
      </c>
      <c r="AQ31" s="269">
        <v>270</v>
      </c>
      <c r="AR31" s="269">
        <v>12071</v>
      </c>
      <c r="AS31" s="269">
        <v>1</v>
      </c>
      <c r="AT31" s="269">
        <v>468</v>
      </c>
      <c r="AU31" s="269">
        <v>850</v>
      </c>
      <c r="AV31" s="269">
        <v>17</v>
      </c>
      <c r="AW31" s="270">
        <v>13677</v>
      </c>
      <c r="AX31" s="269">
        <v>20684</v>
      </c>
      <c r="AY31" s="270">
        <v>6337</v>
      </c>
      <c r="AZ31" s="270">
        <v>20014</v>
      </c>
      <c r="BA31" s="269">
        <v>27021</v>
      </c>
      <c r="BB31" s="270">
        <v>-10821</v>
      </c>
      <c r="BC31" s="269">
        <v>9193</v>
      </c>
      <c r="BD31" s="270">
        <v>16200</v>
      </c>
      <c r="BE31" s="271"/>
      <c r="BG31" s="281" t="s">
        <v>472</v>
      </c>
      <c r="BH31" s="283" t="s">
        <v>384</v>
      </c>
      <c r="BI31" s="273">
        <f t="shared" si="0"/>
        <v>20684</v>
      </c>
      <c r="BJ31" s="274">
        <f t="shared" si="1"/>
        <v>10821</v>
      </c>
      <c r="BK31" s="275">
        <f t="shared" si="2"/>
        <v>0.52315799651904848</v>
      </c>
      <c r="BL31" s="276">
        <f t="shared" si="3"/>
        <v>0.47684200348095152</v>
      </c>
      <c r="BM31" s="277"/>
      <c r="BN31" s="281" t="s">
        <v>472</v>
      </c>
      <c r="BO31" s="283" t="s">
        <v>384</v>
      </c>
      <c r="BP31" s="278">
        <f t="shared" si="4"/>
        <v>6337</v>
      </c>
      <c r="BQ31" s="279">
        <f t="shared" si="5"/>
        <v>10821</v>
      </c>
      <c r="BR31" s="280">
        <f t="shared" si="6"/>
        <v>-4484</v>
      </c>
      <c r="BS31" s="277"/>
    </row>
    <row r="32" spans="1:71" x14ac:dyDescent="0.2">
      <c r="A32" s="281" t="s">
        <v>473</v>
      </c>
      <c r="B32" s="282" t="s">
        <v>37</v>
      </c>
      <c r="C32" s="269">
        <v>2</v>
      </c>
      <c r="D32" s="269">
        <v>0</v>
      </c>
      <c r="E32" s="269">
        <v>0</v>
      </c>
      <c r="F32" s="269">
        <v>1</v>
      </c>
      <c r="G32" s="269">
        <v>31</v>
      </c>
      <c r="H32" s="269">
        <v>2</v>
      </c>
      <c r="I32" s="269">
        <v>4</v>
      </c>
      <c r="J32" s="269">
        <v>2</v>
      </c>
      <c r="K32" s="269">
        <v>6</v>
      </c>
      <c r="L32" s="269">
        <v>5</v>
      </c>
      <c r="M32" s="269">
        <v>3</v>
      </c>
      <c r="N32" s="269">
        <v>48</v>
      </c>
      <c r="O32" s="269">
        <v>10</v>
      </c>
      <c r="P32" s="269">
        <v>17</v>
      </c>
      <c r="Q32" s="269">
        <v>5</v>
      </c>
      <c r="R32" s="269">
        <v>4</v>
      </c>
      <c r="S32" s="269">
        <v>3</v>
      </c>
      <c r="T32" s="269">
        <v>378</v>
      </c>
      <c r="U32" s="269">
        <v>20</v>
      </c>
      <c r="V32" s="269">
        <v>3</v>
      </c>
      <c r="W32" s="269">
        <v>4</v>
      </c>
      <c r="X32" s="269">
        <v>40</v>
      </c>
      <c r="Y32" s="269">
        <v>123</v>
      </c>
      <c r="Z32" s="269">
        <v>5</v>
      </c>
      <c r="AA32" s="269">
        <v>11</v>
      </c>
      <c r="AB32" s="269">
        <v>35</v>
      </c>
      <c r="AC32" s="269">
        <v>286</v>
      </c>
      <c r="AD32" s="269">
        <v>104</v>
      </c>
      <c r="AE32" s="269">
        <v>1285</v>
      </c>
      <c r="AF32" s="269">
        <v>1051</v>
      </c>
      <c r="AG32" s="269">
        <v>0</v>
      </c>
      <c r="AH32" s="269">
        <v>78</v>
      </c>
      <c r="AI32" s="269">
        <v>48</v>
      </c>
      <c r="AJ32" s="269">
        <v>44</v>
      </c>
      <c r="AK32" s="269">
        <v>9</v>
      </c>
      <c r="AL32" s="269">
        <v>55</v>
      </c>
      <c r="AM32" s="269">
        <v>62</v>
      </c>
      <c r="AN32" s="269">
        <v>0</v>
      </c>
      <c r="AO32" s="269">
        <v>1</v>
      </c>
      <c r="AP32" s="270">
        <v>3785</v>
      </c>
      <c r="AQ32" s="269">
        <v>0</v>
      </c>
      <c r="AR32" s="269">
        <v>4593</v>
      </c>
      <c r="AS32" s="269">
        <v>0</v>
      </c>
      <c r="AT32" s="269">
        <v>0</v>
      </c>
      <c r="AU32" s="269">
        <v>0</v>
      </c>
      <c r="AV32" s="269">
        <v>0</v>
      </c>
      <c r="AW32" s="270">
        <v>4593</v>
      </c>
      <c r="AX32" s="269">
        <v>8378</v>
      </c>
      <c r="AY32" s="270">
        <v>136</v>
      </c>
      <c r="AZ32" s="270">
        <v>4729</v>
      </c>
      <c r="BA32" s="269">
        <v>8514</v>
      </c>
      <c r="BB32" s="270">
        <v>-6339</v>
      </c>
      <c r="BC32" s="269">
        <v>-1610</v>
      </c>
      <c r="BD32" s="270">
        <v>2175</v>
      </c>
      <c r="BE32" s="271"/>
      <c r="BG32" s="281" t="s">
        <v>473</v>
      </c>
      <c r="BH32" s="283" t="s">
        <v>37</v>
      </c>
      <c r="BI32" s="273">
        <f t="shared" si="0"/>
        <v>8378</v>
      </c>
      <c r="BJ32" s="274">
        <f t="shared" si="1"/>
        <v>6339</v>
      </c>
      <c r="BK32" s="275">
        <f t="shared" si="2"/>
        <v>0.75662449271902599</v>
      </c>
      <c r="BL32" s="276">
        <f t="shared" si="3"/>
        <v>0.24337550728097401</v>
      </c>
      <c r="BM32" s="277"/>
      <c r="BN32" s="281" t="s">
        <v>473</v>
      </c>
      <c r="BO32" s="283" t="s">
        <v>37</v>
      </c>
      <c r="BP32" s="278">
        <f t="shared" si="4"/>
        <v>136</v>
      </c>
      <c r="BQ32" s="279">
        <f t="shared" si="5"/>
        <v>6339</v>
      </c>
      <c r="BR32" s="280">
        <f t="shared" si="6"/>
        <v>-6203</v>
      </c>
      <c r="BS32" s="277"/>
    </row>
    <row r="33" spans="1:71" x14ac:dyDescent="0.2">
      <c r="A33" s="281" t="s">
        <v>474</v>
      </c>
      <c r="B33" s="282" t="s">
        <v>38</v>
      </c>
      <c r="C33" s="269">
        <v>1</v>
      </c>
      <c r="D33" s="269">
        <v>0</v>
      </c>
      <c r="E33" s="269">
        <v>0</v>
      </c>
      <c r="F33" s="269">
        <v>0</v>
      </c>
      <c r="G33" s="269">
        <v>8</v>
      </c>
      <c r="H33" s="269">
        <v>1</v>
      </c>
      <c r="I33" s="269">
        <v>0</v>
      </c>
      <c r="J33" s="269">
        <v>1</v>
      </c>
      <c r="K33" s="269">
        <v>1</v>
      </c>
      <c r="L33" s="269">
        <v>1</v>
      </c>
      <c r="M33" s="269">
        <v>1</v>
      </c>
      <c r="N33" s="269">
        <v>12</v>
      </c>
      <c r="O33" s="269">
        <v>1</v>
      </c>
      <c r="P33" s="269">
        <v>5</v>
      </c>
      <c r="Q33" s="269">
        <v>1</v>
      </c>
      <c r="R33" s="269">
        <v>1</v>
      </c>
      <c r="S33" s="269">
        <v>1</v>
      </c>
      <c r="T33" s="269">
        <v>25</v>
      </c>
      <c r="U33" s="269">
        <v>7</v>
      </c>
      <c r="V33" s="269">
        <v>0</v>
      </c>
      <c r="W33" s="269">
        <v>0</v>
      </c>
      <c r="X33" s="269">
        <v>3</v>
      </c>
      <c r="Y33" s="269">
        <v>34</v>
      </c>
      <c r="Z33" s="269">
        <v>1</v>
      </c>
      <c r="AA33" s="269">
        <v>0</v>
      </c>
      <c r="AB33" s="269">
        <v>1</v>
      </c>
      <c r="AC33" s="269">
        <v>442</v>
      </c>
      <c r="AD33" s="269">
        <v>31</v>
      </c>
      <c r="AE33" s="269">
        <v>548</v>
      </c>
      <c r="AF33" s="269">
        <v>69</v>
      </c>
      <c r="AG33" s="269">
        <v>9</v>
      </c>
      <c r="AH33" s="269">
        <v>6</v>
      </c>
      <c r="AI33" s="269">
        <v>27</v>
      </c>
      <c r="AJ33" s="269">
        <v>110</v>
      </c>
      <c r="AK33" s="269">
        <v>5</v>
      </c>
      <c r="AL33" s="269">
        <v>26</v>
      </c>
      <c r="AM33" s="269">
        <v>96</v>
      </c>
      <c r="AN33" s="269">
        <v>0</v>
      </c>
      <c r="AO33" s="269">
        <v>15</v>
      </c>
      <c r="AP33" s="270">
        <v>1490</v>
      </c>
      <c r="AQ33" s="269">
        <v>0</v>
      </c>
      <c r="AR33" s="269">
        <v>14850</v>
      </c>
      <c r="AS33" s="269">
        <v>2</v>
      </c>
      <c r="AT33" s="269">
        <v>0</v>
      </c>
      <c r="AU33" s="269">
        <v>315</v>
      </c>
      <c r="AV33" s="269">
        <v>0</v>
      </c>
      <c r="AW33" s="270">
        <v>15167</v>
      </c>
      <c r="AX33" s="269">
        <v>16657</v>
      </c>
      <c r="AY33" s="270">
        <v>989</v>
      </c>
      <c r="AZ33" s="270">
        <v>16156</v>
      </c>
      <c r="BA33" s="269">
        <v>17646</v>
      </c>
      <c r="BB33" s="270">
        <v>-530</v>
      </c>
      <c r="BC33" s="269">
        <v>15626</v>
      </c>
      <c r="BD33" s="270">
        <v>17116</v>
      </c>
      <c r="BE33" s="271"/>
      <c r="BG33" s="281" t="s">
        <v>474</v>
      </c>
      <c r="BH33" s="283" t="s">
        <v>38</v>
      </c>
      <c r="BI33" s="273">
        <f t="shared" si="0"/>
        <v>16657</v>
      </c>
      <c r="BJ33" s="274">
        <f t="shared" si="1"/>
        <v>530</v>
      </c>
      <c r="BK33" s="275">
        <f t="shared" si="2"/>
        <v>3.1818454703728162E-2</v>
      </c>
      <c r="BL33" s="276">
        <f t="shared" si="3"/>
        <v>0.96818154529627187</v>
      </c>
      <c r="BM33" s="277"/>
      <c r="BN33" s="281" t="s">
        <v>474</v>
      </c>
      <c r="BO33" s="283" t="s">
        <v>38</v>
      </c>
      <c r="BP33" s="278">
        <f t="shared" si="4"/>
        <v>989</v>
      </c>
      <c r="BQ33" s="279">
        <f t="shared" si="5"/>
        <v>530</v>
      </c>
      <c r="BR33" s="280">
        <f t="shared" si="6"/>
        <v>459</v>
      </c>
      <c r="BS33" s="277"/>
    </row>
    <row r="34" spans="1:71" x14ac:dyDescent="0.2">
      <c r="A34" s="281" t="s">
        <v>475</v>
      </c>
      <c r="B34" s="282" t="s">
        <v>476</v>
      </c>
      <c r="C34" s="269">
        <v>10</v>
      </c>
      <c r="D34" s="269">
        <v>0</v>
      </c>
      <c r="E34" s="269">
        <v>0</v>
      </c>
      <c r="F34" s="269">
        <v>0</v>
      </c>
      <c r="G34" s="269">
        <v>162</v>
      </c>
      <c r="H34" s="269">
        <v>1</v>
      </c>
      <c r="I34" s="269">
        <v>13</v>
      </c>
      <c r="J34" s="269">
        <v>12</v>
      </c>
      <c r="K34" s="269">
        <v>35</v>
      </c>
      <c r="L34" s="269">
        <v>31</v>
      </c>
      <c r="M34" s="269">
        <v>13</v>
      </c>
      <c r="N34" s="269">
        <v>212</v>
      </c>
      <c r="O34" s="269">
        <v>37</v>
      </c>
      <c r="P34" s="269">
        <v>31</v>
      </c>
      <c r="Q34" s="269">
        <v>12</v>
      </c>
      <c r="R34" s="269">
        <v>10</v>
      </c>
      <c r="S34" s="269">
        <v>4</v>
      </c>
      <c r="T34" s="269">
        <v>1133</v>
      </c>
      <c r="U34" s="269">
        <v>58</v>
      </c>
      <c r="V34" s="269">
        <v>6</v>
      </c>
      <c r="W34" s="269">
        <v>16</v>
      </c>
      <c r="X34" s="269">
        <v>233</v>
      </c>
      <c r="Y34" s="269">
        <v>257</v>
      </c>
      <c r="Z34" s="269">
        <v>8</v>
      </c>
      <c r="AA34" s="269">
        <v>5</v>
      </c>
      <c r="AB34" s="269">
        <v>59</v>
      </c>
      <c r="AC34" s="269">
        <v>338</v>
      </c>
      <c r="AD34" s="269">
        <v>60</v>
      </c>
      <c r="AE34" s="269">
        <v>6</v>
      </c>
      <c r="AF34" s="269">
        <v>1204</v>
      </c>
      <c r="AG34" s="269">
        <v>6</v>
      </c>
      <c r="AH34" s="269">
        <v>87</v>
      </c>
      <c r="AI34" s="269">
        <v>96</v>
      </c>
      <c r="AJ34" s="269">
        <v>71</v>
      </c>
      <c r="AK34" s="269">
        <v>9</v>
      </c>
      <c r="AL34" s="269">
        <v>43</v>
      </c>
      <c r="AM34" s="269">
        <v>226</v>
      </c>
      <c r="AN34" s="269">
        <v>18</v>
      </c>
      <c r="AO34" s="269">
        <v>49</v>
      </c>
      <c r="AP34" s="270">
        <v>4571</v>
      </c>
      <c r="AQ34" s="269">
        <v>75</v>
      </c>
      <c r="AR34" s="269">
        <v>3595</v>
      </c>
      <c r="AS34" s="269">
        <v>9</v>
      </c>
      <c r="AT34" s="269">
        <v>47</v>
      </c>
      <c r="AU34" s="269">
        <v>53</v>
      </c>
      <c r="AV34" s="269">
        <v>4</v>
      </c>
      <c r="AW34" s="270">
        <v>3783</v>
      </c>
      <c r="AX34" s="269">
        <v>8354</v>
      </c>
      <c r="AY34" s="270">
        <v>21225</v>
      </c>
      <c r="AZ34" s="270">
        <v>25008</v>
      </c>
      <c r="BA34" s="269">
        <v>29579</v>
      </c>
      <c r="BB34" s="270">
        <v>-5009</v>
      </c>
      <c r="BC34" s="269">
        <v>19999</v>
      </c>
      <c r="BD34" s="270">
        <v>24570</v>
      </c>
      <c r="BE34" s="271"/>
      <c r="BG34" s="281" t="s">
        <v>475</v>
      </c>
      <c r="BH34" s="283" t="s">
        <v>476</v>
      </c>
      <c r="BI34" s="273">
        <f t="shared" si="0"/>
        <v>8354</v>
      </c>
      <c r="BJ34" s="274">
        <f t="shared" si="1"/>
        <v>5009</v>
      </c>
      <c r="BK34" s="275">
        <f t="shared" si="2"/>
        <v>0.59959300933684467</v>
      </c>
      <c r="BL34" s="276">
        <f t="shared" si="3"/>
        <v>0.40040699066315533</v>
      </c>
      <c r="BM34" s="277"/>
      <c r="BN34" s="281" t="s">
        <v>475</v>
      </c>
      <c r="BO34" s="283" t="s">
        <v>476</v>
      </c>
      <c r="BP34" s="278">
        <f t="shared" si="4"/>
        <v>21225</v>
      </c>
      <c r="BQ34" s="279">
        <f t="shared" si="5"/>
        <v>5009</v>
      </c>
      <c r="BR34" s="280">
        <f t="shared" si="6"/>
        <v>16216</v>
      </c>
      <c r="BS34" s="277"/>
    </row>
    <row r="35" spans="1:71" x14ac:dyDescent="0.2">
      <c r="A35" s="281" t="s">
        <v>477</v>
      </c>
      <c r="B35" s="282" t="s">
        <v>193</v>
      </c>
      <c r="C35" s="269">
        <v>1</v>
      </c>
      <c r="D35" s="269">
        <v>0</v>
      </c>
      <c r="E35" s="269">
        <v>0</v>
      </c>
      <c r="F35" s="269">
        <v>0</v>
      </c>
      <c r="G35" s="269">
        <v>20</v>
      </c>
      <c r="H35" s="269">
        <v>0</v>
      </c>
      <c r="I35" s="269">
        <v>1</v>
      </c>
      <c r="J35" s="269">
        <v>5</v>
      </c>
      <c r="K35" s="269">
        <v>1</v>
      </c>
      <c r="L35" s="269">
        <v>6</v>
      </c>
      <c r="M35" s="269">
        <v>1</v>
      </c>
      <c r="N35" s="269">
        <v>22</v>
      </c>
      <c r="O35" s="269">
        <v>3</v>
      </c>
      <c r="P35" s="269">
        <v>9</v>
      </c>
      <c r="Q35" s="269">
        <v>5</v>
      </c>
      <c r="R35" s="269">
        <v>7</v>
      </c>
      <c r="S35" s="269">
        <v>1</v>
      </c>
      <c r="T35" s="269">
        <v>433</v>
      </c>
      <c r="U35" s="269">
        <v>38</v>
      </c>
      <c r="V35" s="269">
        <v>8</v>
      </c>
      <c r="W35" s="269">
        <v>2</v>
      </c>
      <c r="X35" s="269">
        <v>10</v>
      </c>
      <c r="Y35" s="269">
        <v>82</v>
      </c>
      <c r="Z35" s="269">
        <v>2</v>
      </c>
      <c r="AA35" s="269">
        <v>18</v>
      </c>
      <c r="AB35" s="269">
        <v>13</v>
      </c>
      <c r="AC35" s="269">
        <v>627</v>
      </c>
      <c r="AD35" s="269">
        <v>127</v>
      </c>
      <c r="AE35" s="269">
        <v>33</v>
      </c>
      <c r="AF35" s="269">
        <v>171</v>
      </c>
      <c r="AG35" s="269">
        <v>48</v>
      </c>
      <c r="AH35" s="269">
        <v>113</v>
      </c>
      <c r="AI35" s="269">
        <v>127</v>
      </c>
      <c r="AJ35" s="269">
        <v>66</v>
      </c>
      <c r="AK35" s="269">
        <v>22</v>
      </c>
      <c r="AL35" s="269">
        <v>177</v>
      </c>
      <c r="AM35" s="269">
        <v>222</v>
      </c>
      <c r="AN35" s="269">
        <v>0</v>
      </c>
      <c r="AO35" s="269">
        <v>37</v>
      </c>
      <c r="AP35" s="270">
        <v>2458</v>
      </c>
      <c r="AQ35" s="269">
        <v>32</v>
      </c>
      <c r="AR35" s="269">
        <v>3288</v>
      </c>
      <c r="AS35" s="269">
        <v>1</v>
      </c>
      <c r="AT35" s="269">
        <v>825</v>
      </c>
      <c r="AU35" s="269">
        <v>587</v>
      </c>
      <c r="AV35" s="269">
        <v>-3</v>
      </c>
      <c r="AW35" s="270">
        <v>4730</v>
      </c>
      <c r="AX35" s="269">
        <v>7188</v>
      </c>
      <c r="AY35" s="270">
        <v>100</v>
      </c>
      <c r="AZ35" s="270">
        <v>4830</v>
      </c>
      <c r="BA35" s="269">
        <v>7288</v>
      </c>
      <c r="BB35" s="270">
        <v>-6941</v>
      </c>
      <c r="BC35" s="269">
        <v>-2111</v>
      </c>
      <c r="BD35" s="270">
        <v>347</v>
      </c>
      <c r="BE35" s="271"/>
      <c r="BG35" s="281" t="s">
        <v>477</v>
      </c>
      <c r="BH35" s="283" t="s">
        <v>193</v>
      </c>
      <c r="BI35" s="273">
        <f t="shared" si="0"/>
        <v>7188</v>
      </c>
      <c r="BJ35" s="274">
        <f t="shared" si="1"/>
        <v>6941</v>
      </c>
      <c r="BK35" s="275">
        <f t="shared" si="2"/>
        <v>0.96563717306622143</v>
      </c>
      <c r="BL35" s="276">
        <f t="shared" si="3"/>
        <v>3.4362826933778567E-2</v>
      </c>
      <c r="BM35" s="277"/>
      <c r="BN35" s="281" t="s">
        <v>477</v>
      </c>
      <c r="BO35" s="283" t="s">
        <v>193</v>
      </c>
      <c r="BP35" s="278">
        <f t="shared" si="4"/>
        <v>100</v>
      </c>
      <c r="BQ35" s="279">
        <f t="shared" si="5"/>
        <v>6941</v>
      </c>
      <c r="BR35" s="280">
        <f t="shared" si="6"/>
        <v>-6841</v>
      </c>
      <c r="BS35" s="277"/>
    </row>
    <row r="36" spans="1:71" x14ac:dyDescent="0.2">
      <c r="A36" s="281" t="s">
        <v>478</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119</v>
      </c>
      <c r="AP36" s="270">
        <v>119</v>
      </c>
      <c r="AQ36" s="269">
        <v>0</v>
      </c>
      <c r="AR36" s="269">
        <v>288</v>
      </c>
      <c r="AS36" s="269">
        <v>3273</v>
      </c>
      <c r="AT36" s="269">
        <v>0</v>
      </c>
      <c r="AU36" s="269">
        <v>0</v>
      </c>
      <c r="AV36" s="269">
        <v>0</v>
      </c>
      <c r="AW36" s="270">
        <v>3561</v>
      </c>
      <c r="AX36" s="269">
        <v>3680</v>
      </c>
      <c r="AY36" s="270">
        <v>0</v>
      </c>
      <c r="AZ36" s="270">
        <v>3561</v>
      </c>
      <c r="BA36" s="269">
        <v>3680</v>
      </c>
      <c r="BB36" s="270">
        <v>0</v>
      </c>
      <c r="BC36" s="269">
        <v>3561</v>
      </c>
      <c r="BD36" s="270">
        <v>3680</v>
      </c>
      <c r="BE36" s="271"/>
      <c r="BG36" s="281" t="s">
        <v>478</v>
      </c>
      <c r="BH36" s="283" t="s">
        <v>39</v>
      </c>
      <c r="BI36" s="273">
        <f t="shared" si="0"/>
        <v>3680</v>
      </c>
      <c r="BJ36" s="274">
        <f t="shared" si="1"/>
        <v>0</v>
      </c>
      <c r="BK36" s="275">
        <f t="shared" si="2"/>
        <v>0</v>
      </c>
      <c r="BL36" s="276">
        <f t="shared" si="3"/>
        <v>1</v>
      </c>
      <c r="BM36" s="277"/>
      <c r="BN36" s="281" t="s">
        <v>478</v>
      </c>
      <c r="BO36" s="283" t="s">
        <v>39</v>
      </c>
      <c r="BP36" s="278">
        <f t="shared" si="4"/>
        <v>0</v>
      </c>
      <c r="BQ36" s="279">
        <f t="shared" si="5"/>
        <v>0</v>
      </c>
      <c r="BR36" s="280">
        <f t="shared" si="6"/>
        <v>0</v>
      </c>
      <c r="BS36" s="277"/>
    </row>
    <row r="37" spans="1:71" x14ac:dyDescent="0.2">
      <c r="A37" s="281" t="s">
        <v>479</v>
      </c>
      <c r="B37" s="282" t="s">
        <v>40</v>
      </c>
      <c r="C37" s="269">
        <v>0</v>
      </c>
      <c r="D37" s="269">
        <v>0</v>
      </c>
      <c r="E37" s="269">
        <v>0</v>
      </c>
      <c r="F37" s="269">
        <v>0</v>
      </c>
      <c r="G37" s="269">
        <v>0</v>
      </c>
      <c r="H37" s="269">
        <v>0</v>
      </c>
      <c r="I37" s="269">
        <v>0</v>
      </c>
      <c r="J37" s="269">
        <v>0</v>
      </c>
      <c r="K37" s="269">
        <v>0</v>
      </c>
      <c r="L37" s="269">
        <v>0</v>
      </c>
      <c r="M37" s="269">
        <v>0</v>
      </c>
      <c r="N37" s="269">
        <v>1</v>
      </c>
      <c r="O37" s="269">
        <v>0</v>
      </c>
      <c r="P37" s="269">
        <v>0</v>
      </c>
      <c r="Q37" s="269">
        <v>0</v>
      </c>
      <c r="R37" s="269">
        <v>0</v>
      </c>
      <c r="S37" s="269">
        <v>0</v>
      </c>
      <c r="T37" s="269">
        <v>60</v>
      </c>
      <c r="U37" s="269">
        <v>3</v>
      </c>
      <c r="V37" s="269">
        <v>0</v>
      </c>
      <c r="W37" s="269">
        <v>0</v>
      </c>
      <c r="X37" s="269">
        <v>0</v>
      </c>
      <c r="Y37" s="269">
        <v>1</v>
      </c>
      <c r="Z37" s="269">
        <v>0</v>
      </c>
      <c r="AA37" s="269">
        <v>0</v>
      </c>
      <c r="AB37" s="269">
        <v>0</v>
      </c>
      <c r="AC37" s="269">
        <v>1</v>
      </c>
      <c r="AD37" s="269">
        <v>0</v>
      </c>
      <c r="AE37" s="269">
        <v>0</v>
      </c>
      <c r="AF37" s="269">
        <v>153</v>
      </c>
      <c r="AG37" s="269">
        <v>0</v>
      </c>
      <c r="AH37" s="269">
        <v>1</v>
      </c>
      <c r="AI37" s="269">
        <v>0</v>
      </c>
      <c r="AJ37" s="269">
        <v>1</v>
      </c>
      <c r="AK37" s="269">
        <v>0</v>
      </c>
      <c r="AL37" s="269">
        <v>1</v>
      </c>
      <c r="AM37" s="269">
        <v>0</v>
      </c>
      <c r="AN37" s="269">
        <v>0</v>
      </c>
      <c r="AO37" s="269">
        <v>0</v>
      </c>
      <c r="AP37" s="270">
        <v>222</v>
      </c>
      <c r="AQ37" s="269">
        <v>0</v>
      </c>
      <c r="AR37" s="269">
        <v>2615</v>
      </c>
      <c r="AS37" s="269">
        <v>1796</v>
      </c>
      <c r="AT37" s="269">
        <v>2257</v>
      </c>
      <c r="AU37" s="269">
        <v>1725</v>
      </c>
      <c r="AV37" s="269">
        <v>0</v>
      </c>
      <c r="AW37" s="270">
        <v>8393</v>
      </c>
      <c r="AX37" s="269">
        <v>8615</v>
      </c>
      <c r="AY37" s="270">
        <v>353</v>
      </c>
      <c r="AZ37" s="270">
        <v>8746</v>
      </c>
      <c r="BA37" s="269">
        <v>8968</v>
      </c>
      <c r="BB37" s="270">
        <v>-3435</v>
      </c>
      <c r="BC37" s="269">
        <v>5311</v>
      </c>
      <c r="BD37" s="270">
        <v>5533</v>
      </c>
      <c r="BE37" s="271"/>
      <c r="BG37" s="281" t="s">
        <v>479</v>
      </c>
      <c r="BH37" s="283" t="s">
        <v>40</v>
      </c>
      <c r="BI37" s="273">
        <f t="shared" si="0"/>
        <v>8615</v>
      </c>
      <c r="BJ37" s="274">
        <f t="shared" si="1"/>
        <v>3435</v>
      </c>
      <c r="BK37" s="275">
        <f t="shared" si="2"/>
        <v>0.39872315728380731</v>
      </c>
      <c r="BL37" s="276">
        <f t="shared" si="3"/>
        <v>0.60127684271619275</v>
      </c>
      <c r="BM37" s="277"/>
      <c r="BN37" s="281" t="s">
        <v>479</v>
      </c>
      <c r="BO37" s="283" t="s">
        <v>40</v>
      </c>
      <c r="BP37" s="278">
        <f t="shared" si="4"/>
        <v>353</v>
      </c>
      <c r="BQ37" s="279">
        <f t="shared" si="5"/>
        <v>3435</v>
      </c>
      <c r="BR37" s="280">
        <f t="shared" si="6"/>
        <v>-3082</v>
      </c>
      <c r="BS37" s="277"/>
    </row>
    <row r="38" spans="1:71" x14ac:dyDescent="0.2">
      <c r="A38" s="281" t="s">
        <v>480</v>
      </c>
      <c r="B38" s="282" t="s">
        <v>481</v>
      </c>
      <c r="C38" s="269">
        <v>0</v>
      </c>
      <c r="D38" s="269">
        <v>0</v>
      </c>
      <c r="E38" s="269">
        <v>0</v>
      </c>
      <c r="F38" s="269">
        <v>0</v>
      </c>
      <c r="G38" s="269">
        <v>0</v>
      </c>
      <c r="H38" s="269">
        <v>0</v>
      </c>
      <c r="I38" s="269">
        <v>0</v>
      </c>
      <c r="J38" s="269">
        <v>0</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0</v>
      </c>
      <c r="AB38" s="269">
        <v>0</v>
      </c>
      <c r="AC38" s="269">
        <v>0</v>
      </c>
      <c r="AD38" s="269">
        <v>0</v>
      </c>
      <c r="AE38" s="269">
        <v>0</v>
      </c>
      <c r="AF38" s="269">
        <v>4</v>
      </c>
      <c r="AG38" s="269">
        <v>0</v>
      </c>
      <c r="AH38" s="269">
        <v>0</v>
      </c>
      <c r="AI38" s="269">
        <v>0</v>
      </c>
      <c r="AJ38" s="269">
        <v>121</v>
      </c>
      <c r="AK38" s="269">
        <v>0</v>
      </c>
      <c r="AL38" s="269">
        <v>0</v>
      </c>
      <c r="AM38" s="269">
        <v>0</v>
      </c>
      <c r="AN38" s="269">
        <v>0</v>
      </c>
      <c r="AO38" s="269">
        <v>1</v>
      </c>
      <c r="AP38" s="270">
        <v>126</v>
      </c>
      <c r="AQ38" s="269">
        <v>99</v>
      </c>
      <c r="AR38" s="269">
        <v>4255</v>
      </c>
      <c r="AS38" s="269">
        <v>5349</v>
      </c>
      <c r="AT38" s="269">
        <v>0</v>
      </c>
      <c r="AU38" s="269">
        <v>0</v>
      </c>
      <c r="AV38" s="269">
        <v>0</v>
      </c>
      <c r="AW38" s="270">
        <v>9703</v>
      </c>
      <c r="AX38" s="269">
        <v>9829</v>
      </c>
      <c r="AY38" s="270">
        <v>9</v>
      </c>
      <c r="AZ38" s="270">
        <v>9712</v>
      </c>
      <c r="BA38" s="269">
        <v>9838</v>
      </c>
      <c r="BB38" s="270">
        <v>-3991</v>
      </c>
      <c r="BC38" s="269">
        <v>5721</v>
      </c>
      <c r="BD38" s="270">
        <v>5847</v>
      </c>
      <c r="BE38" s="271"/>
      <c r="BG38" s="281" t="s">
        <v>480</v>
      </c>
      <c r="BH38" s="283" t="s">
        <v>481</v>
      </c>
      <c r="BI38" s="273">
        <f t="shared" si="0"/>
        <v>9829</v>
      </c>
      <c r="BJ38" s="274">
        <f t="shared" si="1"/>
        <v>3991</v>
      </c>
      <c r="BK38" s="275">
        <f t="shared" si="2"/>
        <v>0.40604334113338081</v>
      </c>
      <c r="BL38" s="276">
        <f t="shared" si="3"/>
        <v>0.59395665886661919</v>
      </c>
      <c r="BM38" s="277"/>
      <c r="BN38" s="281" t="s">
        <v>480</v>
      </c>
      <c r="BO38" s="283" t="s">
        <v>481</v>
      </c>
      <c r="BP38" s="278">
        <f t="shared" si="4"/>
        <v>9</v>
      </c>
      <c r="BQ38" s="279">
        <f t="shared" si="5"/>
        <v>3991</v>
      </c>
      <c r="BR38" s="280">
        <f t="shared" si="6"/>
        <v>-3982</v>
      </c>
      <c r="BS38" s="277"/>
    </row>
    <row r="39" spans="1:71" x14ac:dyDescent="0.2">
      <c r="A39" s="281" t="s">
        <v>482</v>
      </c>
      <c r="B39" s="282" t="s">
        <v>483</v>
      </c>
      <c r="C39" s="269">
        <v>0</v>
      </c>
      <c r="D39" s="269">
        <v>0</v>
      </c>
      <c r="E39" s="269">
        <v>0</v>
      </c>
      <c r="F39" s="269">
        <v>0</v>
      </c>
      <c r="G39" s="269">
        <v>4</v>
      </c>
      <c r="H39" s="269">
        <v>0</v>
      </c>
      <c r="I39" s="269">
        <v>0</v>
      </c>
      <c r="J39" s="269">
        <v>1</v>
      </c>
      <c r="K39" s="269">
        <v>0</v>
      </c>
      <c r="L39" s="269">
        <v>1</v>
      </c>
      <c r="M39" s="269">
        <v>0</v>
      </c>
      <c r="N39" s="269">
        <v>7</v>
      </c>
      <c r="O39" s="269">
        <v>0</v>
      </c>
      <c r="P39" s="269">
        <v>1</v>
      </c>
      <c r="Q39" s="269">
        <v>2</v>
      </c>
      <c r="R39" s="269">
        <v>1</v>
      </c>
      <c r="S39" s="269">
        <v>0</v>
      </c>
      <c r="T39" s="269">
        <v>37</v>
      </c>
      <c r="U39" s="269">
        <v>2</v>
      </c>
      <c r="V39" s="269">
        <v>0</v>
      </c>
      <c r="W39" s="269">
        <v>0</v>
      </c>
      <c r="X39" s="269">
        <v>1</v>
      </c>
      <c r="Y39" s="269">
        <v>7</v>
      </c>
      <c r="Z39" s="269">
        <v>0</v>
      </c>
      <c r="AA39" s="269">
        <v>4</v>
      </c>
      <c r="AB39" s="269">
        <v>2</v>
      </c>
      <c r="AC39" s="269">
        <v>6</v>
      </c>
      <c r="AD39" s="269">
        <v>6</v>
      </c>
      <c r="AE39" s="269">
        <v>3</v>
      </c>
      <c r="AF39" s="269">
        <v>26</v>
      </c>
      <c r="AG39" s="269">
        <v>0</v>
      </c>
      <c r="AH39" s="269">
        <v>0</v>
      </c>
      <c r="AI39" s="269">
        <v>9</v>
      </c>
      <c r="AJ39" s="269">
        <v>6</v>
      </c>
      <c r="AK39" s="269">
        <v>0</v>
      </c>
      <c r="AL39" s="269">
        <v>8</v>
      </c>
      <c r="AM39" s="269">
        <v>36</v>
      </c>
      <c r="AN39" s="269">
        <v>0</v>
      </c>
      <c r="AO39" s="269">
        <v>2</v>
      </c>
      <c r="AP39" s="270">
        <v>172</v>
      </c>
      <c r="AQ39" s="269">
        <v>0</v>
      </c>
      <c r="AR39" s="269">
        <v>892</v>
      </c>
      <c r="AS39" s="269">
        <v>0</v>
      </c>
      <c r="AT39" s="269">
        <v>0</v>
      </c>
      <c r="AU39" s="269">
        <v>0</v>
      </c>
      <c r="AV39" s="269">
        <v>0</v>
      </c>
      <c r="AW39" s="270">
        <v>892</v>
      </c>
      <c r="AX39" s="269">
        <v>1064</v>
      </c>
      <c r="AY39" s="270">
        <v>2</v>
      </c>
      <c r="AZ39" s="270">
        <v>894</v>
      </c>
      <c r="BA39" s="269">
        <v>1066</v>
      </c>
      <c r="BB39" s="270">
        <v>-736</v>
      </c>
      <c r="BC39" s="269">
        <v>158</v>
      </c>
      <c r="BD39" s="270">
        <v>330</v>
      </c>
      <c r="BE39" s="271"/>
      <c r="BG39" s="281" t="s">
        <v>482</v>
      </c>
      <c r="BH39" s="283" t="s">
        <v>483</v>
      </c>
      <c r="BI39" s="273">
        <f t="shared" si="0"/>
        <v>1064</v>
      </c>
      <c r="BJ39" s="274">
        <f t="shared" si="1"/>
        <v>736</v>
      </c>
      <c r="BK39" s="275">
        <f t="shared" si="2"/>
        <v>0.69172932330827064</v>
      </c>
      <c r="BL39" s="276">
        <f t="shared" si="3"/>
        <v>0.30827067669172936</v>
      </c>
      <c r="BM39" s="277"/>
      <c r="BN39" s="281" t="s">
        <v>482</v>
      </c>
      <c r="BO39" s="283" t="s">
        <v>483</v>
      </c>
      <c r="BP39" s="278">
        <f t="shared" si="4"/>
        <v>2</v>
      </c>
      <c r="BQ39" s="279">
        <f t="shared" si="5"/>
        <v>736</v>
      </c>
      <c r="BR39" s="280">
        <f t="shared" si="6"/>
        <v>-734</v>
      </c>
      <c r="BS39" s="277"/>
    </row>
    <row r="40" spans="1:71" x14ac:dyDescent="0.2">
      <c r="A40" s="281" t="s">
        <v>484</v>
      </c>
      <c r="B40" s="282" t="s">
        <v>41</v>
      </c>
      <c r="C40" s="269">
        <v>7</v>
      </c>
      <c r="D40" s="269">
        <v>0</v>
      </c>
      <c r="E40" s="269">
        <v>0</v>
      </c>
      <c r="F40" s="269">
        <v>0</v>
      </c>
      <c r="G40" s="269">
        <v>158</v>
      </c>
      <c r="H40" s="269">
        <v>5</v>
      </c>
      <c r="I40" s="269">
        <v>8</v>
      </c>
      <c r="J40" s="269">
        <v>20</v>
      </c>
      <c r="K40" s="269">
        <v>8</v>
      </c>
      <c r="L40" s="269">
        <v>65</v>
      </c>
      <c r="M40" s="269">
        <v>13</v>
      </c>
      <c r="N40" s="269">
        <v>122</v>
      </c>
      <c r="O40" s="269">
        <v>17</v>
      </c>
      <c r="P40" s="269">
        <v>40</v>
      </c>
      <c r="Q40" s="269">
        <v>28</v>
      </c>
      <c r="R40" s="269">
        <v>21</v>
      </c>
      <c r="S40" s="269">
        <v>9</v>
      </c>
      <c r="T40" s="269">
        <v>2868</v>
      </c>
      <c r="U40" s="269">
        <v>121</v>
      </c>
      <c r="V40" s="269">
        <v>15</v>
      </c>
      <c r="W40" s="269">
        <v>27</v>
      </c>
      <c r="X40" s="269">
        <v>66</v>
      </c>
      <c r="Y40" s="269">
        <v>933</v>
      </c>
      <c r="Z40" s="269">
        <v>18</v>
      </c>
      <c r="AA40" s="269">
        <v>60</v>
      </c>
      <c r="AB40" s="269">
        <v>83</v>
      </c>
      <c r="AC40" s="269">
        <v>1396</v>
      </c>
      <c r="AD40" s="269">
        <v>253</v>
      </c>
      <c r="AE40" s="269">
        <v>344</v>
      </c>
      <c r="AF40" s="269">
        <v>907</v>
      </c>
      <c r="AG40" s="269">
        <v>62</v>
      </c>
      <c r="AH40" s="269">
        <v>340</v>
      </c>
      <c r="AI40" s="269">
        <v>344</v>
      </c>
      <c r="AJ40" s="269">
        <v>274</v>
      </c>
      <c r="AK40" s="269">
        <v>27</v>
      </c>
      <c r="AL40" s="269">
        <v>643</v>
      </c>
      <c r="AM40" s="269">
        <v>357</v>
      </c>
      <c r="AN40" s="269">
        <v>0</v>
      </c>
      <c r="AO40" s="269">
        <v>19</v>
      </c>
      <c r="AP40" s="270">
        <v>9678</v>
      </c>
      <c r="AQ40" s="269">
        <v>105</v>
      </c>
      <c r="AR40" s="269">
        <v>2507</v>
      </c>
      <c r="AS40" s="269">
        <v>0</v>
      </c>
      <c r="AT40" s="269">
        <v>137</v>
      </c>
      <c r="AU40" s="269">
        <v>164</v>
      </c>
      <c r="AV40" s="269">
        <v>0</v>
      </c>
      <c r="AW40" s="270">
        <v>2913</v>
      </c>
      <c r="AX40" s="269">
        <v>12591</v>
      </c>
      <c r="AY40" s="270">
        <v>667</v>
      </c>
      <c r="AZ40" s="270">
        <v>3580</v>
      </c>
      <c r="BA40" s="269">
        <v>13258</v>
      </c>
      <c r="BB40" s="270">
        <v>-8396</v>
      </c>
      <c r="BC40" s="269">
        <v>-4816</v>
      </c>
      <c r="BD40" s="270">
        <v>4862</v>
      </c>
      <c r="BE40" s="271"/>
      <c r="BG40" s="281" t="s">
        <v>484</v>
      </c>
      <c r="BH40" s="283" t="s">
        <v>41</v>
      </c>
      <c r="BI40" s="273">
        <f t="shared" si="0"/>
        <v>12591</v>
      </c>
      <c r="BJ40" s="274">
        <f t="shared" si="1"/>
        <v>8396</v>
      </c>
      <c r="BK40" s="275">
        <f t="shared" si="2"/>
        <v>0.66682551028512427</v>
      </c>
      <c r="BL40" s="276">
        <f t="shared" si="3"/>
        <v>0.33317448971487573</v>
      </c>
      <c r="BM40" s="277"/>
      <c r="BN40" s="281" t="s">
        <v>484</v>
      </c>
      <c r="BO40" s="283" t="s">
        <v>41</v>
      </c>
      <c r="BP40" s="278">
        <f t="shared" si="4"/>
        <v>667</v>
      </c>
      <c r="BQ40" s="279">
        <f t="shared" si="5"/>
        <v>8396</v>
      </c>
      <c r="BR40" s="280">
        <f t="shared" si="6"/>
        <v>-7729</v>
      </c>
      <c r="BS40" s="277"/>
    </row>
    <row r="41" spans="1:71" x14ac:dyDescent="0.2">
      <c r="A41" s="286">
        <v>37</v>
      </c>
      <c r="B41" s="282" t="s">
        <v>42</v>
      </c>
      <c r="C41" s="269">
        <v>0</v>
      </c>
      <c r="D41" s="269">
        <v>0</v>
      </c>
      <c r="E41" s="269">
        <v>0</v>
      </c>
      <c r="F41" s="269">
        <v>0</v>
      </c>
      <c r="G41" s="269">
        <v>0</v>
      </c>
      <c r="H41" s="269">
        <v>0</v>
      </c>
      <c r="I41" s="269">
        <v>0</v>
      </c>
      <c r="J41" s="269">
        <v>0</v>
      </c>
      <c r="K41" s="269">
        <v>0</v>
      </c>
      <c r="L41" s="269">
        <v>0</v>
      </c>
      <c r="M41" s="269">
        <v>0</v>
      </c>
      <c r="N41" s="269">
        <v>0</v>
      </c>
      <c r="O41" s="269">
        <v>0</v>
      </c>
      <c r="P41" s="269">
        <v>0</v>
      </c>
      <c r="Q41" s="269">
        <v>0</v>
      </c>
      <c r="R41" s="269">
        <v>0</v>
      </c>
      <c r="S41" s="269">
        <v>0</v>
      </c>
      <c r="T41" s="269">
        <v>11</v>
      </c>
      <c r="U41" s="269">
        <v>0</v>
      </c>
      <c r="V41" s="269">
        <v>0</v>
      </c>
      <c r="W41" s="269">
        <v>0</v>
      </c>
      <c r="X41" s="269">
        <v>1</v>
      </c>
      <c r="Y41" s="269">
        <v>2</v>
      </c>
      <c r="Z41" s="269">
        <v>0</v>
      </c>
      <c r="AA41" s="269">
        <v>0</v>
      </c>
      <c r="AB41" s="269">
        <v>0</v>
      </c>
      <c r="AC41" s="269">
        <v>15</v>
      </c>
      <c r="AD41" s="269">
        <v>0</v>
      </c>
      <c r="AE41" s="269">
        <v>7</v>
      </c>
      <c r="AF41" s="269">
        <v>71</v>
      </c>
      <c r="AG41" s="269">
        <v>4</v>
      </c>
      <c r="AH41" s="269">
        <v>2</v>
      </c>
      <c r="AI41" s="269">
        <v>16</v>
      </c>
      <c r="AJ41" s="269">
        <v>75</v>
      </c>
      <c r="AK41" s="269">
        <v>1</v>
      </c>
      <c r="AL41" s="269">
        <v>3</v>
      </c>
      <c r="AM41" s="269">
        <v>160</v>
      </c>
      <c r="AN41" s="269">
        <v>0</v>
      </c>
      <c r="AO41" s="269">
        <v>1</v>
      </c>
      <c r="AP41" s="270">
        <v>369</v>
      </c>
      <c r="AQ41" s="269">
        <v>1868</v>
      </c>
      <c r="AR41" s="269">
        <v>8397</v>
      </c>
      <c r="AS41" s="269">
        <v>0</v>
      </c>
      <c r="AT41" s="269">
        <v>0</v>
      </c>
      <c r="AU41" s="269">
        <v>0</v>
      </c>
      <c r="AV41" s="269">
        <v>0</v>
      </c>
      <c r="AW41" s="270">
        <v>10265</v>
      </c>
      <c r="AX41" s="269">
        <v>10634</v>
      </c>
      <c r="AY41" s="270">
        <v>5685</v>
      </c>
      <c r="AZ41" s="270">
        <v>15950</v>
      </c>
      <c r="BA41" s="269">
        <v>16319</v>
      </c>
      <c r="BB41" s="270">
        <v>-5884</v>
      </c>
      <c r="BC41" s="269">
        <v>10066</v>
      </c>
      <c r="BD41" s="270">
        <v>10435</v>
      </c>
      <c r="BE41" s="271"/>
      <c r="BG41" s="286">
        <v>37</v>
      </c>
      <c r="BH41" s="283" t="s">
        <v>42</v>
      </c>
      <c r="BI41" s="273">
        <f t="shared" si="0"/>
        <v>10634</v>
      </c>
      <c r="BJ41" s="274">
        <f t="shared" si="1"/>
        <v>5884</v>
      </c>
      <c r="BK41" s="275">
        <f t="shared" si="2"/>
        <v>0.55331954109460224</v>
      </c>
      <c r="BL41" s="276">
        <f t="shared" si="3"/>
        <v>0.44668045890539776</v>
      </c>
      <c r="BM41" s="277"/>
      <c r="BN41" s="286">
        <v>37</v>
      </c>
      <c r="BO41" s="283" t="s">
        <v>42</v>
      </c>
      <c r="BP41" s="278">
        <f t="shared" si="4"/>
        <v>5685</v>
      </c>
      <c r="BQ41" s="279">
        <f t="shared" si="5"/>
        <v>5884</v>
      </c>
      <c r="BR41" s="280">
        <f t="shared" si="6"/>
        <v>-199</v>
      </c>
      <c r="BS41" s="277"/>
    </row>
    <row r="42" spans="1:71" x14ac:dyDescent="0.2">
      <c r="A42" s="287">
        <v>38</v>
      </c>
      <c r="B42" s="268" t="s">
        <v>282</v>
      </c>
      <c r="C42" s="269">
        <v>0</v>
      </c>
      <c r="D42" s="269">
        <v>0</v>
      </c>
      <c r="E42" s="269">
        <v>0</v>
      </c>
      <c r="F42" s="269">
        <v>0</v>
      </c>
      <c r="G42" s="269">
        <v>11</v>
      </c>
      <c r="H42" s="269">
        <v>0</v>
      </c>
      <c r="I42" s="269">
        <v>0</v>
      </c>
      <c r="J42" s="269">
        <v>0</v>
      </c>
      <c r="K42" s="269">
        <v>0</v>
      </c>
      <c r="L42" s="269">
        <v>0</v>
      </c>
      <c r="M42" s="269">
        <v>0</v>
      </c>
      <c r="N42" s="269">
        <v>4</v>
      </c>
      <c r="O42" s="269">
        <v>0</v>
      </c>
      <c r="P42" s="269">
        <v>2</v>
      </c>
      <c r="Q42" s="269">
        <v>0</v>
      </c>
      <c r="R42" s="269">
        <v>2</v>
      </c>
      <c r="S42" s="269">
        <v>0</v>
      </c>
      <c r="T42" s="269">
        <v>169</v>
      </c>
      <c r="U42" s="269">
        <v>7</v>
      </c>
      <c r="V42" s="269">
        <v>0</v>
      </c>
      <c r="W42" s="269">
        <v>2</v>
      </c>
      <c r="X42" s="269">
        <v>9</v>
      </c>
      <c r="Y42" s="269">
        <v>20</v>
      </c>
      <c r="Z42" s="269">
        <v>0</v>
      </c>
      <c r="AA42" s="269">
        <v>0</v>
      </c>
      <c r="AB42" s="269">
        <v>11</v>
      </c>
      <c r="AC42" s="269">
        <v>82</v>
      </c>
      <c r="AD42" s="269">
        <v>20</v>
      </c>
      <c r="AE42" s="269">
        <v>6</v>
      </c>
      <c r="AF42" s="269">
        <v>95</v>
      </c>
      <c r="AG42" s="269">
        <v>0</v>
      </c>
      <c r="AH42" s="269">
        <v>25</v>
      </c>
      <c r="AI42" s="269">
        <v>43</v>
      </c>
      <c r="AJ42" s="269">
        <v>27</v>
      </c>
      <c r="AK42" s="269">
        <v>4</v>
      </c>
      <c r="AL42" s="269">
        <v>15</v>
      </c>
      <c r="AM42" s="269">
        <v>45</v>
      </c>
      <c r="AN42" s="269">
        <v>0</v>
      </c>
      <c r="AO42" s="269">
        <v>0</v>
      </c>
      <c r="AP42" s="270">
        <v>599</v>
      </c>
      <c r="AQ42" s="269">
        <v>0</v>
      </c>
      <c r="AR42" s="269">
        <v>0</v>
      </c>
      <c r="AS42" s="269">
        <v>0</v>
      </c>
      <c r="AT42" s="269">
        <v>0</v>
      </c>
      <c r="AU42" s="269">
        <v>0</v>
      </c>
      <c r="AV42" s="269">
        <v>0</v>
      </c>
      <c r="AW42" s="270">
        <v>0</v>
      </c>
      <c r="AX42" s="269">
        <v>599</v>
      </c>
      <c r="AY42" s="270">
        <v>0</v>
      </c>
      <c r="AZ42" s="270">
        <v>0</v>
      </c>
      <c r="BA42" s="269">
        <v>599</v>
      </c>
      <c r="BB42" s="270">
        <v>0</v>
      </c>
      <c r="BC42" s="269">
        <v>0</v>
      </c>
      <c r="BD42" s="270">
        <v>599</v>
      </c>
      <c r="BE42" s="271"/>
      <c r="BG42" s="287">
        <v>38</v>
      </c>
      <c r="BH42" s="272" t="s">
        <v>282</v>
      </c>
      <c r="BI42" s="273">
        <f t="shared" si="0"/>
        <v>599</v>
      </c>
      <c r="BJ42" s="274">
        <f t="shared" si="1"/>
        <v>0</v>
      </c>
      <c r="BK42" s="275">
        <f t="shared" si="2"/>
        <v>0</v>
      </c>
      <c r="BL42" s="276">
        <f t="shared" si="3"/>
        <v>1</v>
      </c>
      <c r="BM42" s="277"/>
      <c r="BN42" s="287">
        <v>38</v>
      </c>
      <c r="BO42" s="272" t="s">
        <v>282</v>
      </c>
      <c r="BP42" s="278">
        <f t="shared" si="4"/>
        <v>0</v>
      </c>
      <c r="BQ42" s="279">
        <f t="shared" si="5"/>
        <v>0</v>
      </c>
      <c r="BR42" s="280">
        <f t="shared" si="6"/>
        <v>0</v>
      </c>
      <c r="BS42" s="277"/>
    </row>
    <row r="43" spans="1:71" x14ac:dyDescent="0.2">
      <c r="A43" s="287">
        <v>39</v>
      </c>
      <c r="B43" s="268" t="s">
        <v>283</v>
      </c>
      <c r="C43" s="269">
        <v>1</v>
      </c>
      <c r="D43" s="269">
        <v>0</v>
      </c>
      <c r="E43" s="269">
        <v>0</v>
      </c>
      <c r="F43" s="269">
        <v>0</v>
      </c>
      <c r="G43" s="269">
        <v>41</v>
      </c>
      <c r="H43" s="269">
        <v>1</v>
      </c>
      <c r="I43" s="269">
        <v>3</v>
      </c>
      <c r="J43" s="269">
        <v>1</v>
      </c>
      <c r="K43" s="269">
        <v>1</v>
      </c>
      <c r="L43" s="269">
        <v>3</v>
      </c>
      <c r="M43" s="269">
        <v>2</v>
      </c>
      <c r="N43" s="269">
        <v>46</v>
      </c>
      <c r="O43" s="269">
        <v>7</v>
      </c>
      <c r="P43" s="269">
        <v>7</v>
      </c>
      <c r="Q43" s="269">
        <v>6</v>
      </c>
      <c r="R43" s="269">
        <v>5</v>
      </c>
      <c r="S43" s="269">
        <v>1</v>
      </c>
      <c r="T43" s="269">
        <v>99</v>
      </c>
      <c r="U43" s="269">
        <v>11</v>
      </c>
      <c r="V43" s="269">
        <v>2</v>
      </c>
      <c r="W43" s="269">
        <v>2</v>
      </c>
      <c r="X43" s="269">
        <v>9</v>
      </c>
      <c r="Y43" s="269">
        <v>153</v>
      </c>
      <c r="Z43" s="269">
        <v>1</v>
      </c>
      <c r="AA43" s="269">
        <v>5</v>
      </c>
      <c r="AB43" s="269">
        <v>35</v>
      </c>
      <c r="AC43" s="269">
        <v>150</v>
      </c>
      <c r="AD43" s="269">
        <v>19</v>
      </c>
      <c r="AE43" s="269">
        <v>20</v>
      </c>
      <c r="AF43" s="269">
        <v>232</v>
      </c>
      <c r="AG43" s="269">
        <v>1</v>
      </c>
      <c r="AH43" s="269">
        <v>14</v>
      </c>
      <c r="AI43" s="269">
        <v>79</v>
      </c>
      <c r="AJ43" s="269">
        <v>28</v>
      </c>
      <c r="AK43" s="269">
        <v>3</v>
      </c>
      <c r="AL43" s="269">
        <v>24</v>
      </c>
      <c r="AM43" s="269">
        <v>42</v>
      </c>
      <c r="AN43" s="269">
        <v>0</v>
      </c>
      <c r="AO43" s="269">
        <v>0</v>
      </c>
      <c r="AP43" s="270">
        <v>1054</v>
      </c>
      <c r="AQ43" s="269">
        <v>3</v>
      </c>
      <c r="AR43" s="269">
        <v>1696</v>
      </c>
      <c r="AS43" s="269">
        <v>0</v>
      </c>
      <c r="AT43" s="269">
        <v>0</v>
      </c>
      <c r="AU43" s="269">
        <v>0</v>
      </c>
      <c r="AV43" s="269">
        <v>0</v>
      </c>
      <c r="AW43" s="270">
        <v>1699</v>
      </c>
      <c r="AX43" s="269">
        <v>2753</v>
      </c>
      <c r="AY43" s="270">
        <v>1</v>
      </c>
      <c r="AZ43" s="270">
        <v>1700</v>
      </c>
      <c r="BA43" s="269">
        <v>2754</v>
      </c>
      <c r="BB43" s="270">
        <v>-2325</v>
      </c>
      <c r="BC43" s="269">
        <v>-625</v>
      </c>
      <c r="BD43" s="270">
        <v>429</v>
      </c>
      <c r="BE43" s="271"/>
      <c r="BG43" s="287">
        <v>39</v>
      </c>
      <c r="BH43" s="272" t="s">
        <v>283</v>
      </c>
      <c r="BI43" s="273">
        <f t="shared" si="0"/>
        <v>2753</v>
      </c>
      <c r="BJ43" s="274">
        <f t="shared" si="1"/>
        <v>2325</v>
      </c>
      <c r="BK43" s="275">
        <f t="shared" si="2"/>
        <v>0.84453323646930623</v>
      </c>
      <c r="BL43" s="276">
        <f t="shared" si="3"/>
        <v>0.15546676353069377</v>
      </c>
      <c r="BM43" s="277"/>
      <c r="BN43" s="287">
        <v>39</v>
      </c>
      <c r="BO43" s="272" t="s">
        <v>283</v>
      </c>
      <c r="BP43" s="278">
        <f t="shared" si="4"/>
        <v>1</v>
      </c>
      <c r="BQ43" s="279">
        <f t="shared" si="5"/>
        <v>2325</v>
      </c>
      <c r="BR43" s="280">
        <f t="shared" si="6"/>
        <v>-2324</v>
      </c>
      <c r="BS43" s="277"/>
    </row>
    <row r="44" spans="1:71" x14ac:dyDescent="0.2">
      <c r="A44" s="288">
        <v>40</v>
      </c>
      <c r="B44" s="289" t="s">
        <v>43</v>
      </c>
      <c r="C44" s="290">
        <v>186</v>
      </c>
      <c r="D44" s="290">
        <v>2</v>
      </c>
      <c r="E44" s="290">
        <v>0</v>
      </c>
      <c r="F44" s="290">
        <v>3</v>
      </c>
      <c r="G44" s="290">
        <v>3981</v>
      </c>
      <c r="H44" s="290">
        <v>80</v>
      </c>
      <c r="I44" s="290">
        <v>283</v>
      </c>
      <c r="J44" s="290">
        <v>310</v>
      </c>
      <c r="K44" s="290">
        <v>1261</v>
      </c>
      <c r="L44" s="290">
        <v>1208</v>
      </c>
      <c r="M44" s="290">
        <v>131</v>
      </c>
      <c r="N44" s="290">
        <v>9362</v>
      </c>
      <c r="O44" s="290">
        <v>1025</v>
      </c>
      <c r="P44" s="290">
        <v>863</v>
      </c>
      <c r="Q44" s="290">
        <v>427</v>
      </c>
      <c r="R44" s="290">
        <v>381</v>
      </c>
      <c r="S44" s="290">
        <v>169</v>
      </c>
      <c r="T44" s="290">
        <v>42318</v>
      </c>
      <c r="U44" s="290">
        <v>2152</v>
      </c>
      <c r="V44" s="290">
        <v>258</v>
      </c>
      <c r="W44" s="290">
        <v>889</v>
      </c>
      <c r="X44" s="290">
        <v>1341</v>
      </c>
      <c r="Y44" s="290">
        <v>5264</v>
      </c>
      <c r="Z44" s="290">
        <v>166</v>
      </c>
      <c r="AA44" s="290">
        <v>220</v>
      </c>
      <c r="AB44" s="290">
        <v>452</v>
      </c>
      <c r="AC44" s="290">
        <v>4531</v>
      </c>
      <c r="AD44" s="290">
        <v>713</v>
      </c>
      <c r="AE44" s="290">
        <v>2518</v>
      </c>
      <c r="AF44" s="290">
        <v>7816</v>
      </c>
      <c r="AG44" s="290">
        <v>158</v>
      </c>
      <c r="AH44" s="290">
        <v>1068</v>
      </c>
      <c r="AI44" s="290">
        <v>1389</v>
      </c>
      <c r="AJ44" s="290">
        <v>2569</v>
      </c>
      <c r="AK44" s="290">
        <v>138</v>
      </c>
      <c r="AL44" s="290">
        <v>1974</v>
      </c>
      <c r="AM44" s="290">
        <v>4930</v>
      </c>
      <c r="AN44" s="290">
        <v>599</v>
      </c>
      <c r="AO44" s="290">
        <v>429</v>
      </c>
      <c r="AP44" s="291">
        <v>101564</v>
      </c>
      <c r="AQ44" s="290">
        <v>2786</v>
      </c>
      <c r="AR44" s="290">
        <v>76640</v>
      </c>
      <c r="AS44" s="290">
        <v>10510</v>
      </c>
      <c r="AT44" s="290">
        <v>13616</v>
      </c>
      <c r="AU44" s="290">
        <v>7831</v>
      </c>
      <c r="AV44" s="290">
        <v>-3897</v>
      </c>
      <c r="AW44" s="291">
        <v>107486</v>
      </c>
      <c r="AX44" s="290">
        <v>209050</v>
      </c>
      <c r="AY44" s="291">
        <v>125013</v>
      </c>
      <c r="AZ44" s="291">
        <v>232499</v>
      </c>
      <c r="BA44" s="290">
        <v>334063</v>
      </c>
      <c r="BB44" s="291">
        <v>-128420</v>
      </c>
      <c r="BC44" s="290">
        <v>104079</v>
      </c>
      <c r="BD44" s="291">
        <v>205643</v>
      </c>
      <c r="BE44" s="271"/>
      <c r="BG44" s="288">
        <v>40</v>
      </c>
      <c r="BH44" s="292" t="s">
        <v>43</v>
      </c>
      <c r="BI44" s="293">
        <f t="shared" si="0"/>
        <v>209050</v>
      </c>
      <c r="BJ44" s="294">
        <f t="shared" si="1"/>
        <v>128420</v>
      </c>
      <c r="BK44" s="295">
        <f t="shared" si="2"/>
        <v>0.6143027983735948</v>
      </c>
      <c r="BL44" s="296">
        <f t="shared" si="3"/>
        <v>0.3856972016264052</v>
      </c>
      <c r="BM44" s="277"/>
      <c r="BN44" s="288">
        <v>40</v>
      </c>
      <c r="BO44" s="292" t="s">
        <v>43</v>
      </c>
      <c r="BP44" s="297">
        <f t="shared" si="4"/>
        <v>125013</v>
      </c>
      <c r="BQ44" s="298">
        <f t="shared" si="5"/>
        <v>128420</v>
      </c>
      <c r="BR44" s="299">
        <f t="shared" si="6"/>
        <v>-3407</v>
      </c>
    </row>
    <row r="45" spans="1:71" x14ac:dyDescent="0.2">
      <c r="A45" s="300">
        <v>41</v>
      </c>
      <c r="B45" s="301" t="s">
        <v>52</v>
      </c>
      <c r="C45" s="302">
        <v>1</v>
      </c>
      <c r="D45" s="302">
        <v>0</v>
      </c>
      <c r="E45" s="302">
        <v>0</v>
      </c>
      <c r="F45" s="302">
        <v>1</v>
      </c>
      <c r="G45" s="302">
        <v>60</v>
      </c>
      <c r="H45" s="302">
        <v>1</v>
      </c>
      <c r="I45" s="302">
        <v>7</v>
      </c>
      <c r="J45" s="302">
        <v>6</v>
      </c>
      <c r="K45" s="302">
        <v>17</v>
      </c>
      <c r="L45" s="302">
        <v>33</v>
      </c>
      <c r="M45" s="302">
        <v>4</v>
      </c>
      <c r="N45" s="302">
        <v>121</v>
      </c>
      <c r="O45" s="302">
        <v>8</v>
      </c>
      <c r="P45" s="302">
        <v>23</v>
      </c>
      <c r="Q45" s="302">
        <v>12</v>
      </c>
      <c r="R45" s="302">
        <v>8</v>
      </c>
      <c r="S45" s="302">
        <v>5</v>
      </c>
      <c r="T45" s="302">
        <v>761</v>
      </c>
      <c r="U45" s="302">
        <v>50</v>
      </c>
      <c r="V45" s="302">
        <v>8</v>
      </c>
      <c r="W45" s="302">
        <v>8</v>
      </c>
      <c r="X45" s="302">
        <v>44</v>
      </c>
      <c r="Y45" s="302">
        <v>208</v>
      </c>
      <c r="Z45" s="302">
        <v>3</v>
      </c>
      <c r="AA45" s="302">
        <v>6</v>
      </c>
      <c r="AB45" s="302">
        <v>35</v>
      </c>
      <c r="AC45" s="302">
        <v>381</v>
      </c>
      <c r="AD45" s="302">
        <v>68</v>
      </c>
      <c r="AE45" s="302">
        <v>57</v>
      </c>
      <c r="AF45" s="302">
        <v>417</v>
      </c>
      <c r="AG45" s="302">
        <v>7</v>
      </c>
      <c r="AH45" s="302">
        <v>39</v>
      </c>
      <c r="AI45" s="302">
        <v>47</v>
      </c>
      <c r="AJ45" s="302">
        <v>51</v>
      </c>
      <c r="AK45" s="302">
        <v>12</v>
      </c>
      <c r="AL45" s="302">
        <v>67</v>
      </c>
      <c r="AM45" s="302">
        <v>210</v>
      </c>
      <c r="AN45" s="302">
        <v>0</v>
      </c>
      <c r="AO45" s="302">
        <v>0</v>
      </c>
      <c r="AP45" s="303">
        <v>2786</v>
      </c>
      <c r="AQ45" s="269"/>
      <c r="AR45" s="269"/>
      <c r="AS45" s="269"/>
      <c r="AT45" s="269"/>
      <c r="AU45" s="269"/>
      <c r="AV45" s="269"/>
      <c r="AW45" s="269"/>
      <c r="AX45" s="269"/>
      <c r="AY45" s="269"/>
      <c r="AZ45" s="269"/>
      <c r="BA45" s="269"/>
      <c r="BB45" s="269"/>
      <c r="BC45" s="269"/>
      <c r="BD45" s="269"/>
      <c r="BE45" s="271"/>
      <c r="BG45" s="56" t="s">
        <v>485</v>
      </c>
      <c r="BI45" s="274"/>
      <c r="BJ45" s="274"/>
      <c r="BN45" s="56" t="s">
        <v>485</v>
      </c>
    </row>
    <row r="46" spans="1:71" x14ac:dyDescent="0.2">
      <c r="A46" s="286">
        <v>42</v>
      </c>
      <c r="B46" s="282" t="s">
        <v>53</v>
      </c>
      <c r="C46" s="269">
        <v>42</v>
      </c>
      <c r="D46" s="269">
        <v>2</v>
      </c>
      <c r="E46" s="269">
        <v>0</v>
      </c>
      <c r="F46" s="269">
        <v>8</v>
      </c>
      <c r="G46" s="269">
        <v>833</v>
      </c>
      <c r="H46" s="269">
        <v>33</v>
      </c>
      <c r="I46" s="269">
        <v>76</v>
      </c>
      <c r="J46" s="269">
        <v>44</v>
      </c>
      <c r="K46" s="269">
        <v>60</v>
      </c>
      <c r="L46" s="269">
        <v>389</v>
      </c>
      <c r="M46" s="269">
        <v>53</v>
      </c>
      <c r="N46" s="269">
        <v>720</v>
      </c>
      <c r="O46" s="269">
        <v>134</v>
      </c>
      <c r="P46" s="269">
        <v>439</v>
      </c>
      <c r="Q46" s="269">
        <v>146</v>
      </c>
      <c r="R46" s="269">
        <v>151</v>
      </c>
      <c r="S46" s="269">
        <v>60</v>
      </c>
      <c r="T46" s="269">
        <v>13036</v>
      </c>
      <c r="U46" s="269">
        <v>651</v>
      </c>
      <c r="V46" s="269">
        <v>66</v>
      </c>
      <c r="W46" s="269">
        <v>144</v>
      </c>
      <c r="X46" s="269">
        <v>571</v>
      </c>
      <c r="Y46" s="269">
        <v>3367</v>
      </c>
      <c r="Z46" s="269">
        <v>18</v>
      </c>
      <c r="AA46" s="269">
        <v>62</v>
      </c>
      <c r="AB46" s="269">
        <v>689</v>
      </c>
      <c r="AC46" s="269">
        <v>6882</v>
      </c>
      <c r="AD46" s="269">
        <v>684</v>
      </c>
      <c r="AE46" s="269">
        <v>852</v>
      </c>
      <c r="AF46" s="269">
        <v>6667</v>
      </c>
      <c r="AG46" s="269">
        <v>89</v>
      </c>
      <c r="AH46" s="269">
        <v>1283</v>
      </c>
      <c r="AI46" s="269">
        <v>3032</v>
      </c>
      <c r="AJ46" s="269">
        <v>2634</v>
      </c>
      <c r="AK46" s="269">
        <v>158</v>
      </c>
      <c r="AL46" s="269">
        <v>1529</v>
      </c>
      <c r="AM46" s="269">
        <v>2788</v>
      </c>
      <c r="AN46" s="269">
        <v>0</v>
      </c>
      <c r="AO46" s="269">
        <v>0</v>
      </c>
      <c r="AP46" s="270">
        <v>48392</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70</v>
      </c>
      <c r="D47" s="269">
        <v>3</v>
      </c>
      <c r="E47" s="269">
        <v>0</v>
      </c>
      <c r="F47" s="269">
        <v>1</v>
      </c>
      <c r="G47" s="269">
        <v>485</v>
      </c>
      <c r="H47" s="269">
        <v>-3</v>
      </c>
      <c r="I47" s="269">
        <v>45</v>
      </c>
      <c r="J47" s="269">
        <v>28</v>
      </c>
      <c r="K47" s="269">
        <v>50</v>
      </c>
      <c r="L47" s="269">
        <v>-11</v>
      </c>
      <c r="M47" s="269">
        <v>24</v>
      </c>
      <c r="N47" s="269">
        <v>1368</v>
      </c>
      <c r="O47" s="269">
        <v>115</v>
      </c>
      <c r="P47" s="269">
        <v>45</v>
      </c>
      <c r="Q47" s="269">
        <v>80</v>
      </c>
      <c r="R47" s="269">
        <v>78</v>
      </c>
      <c r="S47" s="269">
        <v>8</v>
      </c>
      <c r="T47" s="269">
        <v>-2874</v>
      </c>
      <c r="U47" s="269">
        <v>-76</v>
      </c>
      <c r="V47" s="269">
        <v>-18</v>
      </c>
      <c r="W47" s="269">
        <v>13</v>
      </c>
      <c r="X47" s="269">
        <v>38</v>
      </c>
      <c r="Y47" s="269">
        <v>250</v>
      </c>
      <c r="Z47" s="269">
        <v>13</v>
      </c>
      <c r="AA47" s="269">
        <v>57</v>
      </c>
      <c r="AB47" s="269">
        <v>45</v>
      </c>
      <c r="AC47" s="269">
        <v>2172</v>
      </c>
      <c r="AD47" s="269">
        <v>536</v>
      </c>
      <c r="AE47" s="269">
        <v>7104</v>
      </c>
      <c r="AF47" s="269">
        <v>1017</v>
      </c>
      <c r="AG47" s="269">
        <v>48</v>
      </c>
      <c r="AH47" s="269">
        <v>0</v>
      </c>
      <c r="AI47" s="269">
        <v>60</v>
      </c>
      <c r="AJ47" s="269">
        <v>204</v>
      </c>
      <c r="AK47" s="269">
        <v>-4</v>
      </c>
      <c r="AL47" s="269">
        <v>413</v>
      </c>
      <c r="AM47" s="269">
        <v>983</v>
      </c>
      <c r="AN47" s="269">
        <v>0</v>
      </c>
      <c r="AO47" s="269">
        <v>0</v>
      </c>
      <c r="AP47" s="270">
        <v>12367</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55</v>
      </c>
      <c r="D48" s="269">
        <v>0</v>
      </c>
      <c r="E48" s="269">
        <v>0</v>
      </c>
      <c r="F48" s="269">
        <v>3</v>
      </c>
      <c r="G48" s="269">
        <v>322</v>
      </c>
      <c r="H48" s="269">
        <v>16</v>
      </c>
      <c r="I48" s="269">
        <v>27</v>
      </c>
      <c r="J48" s="269">
        <v>58</v>
      </c>
      <c r="K48" s="269">
        <v>168</v>
      </c>
      <c r="L48" s="269">
        <v>146</v>
      </c>
      <c r="M48" s="269">
        <v>29</v>
      </c>
      <c r="N48" s="269">
        <v>687</v>
      </c>
      <c r="O48" s="269">
        <v>40</v>
      </c>
      <c r="P48" s="269">
        <v>128</v>
      </c>
      <c r="Q48" s="269">
        <v>79</v>
      </c>
      <c r="R48" s="269">
        <v>72</v>
      </c>
      <c r="S48" s="269">
        <v>41</v>
      </c>
      <c r="T48" s="269">
        <v>12426</v>
      </c>
      <c r="U48" s="269">
        <v>517</v>
      </c>
      <c r="V48" s="269">
        <v>72</v>
      </c>
      <c r="W48" s="269">
        <v>79</v>
      </c>
      <c r="X48" s="269">
        <v>197</v>
      </c>
      <c r="Y48" s="269">
        <v>359</v>
      </c>
      <c r="Z48" s="269">
        <v>50</v>
      </c>
      <c r="AA48" s="269">
        <v>95</v>
      </c>
      <c r="AB48" s="269">
        <v>110</v>
      </c>
      <c r="AC48" s="269">
        <v>1538</v>
      </c>
      <c r="AD48" s="269">
        <v>160</v>
      </c>
      <c r="AE48" s="269">
        <v>5814</v>
      </c>
      <c r="AF48" s="269">
        <v>7534</v>
      </c>
      <c r="AG48" s="269">
        <v>33</v>
      </c>
      <c r="AH48" s="269">
        <v>1284</v>
      </c>
      <c r="AI48" s="269">
        <v>952</v>
      </c>
      <c r="AJ48" s="269">
        <v>377</v>
      </c>
      <c r="AK48" s="269">
        <v>20</v>
      </c>
      <c r="AL48" s="269">
        <v>674</v>
      </c>
      <c r="AM48" s="269">
        <v>920</v>
      </c>
      <c r="AN48" s="269">
        <v>0</v>
      </c>
      <c r="AO48" s="269">
        <v>0</v>
      </c>
      <c r="AP48" s="270">
        <v>35082</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14</v>
      </c>
      <c r="D49" s="269">
        <v>0</v>
      </c>
      <c r="E49" s="269">
        <v>0</v>
      </c>
      <c r="F49" s="269">
        <v>1</v>
      </c>
      <c r="G49" s="269">
        <v>399</v>
      </c>
      <c r="H49" s="269">
        <v>6</v>
      </c>
      <c r="I49" s="269">
        <v>14</v>
      </c>
      <c r="J49" s="269">
        <v>9</v>
      </c>
      <c r="K49" s="269">
        <v>245</v>
      </c>
      <c r="L49" s="269">
        <v>68</v>
      </c>
      <c r="M49" s="269">
        <v>8</v>
      </c>
      <c r="N49" s="269">
        <v>219</v>
      </c>
      <c r="O49" s="269">
        <v>9</v>
      </c>
      <c r="P49" s="269">
        <v>42</v>
      </c>
      <c r="Q49" s="269">
        <v>5</v>
      </c>
      <c r="R49" s="269">
        <v>7</v>
      </c>
      <c r="S49" s="269">
        <v>5</v>
      </c>
      <c r="T49" s="269">
        <v>523</v>
      </c>
      <c r="U49" s="269">
        <v>13</v>
      </c>
      <c r="V49" s="269">
        <v>5</v>
      </c>
      <c r="W49" s="269">
        <v>9</v>
      </c>
      <c r="X49" s="269">
        <v>52</v>
      </c>
      <c r="Y49" s="269">
        <v>360</v>
      </c>
      <c r="Z49" s="269">
        <v>8</v>
      </c>
      <c r="AA49" s="269">
        <v>20</v>
      </c>
      <c r="AB49" s="269">
        <v>26</v>
      </c>
      <c r="AC49" s="269">
        <v>704</v>
      </c>
      <c r="AD49" s="269">
        <v>46</v>
      </c>
      <c r="AE49" s="269">
        <v>777</v>
      </c>
      <c r="AF49" s="269">
        <v>1292</v>
      </c>
      <c r="AG49" s="269">
        <v>12</v>
      </c>
      <c r="AH49" s="269">
        <v>6</v>
      </c>
      <c r="AI49" s="269">
        <v>64</v>
      </c>
      <c r="AJ49" s="269">
        <v>87</v>
      </c>
      <c r="AK49" s="269">
        <v>11</v>
      </c>
      <c r="AL49" s="269">
        <v>205</v>
      </c>
      <c r="AM49" s="269">
        <v>604</v>
      </c>
      <c r="AN49" s="269">
        <v>0</v>
      </c>
      <c r="AO49" s="269">
        <v>0</v>
      </c>
      <c r="AP49" s="270">
        <v>5875</v>
      </c>
      <c r="AQ49" s="269"/>
      <c r="AR49" s="269"/>
      <c r="AS49" s="269"/>
      <c r="AT49" s="269"/>
      <c r="AU49" s="269"/>
      <c r="AV49" s="269"/>
      <c r="AW49" s="269"/>
      <c r="AX49" s="269"/>
      <c r="AY49" s="269"/>
      <c r="AZ49" s="269"/>
      <c r="BA49" s="269"/>
      <c r="BB49" s="269"/>
      <c r="BC49" s="269"/>
      <c r="BD49" s="269"/>
      <c r="BE49" s="271"/>
    </row>
    <row r="50" spans="1:57" x14ac:dyDescent="0.2">
      <c r="A50" s="286">
        <v>46</v>
      </c>
      <c r="B50" s="282" t="s">
        <v>204</v>
      </c>
      <c r="C50" s="269">
        <v>-24</v>
      </c>
      <c r="D50" s="269">
        <v>0</v>
      </c>
      <c r="E50" s="269">
        <v>0</v>
      </c>
      <c r="F50" s="269">
        <v>0</v>
      </c>
      <c r="G50" s="269">
        <v>-22</v>
      </c>
      <c r="H50" s="269">
        <v>0</v>
      </c>
      <c r="I50" s="269">
        <v>0</v>
      </c>
      <c r="J50" s="269">
        <v>0</v>
      </c>
      <c r="K50" s="269">
        <v>-4</v>
      </c>
      <c r="L50" s="269">
        <v>0</v>
      </c>
      <c r="M50" s="269">
        <v>0</v>
      </c>
      <c r="N50" s="269">
        <v>0</v>
      </c>
      <c r="O50" s="269">
        <v>0</v>
      </c>
      <c r="P50" s="269">
        <v>0</v>
      </c>
      <c r="Q50" s="269">
        <v>0</v>
      </c>
      <c r="R50" s="269">
        <v>0</v>
      </c>
      <c r="S50" s="269">
        <v>0</v>
      </c>
      <c r="T50" s="269">
        <v>0</v>
      </c>
      <c r="U50" s="269">
        <v>0</v>
      </c>
      <c r="V50" s="269">
        <v>0</v>
      </c>
      <c r="W50" s="269">
        <v>0</v>
      </c>
      <c r="X50" s="269">
        <v>0</v>
      </c>
      <c r="Y50" s="269">
        <v>-42</v>
      </c>
      <c r="Z50" s="269">
        <v>0</v>
      </c>
      <c r="AA50" s="269">
        <v>-21</v>
      </c>
      <c r="AB50" s="269">
        <v>0</v>
      </c>
      <c r="AC50" s="269">
        <v>-8</v>
      </c>
      <c r="AD50" s="269">
        <v>-32</v>
      </c>
      <c r="AE50" s="269">
        <v>-6</v>
      </c>
      <c r="AF50" s="269">
        <v>-173</v>
      </c>
      <c r="AG50" s="269">
        <v>0</v>
      </c>
      <c r="AH50" s="269">
        <v>0</v>
      </c>
      <c r="AI50" s="269">
        <v>-11</v>
      </c>
      <c r="AJ50" s="269">
        <v>-75</v>
      </c>
      <c r="AK50" s="269">
        <v>-5</v>
      </c>
      <c r="AL50" s="269">
        <v>0</v>
      </c>
      <c r="AM50" s="269">
        <v>0</v>
      </c>
      <c r="AN50" s="269">
        <v>0</v>
      </c>
      <c r="AO50" s="269">
        <v>0</v>
      </c>
      <c r="AP50" s="270">
        <v>-423</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158</v>
      </c>
      <c r="D51" s="290">
        <v>5</v>
      </c>
      <c r="E51" s="290">
        <v>0</v>
      </c>
      <c r="F51" s="290">
        <v>14</v>
      </c>
      <c r="G51" s="290">
        <v>2077</v>
      </c>
      <c r="H51" s="290">
        <v>53</v>
      </c>
      <c r="I51" s="290">
        <v>169</v>
      </c>
      <c r="J51" s="290">
        <v>145</v>
      </c>
      <c r="K51" s="290">
        <v>536</v>
      </c>
      <c r="L51" s="290">
        <v>625</v>
      </c>
      <c r="M51" s="290">
        <v>118</v>
      </c>
      <c r="N51" s="290">
        <v>3115</v>
      </c>
      <c r="O51" s="290">
        <v>306</v>
      </c>
      <c r="P51" s="290">
        <v>677</v>
      </c>
      <c r="Q51" s="290">
        <v>322</v>
      </c>
      <c r="R51" s="290">
        <v>316</v>
      </c>
      <c r="S51" s="290">
        <v>119</v>
      </c>
      <c r="T51" s="290">
        <v>23872</v>
      </c>
      <c r="U51" s="290">
        <v>1155</v>
      </c>
      <c r="V51" s="290">
        <v>133</v>
      </c>
      <c r="W51" s="290">
        <v>253</v>
      </c>
      <c r="X51" s="290">
        <v>902</v>
      </c>
      <c r="Y51" s="290">
        <v>4502</v>
      </c>
      <c r="Z51" s="290">
        <v>92</v>
      </c>
      <c r="AA51" s="290">
        <v>219</v>
      </c>
      <c r="AB51" s="290">
        <v>905</v>
      </c>
      <c r="AC51" s="290">
        <v>11669</v>
      </c>
      <c r="AD51" s="290">
        <v>1462</v>
      </c>
      <c r="AE51" s="290">
        <v>14598</v>
      </c>
      <c r="AF51" s="290">
        <v>16754</v>
      </c>
      <c r="AG51" s="290">
        <v>189</v>
      </c>
      <c r="AH51" s="290">
        <v>2612</v>
      </c>
      <c r="AI51" s="290">
        <v>4144</v>
      </c>
      <c r="AJ51" s="290">
        <v>3278</v>
      </c>
      <c r="AK51" s="290">
        <v>192</v>
      </c>
      <c r="AL51" s="290">
        <v>2888</v>
      </c>
      <c r="AM51" s="290">
        <v>5505</v>
      </c>
      <c r="AN51" s="290">
        <v>0</v>
      </c>
      <c r="AO51" s="290">
        <v>0</v>
      </c>
      <c r="AP51" s="291">
        <v>104079</v>
      </c>
      <c r="AQ51" s="269"/>
      <c r="AR51" s="269"/>
      <c r="AS51" s="269"/>
      <c r="AT51" s="269"/>
      <c r="AU51" s="269"/>
      <c r="AV51" s="269"/>
      <c r="AW51" s="269"/>
      <c r="AX51" s="269"/>
      <c r="AY51" s="269"/>
      <c r="AZ51" s="269"/>
      <c r="BA51" s="269"/>
      <c r="BB51" s="269"/>
      <c r="BC51" s="269"/>
      <c r="BD51" s="269"/>
      <c r="BE51" s="271"/>
    </row>
    <row r="52" spans="1:57" x14ac:dyDescent="0.2">
      <c r="A52" s="304">
        <v>48</v>
      </c>
      <c r="B52" s="305" t="s">
        <v>439</v>
      </c>
      <c r="C52" s="306">
        <v>344</v>
      </c>
      <c r="D52" s="306">
        <v>7</v>
      </c>
      <c r="E52" s="306">
        <v>0</v>
      </c>
      <c r="F52" s="306">
        <v>17</v>
      </c>
      <c r="G52" s="306">
        <v>6058</v>
      </c>
      <c r="H52" s="306">
        <v>133</v>
      </c>
      <c r="I52" s="306">
        <v>452</v>
      </c>
      <c r="J52" s="306">
        <v>455</v>
      </c>
      <c r="K52" s="306">
        <v>1797</v>
      </c>
      <c r="L52" s="306">
        <v>1833</v>
      </c>
      <c r="M52" s="306">
        <v>249</v>
      </c>
      <c r="N52" s="306">
        <v>12477</v>
      </c>
      <c r="O52" s="306">
        <v>1331</v>
      </c>
      <c r="P52" s="306">
        <v>1540</v>
      </c>
      <c r="Q52" s="306">
        <v>749</v>
      </c>
      <c r="R52" s="306">
        <v>697</v>
      </c>
      <c r="S52" s="306">
        <v>288</v>
      </c>
      <c r="T52" s="306">
        <v>66190</v>
      </c>
      <c r="U52" s="306">
        <v>3307</v>
      </c>
      <c r="V52" s="306">
        <v>391</v>
      </c>
      <c r="W52" s="306">
        <v>1142</v>
      </c>
      <c r="X52" s="306">
        <v>2243</v>
      </c>
      <c r="Y52" s="306">
        <v>9766</v>
      </c>
      <c r="Z52" s="306">
        <v>258</v>
      </c>
      <c r="AA52" s="306">
        <v>439</v>
      </c>
      <c r="AB52" s="306">
        <v>1357</v>
      </c>
      <c r="AC52" s="306">
        <v>16200</v>
      </c>
      <c r="AD52" s="306">
        <v>2175</v>
      </c>
      <c r="AE52" s="306">
        <v>17116</v>
      </c>
      <c r="AF52" s="306">
        <v>24570</v>
      </c>
      <c r="AG52" s="306">
        <v>347</v>
      </c>
      <c r="AH52" s="306">
        <v>3680</v>
      </c>
      <c r="AI52" s="306">
        <v>5533</v>
      </c>
      <c r="AJ52" s="306">
        <v>5847</v>
      </c>
      <c r="AK52" s="306">
        <v>330</v>
      </c>
      <c r="AL52" s="306">
        <v>4862</v>
      </c>
      <c r="AM52" s="306">
        <v>10435</v>
      </c>
      <c r="AN52" s="306">
        <v>599</v>
      </c>
      <c r="AO52" s="306">
        <v>429</v>
      </c>
      <c r="AP52" s="307">
        <v>205643</v>
      </c>
      <c r="AQ52" s="269"/>
      <c r="AR52" s="269"/>
      <c r="AS52" s="269"/>
      <c r="AT52" s="269"/>
      <c r="AU52" s="269"/>
      <c r="AV52" s="269"/>
      <c r="AW52" s="269"/>
      <c r="AX52" s="269"/>
      <c r="AY52" s="269"/>
      <c r="AZ52" s="269"/>
      <c r="BA52" s="269"/>
      <c r="BB52" s="269"/>
      <c r="BC52" s="269"/>
      <c r="BD52" s="269"/>
      <c r="BE52" s="271"/>
    </row>
    <row r="53" spans="1:57" x14ac:dyDescent="0.2">
      <c r="A53" s="56" t="s">
        <v>485</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397</v>
      </c>
      <c r="B1" s="308"/>
      <c r="C1" s="308"/>
      <c r="D1" s="308"/>
      <c r="E1" s="308" t="s">
        <v>611</v>
      </c>
      <c r="F1" s="308"/>
      <c r="G1" s="309" t="s">
        <v>177</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348</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2" t="s">
        <v>43</v>
      </c>
      <c r="AQ4" s="258" t="s">
        <v>52</v>
      </c>
      <c r="AR4" s="258" t="s">
        <v>44</v>
      </c>
      <c r="AS4" s="258" t="s">
        <v>45</v>
      </c>
      <c r="AT4" s="258" t="s">
        <v>433</v>
      </c>
      <c r="AU4" s="258" t="s">
        <v>434</v>
      </c>
      <c r="AV4" s="258" t="s">
        <v>46</v>
      </c>
      <c r="AW4" s="257" t="s">
        <v>435</v>
      </c>
      <c r="AX4" s="258" t="s">
        <v>436</v>
      </c>
      <c r="AY4" s="259" t="s">
        <v>437</v>
      </c>
      <c r="AZ4" s="257" t="s">
        <v>47</v>
      </c>
      <c r="BA4" s="258" t="s">
        <v>48</v>
      </c>
      <c r="BB4" s="259" t="s">
        <v>438</v>
      </c>
      <c r="BC4" s="258" t="s">
        <v>49</v>
      </c>
      <c r="BD4" s="257" t="s">
        <v>439</v>
      </c>
    </row>
    <row r="5" spans="1:56" x14ac:dyDescent="0.2">
      <c r="A5" s="267" t="s">
        <v>442</v>
      </c>
      <c r="B5" s="272" t="s">
        <v>443</v>
      </c>
      <c r="C5" s="442">
        <v>0.14244186046511628</v>
      </c>
      <c r="D5" s="442">
        <v>0</v>
      </c>
      <c r="E5" s="442">
        <v>0</v>
      </c>
      <c r="F5" s="442">
        <v>0</v>
      </c>
      <c r="G5" s="442">
        <v>0.18438428524265435</v>
      </c>
      <c r="H5" s="442">
        <v>7.5187969924812026E-3</v>
      </c>
      <c r="I5" s="442">
        <v>0</v>
      </c>
      <c r="J5" s="442">
        <v>2.1978021978021978E-3</v>
      </c>
      <c r="K5" s="442">
        <v>0</v>
      </c>
      <c r="L5" s="442">
        <v>5.455537370430987E-4</v>
      </c>
      <c r="M5" s="442">
        <v>0</v>
      </c>
      <c r="N5" s="442">
        <v>0</v>
      </c>
      <c r="O5" s="442">
        <v>0</v>
      </c>
      <c r="P5" s="442">
        <v>0</v>
      </c>
      <c r="Q5" s="442">
        <v>0</v>
      </c>
      <c r="R5" s="442">
        <v>0</v>
      </c>
      <c r="S5" s="442">
        <v>0</v>
      </c>
      <c r="T5" s="442">
        <v>0</v>
      </c>
      <c r="U5" s="442">
        <v>0</v>
      </c>
      <c r="V5" s="442">
        <v>0</v>
      </c>
      <c r="W5" s="442">
        <v>0</v>
      </c>
      <c r="X5" s="442">
        <v>6.241640659830584E-3</v>
      </c>
      <c r="Y5" s="442">
        <v>1.0239606799098914E-3</v>
      </c>
      <c r="Z5" s="442">
        <v>0</v>
      </c>
      <c r="AA5" s="442">
        <v>0</v>
      </c>
      <c r="AB5" s="442">
        <v>0</v>
      </c>
      <c r="AC5" s="442">
        <v>1.2345679012345679E-4</v>
      </c>
      <c r="AD5" s="442">
        <v>0</v>
      </c>
      <c r="AE5" s="442">
        <v>0</v>
      </c>
      <c r="AF5" s="442">
        <v>0</v>
      </c>
      <c r="AG5" s="442">
        <v>0</v>
      </c>
      <c r="AH5" s="442">
        <v>0</v>
      </c>
      <c r="AI5" s="442">
        <v>2.3495391288631843E-3</v>
      </c>
      <c r="AJ5" s="442">
        <v>1.8813066529844364E-3</v>
      </c>
      <c r="AK5" s="442">
        <v>3.0303030303030303E-3</v>
      </c>
      <c r="AL5" s="442">
        <v>0</v>
      </c>
      <c r="AM5" s="442">
        <v>1.93579300431241E-2</v>
      </c>
      <c r="AN5" s="442">
        <v>0</v>
      </c>
      <c r="AO5" s="442">
        <v>0</v>
      </c>
      <c r="AP5" s="443">
        <v>6.9148962036150027E-3</v>
      </c>
      <c r="AQ5" s="442">
        <v>3.2304379038047381E-3</v>
      </c>
      <c r="AR5" s="442">
        <v>1.0934237995824634E-2</v>
      </c>
      <c r="AS5" s="442">
        <v>0</v>
      </c>
      <c r="AT5" s="442">
        <v>0</v>
      </c>
      <c r="AU5" s="442">
        <v>2.5539522410930916E-3</v>
      </c>
      <c r="AV5" s="442">
        <v>0</v>
      </c>
      <c r="AW5" s="443">
        <v>8.0661667566008597E-3</v>
      </c>
      <c r="AX5" s="442">
        <v>1.0949533604400862E-2</v>
      </c>
      <c r="AY5" s="443">
        <v>1.4398502555734204E-3</v>
      </c>
      <c r="AZ5" s="443">
        <v>4.5032451752480655E-3</v>
      </c>
      <c r="BA5" s="442">
        <v>7.3908214917545491E-3</v>
      </c>
      <c r="BB5" s="443">
        <v>1.6547266780875255E-2</v>
      </c>
      <c r="BC5" s="442">
        <v>-1.0357516886211435E-2</v>
      </c>
      <c r="BD5" s="443">
        <v>1.6728018945454015E-3</v>
      </c>
    </row>
    <row r="6" spans="1:56" x14ac:dyDescent="0.2">
      <c r="A6" s="267" t="s">
        <v>444</v>
      </c>
      <c r="B6" s="272" t="s">
        <v>445</v>
      </c>
      <c r="C6" s="442">
        <v>0</v>
      </c>
      <c r="D6" s="442">
        <v>0.2857142857142857</v>
      </c>
      <c r="E6" s="442">
        <v>0</v>
      </c>
      <c r="F6" s="442">
        <v>0</v>
      </c>
      <c r="G6" s="442">
        <v>4.9521294156487292E-4</v>
      </c>
      <c r="H6" s="442">
        <v>0</v>
      </c>
      <c r="I6" s="442">
        <v>8.4070796460176997E-2</v>
      </c>
      <c r="J6" s="442">
        <v>0</v>
      </c>
      <c r="K6" s="442">
        <v>0</v>
      </c>
      <c r="L6" s="442">
        <v>0</v>
      </c>
      <c r="M6" s="442">
        <v>0</v>
      </c>
      <c r="N6" s="442">
        <v>0</v>
      </c>
      <c r="O6" s="442">
        <v>0</v>
      </c>
      <c r="P6" s="442">
        <v>0</v>
      </c>
      <c r="Q6" s="442">
        <v>0</v>
      </c>
      <c r="R6" s="442">
        <v>0</v>
      </c>
      <c r="S6" s="442">
        <v>0</v>
      </c>
      <c r="T6" s="442">
        <v>0</v>
      </c>
      <c r="U6" s="442">
        <v>0</v>
      </c>
      <c r="V6" s="442">
        <v>0</v>
      </c>
      <c r="W6" s="442">
        <v>0</v>
      </c>
      <c r="X6" s="442">
        <v>8.9166295140436912E-4</v>
      </c>
      <c r="Y6" s="442">
        <v>0</v>
      </c>
      <c r="Z6" s="442">
        <v>0</v>
      </c>
      <c r="AA6" s="442">
        <v>0</v>
      </c>
      <c r="AB6" s="442">
        <v>0</v>
      </c>
      <c r="AC6" s="442">
        <v>0</v>
      </c>
      <c r="AD6" s="442">
        <v>0</v>
      </c>
      <c r="AE6" s="442">
        <v>0</v>
      </c>
      <c r="AF6" s="442">
        <v>0</v>
      </c>
      <c r="AG6" s="442">
        <v>0</v>
      </c>
      <c r="AH6" s="442">
        <v>0</v>
      </c>
      <c r="AI6" s="442">
        <v>0</v>
      </c>
      <c r="AJ6" s="442">
        <v>0</v>
      </c>
      <c r="AK6" s="442">
        <v>0</v>
      </c>
      <c r="AL6" s="442">
        <v>0</v>
      </c>
      <c r="AM6" s="442">
        <v>1.0541447053186391E-3</v>
      </c>
      <c r="AN6" s="442">
        <v>0</v>
      </c>
      <c r="AO6" s="442">
        <v>0</v>
      </c>
      <c r="AP6" s="443">
        <v>2.7231658748413511E-4</v>
      </c>
      <c r="AQ6" s="442">
        <v>3.5893754486719312E-4</v>
      </c>
      <c r="AR6" s="442">
        <v>5.8716075156576197E-4</v>
      </c>
      <c r="AS6" s="442">
        <v>0</v>
      </c>
      <c r="AT6" s="442">
        <v>0</v>
      </c>
      <c r="AU6" s="442">
        <v>0</v>
      </c>
      <c r="AV6" s="442">
        <v>-7.6982294072363352E-4</v>
      </c>
      <c r="AW6" s="443">
        <v>4.5587332303741884E-4</v>
      </c>
      <c r="AX6" s="442">
        <v>5.022721836881129E-4</v>
      </c>
      <c r="AY6" s="443">
        <v>7.9991680865190017E-6</v>
      </c>
      <c r="AZ6" s="443">
        <v>2.1505468840726197E-4</v>
      </c>
      <c r="BA6" s="442">
        <v>3.1730541843903693E-4</v>
      </c>
      <c r="BB6" s="443">
        <v>7.7090795826195301E-4</v>
      </c>
      <c r="BC6" s="442">
        <v>-4.7079622210051978E-4</v>
      </c>
      <c r="BD6" s="443">
        <v>3.4039573435516889E-5</v>
      </c>
    </row>
    <row r="7" spans="1:56" x14ac:dyDescent="0.2">
      <c r="A7" s="267" t="s">
        <v>446</v>
      </c>
      <c r="B7" s="272" t="s">
        <v>249</v>
      </c>
      <c r="C7" s="442">
        <v>0</v>
      </c>
      <c r="D7" s="442">
        <v>0</v>
      </c>
      <c r="E7" s="442">
        <v>0</v>
      </c>
      <c r="F7" s="442">
        <v>0</v>
      </c>
      <c r="G7" s="442">
        <v>3.2188841201716736E-2</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8.024966562639322E-3</v>
      </c>
      <c r="Y7" s="442">
        <v>0</v>
      </c>
      <c r="Z7" s="442">
        <v>0</v>
      </c>
      <c r="AA7" s="442">
        <v>0</v>
      </c>
      <c r="AB7" s="442">
        <v>0</v>
      </c>
      <c r="AC7" s="442">
        <v>0</v>
      </c>
      <c r="AD7" s="442">
        <v>0</v>
      </c>
      <c r="AE7" s="442">
        <v>0</v>
      </c>
      <c r="AF7" s="442">
        <v>0</v>
      </c>
      <c r="AG7" s="442">
        <v>0</v>
      </c>
      <c r="AH7" s="442">
        <v>0</v>
      </c>
      <c r="AI7" s="442">
        <v>0</v>
      </c>
      <c r="AJ7" s="442">
        <v>3.4205575508807937E-4</v>
      </c>
      <c r="AK7" s="442">
        <v>0</v>
      </c>
      <c r="AL7" s="442">
        <v>0</v>
      </c>
      <c r="AM7" s="442">
        <v>4.0249161475802587E-3</v>
      </c>
      <c r="AN7" s="442">
        <v>0</v>
      </c>
      <c r="AO7" s="442">
        <v>0</v>
      </c>
      <c r="AP7" s="443">
        <v>1.2497386247039774E-3</v>
      </c>
      <c r="AQ7" s="442">
        <v>1.0768126346015793E-3</v>
      </c>
      <c r="AR7" s="442">
        <v>1.1090814196242171E-3</v>
      </c>
      <c r="AS7" s="442">
        <v>0</v>
      </c>
      <c r="AT7" s="442">
        <v>0</v>
      </c>
      <c r="AU7" s="442">
        <v>0</v>
      </c>
      <c r="AV7" s="442">
        <v>0</v>
      </c>
      <c r="AW7" s="443">
        <v>8.1871127402638488E-4</v>
      </c>
      <c r="AX7" s="442">
        <v>1.6503228892609423E-3</v>
      </c>
      <c r="AY7" s="443">
        <v>0</v>
      </c>
      <c r="AZ7" s="443">
        <v>3.7849625159678104E-4</v>
      </c>
      <c r="BA7" s="442">
        <v>1.0327393335987523E-3</v>
      </c>
      <c r="BB7" s="443">
        <v>2.6864974303068057E-3</v>
      </c>
      <c r="BC7" s="442">
        <v>-2.4692781444863999E-3</v>
      </c>
      <c r="BD7" s="443">
        <v>0</v>
      </c>
    </row>
    <row r="8" spans="1:56" x14ac:dyDescent="0.2">
      <c r="A8" s="267" t="s">
        <v>447</v>
      </c>
      <c r="B8" s="272" t="s">
        <v>27</v>
      </c>
      <c r="C8" s="442">
        <v>0</v>
      </c>
      <c r="D8" s="442">
        <v>0</v>
      </c>
      <c r="E8" s="442">
        <v>0</v>
      </c>
      <c r="F8" s="442">
        <v>0</v>
      </c>
      <c r="G8" s="442">
        <v>3.3014196104324861E-4</v>
      </c>
      <c r="H8" s="442">
        <v>0</v>
      </c>
      <c r="I8" s="442">
        <v>2.2123893805309734E-3</v>
      </c>
      <c r="J8" s="442">
        <v>4.3956043956043956E-3</v>
      </c>
      <c r="K8" s="442">
        <v>0.58764607679465775</v>
      </c>
      <c r="L8" s="442">
        <v>0</v>
      </c>
      <c r="M8" s="442">
        <v>6.8273092369477914E-2</v>
      </c>
      <c r="N8" s="442">
        <v>5.153482407630039E-2</v>
      </c>
      <c r="O8" s="442">
        <v>0.1487603305785124</v>
      </c>
      <c r="P8" s="442">
        <v>0</v>
      </c>
      <c r="Q8" s="442">
        <v>0</v>
      </c>
      <c r="R8" s="442">
        <v>0</v>
      </c>
      <c r="S8" s="442">
        <v>0</v>
      </c>
      <c r="T8" s="442">
        <v>1.8129626831847712E-4</v>
      </c>
      <c r="U8" s="442">
        <v>0</v>
      </c>
      <c r="V8" s="442">
        <v>0</v>
      </c>
      <c r="W8" s="442">
        <v>0</v>
      </c>
      <c r="X8" s="442">
        <v>4.4583147570218456E-4</v>
      </c>
      <c r="Y8" s="442">
        <v>6.6557444194142949E-3</v>
      </c>
      <c r="Z8" s="442">
        <v>0.29844961240310075</v>
      </c>
      <c r="AA8" s="442">
        <v>0</v>
      </c>
      <c r="AB8" s="442">
        <v>0</v>
      </c>
      <c r="AC8" s="442">
        <v>0</v>
      </c>
      <c r="AD8" s="442">
        <v>0</v>
      </c>
      <c r="AE8" s="442">
        <v>0</v>
      </c>
      <c r="AF8" s="442">
        <v>0</v>
      </c>
      <c r="AG8" s="442">
        <v>0</v>
      </c>
      <c r="AH8" s="442">
        <v>0</v>
      </c>
      <c r="AI8" s="442">
        <v>0</v>
      </c>
      <c r="AJ8" s="442">
        <v>0</v>
      </c>
      <c r="AK8" s="442">
        <v>0</v>
      </c>
      <c r="AL8" s="442">
        <v>0</v>
      </c>
      <c r="AM8" s="442">
        <v>0</v>
      </c>
      <c r="AN8" s="442">
        <v>0</v>
      </c>
      <c r="AO8" s="442">
        <v>0</v>
      </c>
      <c r="AP8" s="443">
        <v>1.0085439329323147E-2</v>
      </c>
      <c r="AQ8" s="442">
        <v>-3.5893754486719312E-4</v>
      </c>
      <c r="AR8" s="442">
        <v>-2.6096033402922757E-5</v>
      </c>
      <c r="AS8" s="442">
        <v>0</v>
      </c>
      <c r="AT8" s="442">
        <v>0</v>
      </c>
      <c r="AU8" s="442">
        <v>-1.2769761205465457E-4</v>
      </c>
      <c r="AV8" s="442">
        <v>2.5660764690787786E-4</v>
      </c>
      <c r="AW8" s="443">
        <v>-4.6517686024226408E-5</v>
      </c>
      <c r="AX8" s="442">
        <v>9.8971537909591008E-3</v>
      </c>
      <c r="AY8" s="443">
        <v>6.3993344692152014E-5</v>
      </c>
      <c r="AZ8" s="443">
        <v>1.2903281304435719E-5</v>
      </c>
      <c r="BA8" s="442">
        <v>6.2173901329988651E-3</v>
      </c>
      <c r="BB8" s="443">
        <v>1.6041115091107304E-2</v>
      </c>
      <c r="BC8" s="442">
        <v>-1.9763833242056515E-2</v>
      </c>
      <c r="BD8" s="443">
        <v>8.2667535486255313E-5</v>
      </c>
    </row>
    <row r="9" spans="1:56" x14ac:dyDescent="0.2">
      <c r="A9" s="267" t="s">
        <v>448</v>
      </c>
      <c r="B9" s="272" t="s">
        <v>190</v>
      </c>
      <c r="C9" s="442">
        <v>0.13372093023255813</v>
      </c>
      <c r="D9" s="442">
        <v>0</v>
      </c>
      <c r="E9" s="442">
        <v>0</v>
      </c>
      <c r="F9" s="442">
        <v>0</v>
      </c>
      <c r="G9" s="442">
        <v>0.1970947507428194</v>
      </c>
      <c r="H9" s="442">
        <v>0</v>
      </c>
      <c r="I9" s="442">
        <v>0</v>
      </c>
      <c r="J9" s="442">
        <v>6.5934065934065934E-3</v>
      </c>
      <c r="K9" s="442">
        <v>0</v>
      </c>
      <c r="L9" s="442">
        <v>0</v>
      </c>
      <c r="M9" s="442">
        <v>0</v>
      </c>
      <c r="N9" s="442">
        <v>0</v>
      </c>
      <c r="O9" s="442">
        <v>0</v>
      </c>
      <c r="P9" s="442">
        <v>0</v>
      </c>
      <c r="Q9" s="442">
        <v>0</v>
      </c>
      <c r="R9" s="442">
        <v>0</v>
      </c>
      <c r="S9" s="442">
        <v>0</v>
      </c>
      <c r="T9" s="442">
        <v>0</v>
      </c>
      <c r="U9" s="442">
        <v>0</v>
      </c>
      <c r="V9" s="442">
        <v>0</v>
      </c>
      <c r="W9" s="442">
        <v>0</v>
      </c>
      <c r="X9" s="442">
        <v>1.3820775746767721E-2</v>
      </c>
      <c r="Y9" s="442">
        <v>0</v>
      </c>
      <c r="Z9" s="442">
        <v>0</v>
      </c>
      <c r="AA9" s="442">
        <v>0</v>
      </c>
      <c r="AB9" s="442">
        <v>0</v>
      </c>
      <c r="AC9" s="442">
        <v>1.2345679012345679E-4</v>
      </c>
      <c r="AD9" s="442">
        <v>0</v>
      </c>
      <c r="AE9" s="442">
        <v>0</v>
      </c>
      <c r="AF9" s="442">
        <v>0</v>
      </c>
      <c r="AG9" s="442">
        <v>0</v>
      </c>
      <c r="AH9" s="442">
        <v>2.7173913043478261E-4</v>
      </c>
      <c r="AI9" s="442">
        <v>6.506416049159588E-3</v>
      </c>
      <c r="AJ9" s="442">
        <v>6.4990593466735082E-3</v>
      </c>
      <c r="AK9" s="442">
        <v>3.0303030303030303E-3</v>
      </c>
      <c r="AL9" s="442">
        <v>0</v>
      </c>
      <c r="AM9" s="442">
        <v>0.1471969333972209</v>
      </c>
      <c r="AN9" s="442">
        <v>0</v>
      </c>
      <c r="AO9" s="442">
        <v>2.331002331002331E-3</v>
      </c>
      <c r="AP9" s="443">
        <v>1.4048618236458327E-2</v>
      </c>
      <c r="AQ9" s="442">
        <v>5.9583632447954053E-2</v>
      </c>
      <c r="AR9" s="442">
        <v>8.9209290187891435E-2</v>
      </c>
      <c r="AS9" s="442">
        <v>0</v>
      </c>
      <c r="AT9" s="442">
        <v>0</v>
      </c>
      <c r="AU9" s="442">
        <v>0</v>
      </c>
      <c r="AV9" s="442">
        <v>2.3094688221709007E-3</v>
      </c>
      <c r="AW9" s="443">
        <v>6.5068939210687904E-2</v>
      </c>
      <c r="AX9" s="442">
        <v>4.7275771346567803E-2</v>
      </c>
      <c r="AY9" s="443">
        <v>4.2523577547935017E-2</v>
      </c>
      <c r="AZ9" s="443">
        <v>5.2946464285867897E-2</v>
      </c>
      <c r="BA9" s="442">
        <v>4.5497406177876627E-2</v>
      </c>
      <c r="BB9" s="443">
        <v>7.1180501479520319E-2</v>
      </c>
      <c r="BC9" s="442">
        <v>3.0448025057888718E-2</v>
      </c>
      <c r="BD9" s="443">
        <v>2.9458819410337331E-2</v>
      </c>
    </row>
    <row r="10" spans="1:56" x14ac:dyDescent="0.2">
      <c r="A10" s="281" t="s">
        <v>449</v>
      </c>
      <c r="B10" s="283" t="s">
        <v>28</v>
      </c>
      <c r="C10" s="442">
        <v>2.9069767441860465E-3</v>
      </c>
      <c r="D10" s="442">
        <v>0</v>
      </c>
      <c r="E10" s="442">
        <v>0</v>
      </c>
      <c r="F10" s="442">
        <v>0</v>
      </c>
      <c r="G10" s="442">
        <v>1.15549686365137E-3</v>
      </c>
      <c r="H10" s="442">
        <v>0.24812030075187969</v>
      </c>
      <c r="I10" s="442">
        <v>6.6371681415929203E-3</v>
      </c>
      <c r="J10" s="442">
        <v>2.1978021978021978E-3</v>
      </c>
      <c r="K10" s="442">
        <v>0</v>
      </c>
      <c r="L10" s="442">
        <v>1.6366612111292963E-3</v>
      </c>
      <c r="M10" s="442">
        <v>4.0160642570281121E-3</v>
      </c>
      <c r="N10" s="442">
        <v>4.0073735673639495E-4</v>
      </c>
      <c r="O10" s="442">
        <v>7.513148009015778E-4</v>
      </c>
      <c r="P10" s="442">
        <v>1.2987012987012987E-3</v>
      </c>
      <c r="Q10" s="442">
        <v>1.3351134846461949E-3</v>
      </c>
      <c r="R10" s="442">
        <v>1.4347202295552368E-3</v>
      </c>
      <c r="S10" s="442">
        <v>0</v>
      </c>
      <c r="T10" s="442">
        <v>3.777005589968273E-3</v>
      </c>
      <c r="U10" s="442">
        <v>2.7214998488055641E-3</v>
      </c>
      <c r="V10" s="442">
        <v>0</v>
      </c>
      <c r="W10" s="442">
        <v>1.7513134851138354E-3</v>
      </c>
      <c r="X10" s="442">
        <v>1.0254123941150245E-2</v>
      </c>
      <c r="Y10" s="442">
        <v>3.3790702437026419E-3</v>
      </c>
      <c r="Z10" s="442">
        <v>0</v>
      </c>
      <c r="AA10" s="442">
        <v>0</v>
      </c>
      <c r="AB10" s="442">
        <v>2.2107590272660281E-3</v>
      </c>
      <c r="AC10" s="442">
        <v>4.4444444444444444E-3</v>
      </c>
      <c r="AD10" s="442">
        <v>1.3793103448275861E-3</v>
      </c>
      <c r="AE10" s="442">
        <v>0</v>
      </c>
      <c r="AF10" s="442">
        <v>1.6280016280016279E-3</v>
      </c>
      <c r="AG10" s="442">
        <v>0</v>
      </c>
      <c r="AH10" s="442">
        <v>3.2608695652173911E-3</v>
      </c>
      <c r="AI10" s="442">
        <v>3.6146755828664378E-4</v>
      </c>
      <c r="AJ10" s="442">
        <v>2.9074739182486744E-3</v>
      </c>
      <c r="AK10" s="442">
        <v>2.7272727272727271E-2</v>
      </c>
      <c r="AL10" s="442">
        <v>2.0567667626491155E-3</v>
      </c>
      <c r="AM10" s="442">
        <v>3.0666027791087687E-3</v>
      </c>
      <c r="AN10" s="442">
        <v>5.008347245409015E-3</v>
      </c>
      <c r="AO10" s="442">
        <v>6.993006993006993E-3</v>
      </c>
      <c r="AP10" s="443">
        <v>2.8301473913529759E-3</v>
      </c>
      <c r="AQ10" s="442">
        <v>7.537688442211055E-3</v>
      </c>
      <c r="AR10" s="442">
        <v>1.4104906054279749E-2</v>
      </c>
      <c r="AS10" s="442">
        <v>0</v>
      </c>
      <c r="AT10" s="442">
        <v>7.3443008225616919E-5</v>
      </c>
      <c r="AU10" s="442">
        <v>2.681649853147746E-3</v>
      </c>
      <c r="AV10" s="442">
        <v>-4.3623299974339235E-3</v>
      </c>
      <c r="AW10" s="443">
        <v>1.0615335950728466E-2</v>
      </c>
      <c r="AX10" s="442">
        <v>8.2420473570916052E-3</v>
      </c>
      <c r="AY10" s="443">
        <v>1.0638893555070272E-3</v>
      </c>
      <c r="AZ10" s="443">
        <v>5.4795934606170346E-3</v>
      </c>
      <c r="BA10" s="442">
        <v>5.555838270026911E-3</v>
      </c>
      <c r="BB10" s="443">
        <v>1.3416913253387322E-2</v>
      </c>
      <c r="BC10" s="442">
        <v>-4.3140306882272121E-3</v>
      </c>
      <c r="BD10" s="443">
        <v>6.4675189527482095E-4</v>
      </c>
    </row>
    <row r="11" spans="1:56" x14ac:dyDescent="0.2">
      <c r="A11" s="281" t="s">
        <v>450</v>
      </c>
      <c r="B11" s="283" t="s">
        <v>284</v>
      </c>
      <c r="C11" s="442">
        <v>2.616279069767442E-2</v>
      </c>
      <c r="D11" s="442">
        <v>0</v>
      </c>
      <c r="E11" s="442">
        <v>0</v>
      </c>
      <c r="F11" s="442">
        <v>0</v>
      </c>
      <c r="G11" s="442">
        <v>1.7332452954770552E-2</v>
      </c>
      <c r="H11" s="442">
        <v>7.5187969924812026E-3</v>
      </c>
      <c r="I11" s="442">
        <v>0.26548672566371684</v>
      </c>
      <c r="J11" s="442">
        <v>1.3186813186813187E-2</v>
      </c>
      <c r="K11" s="442">
        <v>0</v>
      </c>
      <c r="L11" s="442">
        <v>7.0921985815602835E-3</v>
      </c>
      <c r="M11" s="442">
        <v>2.0080321285140562E-2</v>
      </c>
      <c r="N11" s="442">
        <v>3.2058988538911595E-4</v>
      </c>
      <c r="O11" s="442">
        <v>2.2539444027047332E-3</v>
      </c>
      <c r="P11" s="442">
        <v>3.8961038961038961E-3</v>
      </c>
      <c r="Q11" s="442">
        <v>1.3351134846461949E-3</v>
      </c>
      <c r="R11" s="442">
        <v>1.4347202295552368E-3</v>
      </c>
      <c r="S11" s="442">
        <v>3.472222222222222E-3</v>
      </c>
      <c r="T11" s="442">
        <v>6.2396132346275871E-3</v>
      </c>
      <c r="U11" s="442">
        <v>7.5597218022376775E-3</v>
      </c>
      <c r="V11" s="442">
        <v>1.0230179028132993E-2</v>
      </c>
      <c r="W11" s="442">
        <v>8.7565674255691769E-4</v>
      </c>
      <c r="X11" s="442">
        <v>4.9041462327240305E-2</v>
      </c>
      <c r="Y11" s="442">
        <v>5.0071677247593691E-2</v>
      </c>
      <c r="Z11" s="442">
        <v>3.875968992248062E-3</v>
      </c>
      <c r="AA11" s="442">
        <v>2.2779043280182231E-3</v>
      </c>
      <c r="AB11" s="442">
        <v>3.6845983787767134E-3</v>
      </c>
      <c r="AC11" s="442">
        <v>8.518518518518519E-3</v>
      </c>
      <c r="AD11" s="442">
        <v>4.5977011494252873E-3</v>
      </c>
      <c r="AE11" s="442">
        <v>4.6739892498247256E-4</v>
      </c>
      <c r="AF11" s="442">
        <v>6.105006105006105E-4</v>
      </c>
      <c r="AG11" s="442">
        <v>2.0172910662824207E-2</v>
      </c>
      <c r="AH11" s="442">
        <v>1.358695652173913E-3</v>
      </c>
      <c r="AI11" s="442">
        <v>6.506416049159588E-3</v>
      </c>
      <c r="AJ11" s="442">
        <v>4.1046690610569521E-3</v>
      </c>
      <c r="AK11" s="442">
        <v>2.1212121212121213E-2</v>
      </c>
      <c r="AL11" s="442">
        <v>2.2624434389140274E-3</v>
      </c>
      <c r="AM11" s="442">
        <v>5.9415428845232387E-3</v>
      </c>
      <c r="AN11" s="442">
        <v>2.8380634390651086E-2</v>
      </c>
      <c r="AO11" s="442">
        <v>0.15151515151515152</v>
      </c>
      <c r="AP11" s="443">
        <v>8.407774638572672E-3</v>
      </c>
      <c r="AQ11" s="442">
        <v>5.0251256281407036E-3</v>
      </c>
      <c r="AR11" s="442">
        <v>1.1873695198329854E-3</v>
      </c>
      <c r="AS11" s="442">
        <v>0</v>
      </c>
      <c r="AT11" s="442">
        <v>8.8131609870740308E-4</v>
      </c>
      <c r="AU11" s="442">
        <v>4.4694164219129104E-3</v>
      </c>
      <c r="AV11" s="442">
        <v>2.5660764690787785E-3</v>
      </c>
      <c r="AW11" s="443">
        <v>1.32110228308803E-3</v>
      </c>
      <c r="AX11" s="442">
        <v>8.950011958861517E-3</v>
      </c>
      <c r="AY11" s="443">
        <v>2.4957404429939286E-3</v>
      </c>
      <c r="AZ11" s="443">
        <v>1.9526965707379388E-3</v>
      </c>
      <c r="BA11" s="442">
        <v>6.5346955514379024E-3</v>
      </c>
      <c r="BB11" s="443">
        <v>1.3479208845974148E-2</v>
      </c>
      <c r="BC11" s="442">
        <v>-1.2269526033109464E-2</v>
      </c>
      <c r="BD11" s="443">
        <v>2.1979838846933764E-3</v>
      </c>
    </row>
    <row r="12" spans="1:56" x14ac:dyDescent="0.2">
      <c r="A12" s="281" t="s">
        <v>451</v>
      </c>
      <c r="B12" s="283" t="s">
        <v>29</v>
      </c>
      <c r="C12" s="442">
        <v>6.9767441860465115E-2</v>
      </c>
      <c r="D12" s="442">
        <v>0</v>
      </c>
      <c r="E12" s="442">
        <v>0</v>
      </c>
      <c r="F12" s="442">
        <v>0</v>
      </c>
      <c r="G12" s="442">
        <v>1.0564542753383956E-2</v>
      </c>
      <c r="H12" s="442">
        <v>0.12030075187969924</v>
      </c>
      <c r="I12" s="442">
        <v>3.7610619469026552E-2</v>
      </c>
      <c r="J12" s="442">
        <v>0.36043956043956044</v>
      </c>
      <c r="K12" s="442">
        <v>1.6694490818030051E-3</v>
      </c>
      <c r="L12" s="442">
        <v>0.21112929623567922</v>
      </c>
      <c r="M12" s="442">
        <v>3.614457831325301E-2</v>
      </c>
      <c r="N12" s="442">
        <v>3.8470786246693916E-3</v>
      </c>
      <c r="O12" s="442">
        <v>8.2644628099173556E-3</v>
      </c>
      <c r="P12" s="442">
        <v>9.0909090909090905E-3</v>
      </c>
      <c r="Q12" s="442">
        <v>4.0053404539385851E-3</v>
      </c>
      <c r="R12" s="442">
        <v>4.30416068866571E-3</v>
      </c>
      <c r="S12" s="442">
        <v>1.7361111111111112E-2</v>
      </c>
      <c r="T12" s="442">
        <v>1.797854660824898E-2</v>
      </c>
      <c r="U12" s="442">
        <v>1.3909888116117326E-2</v>
      </c>
      <c r="V12" s="442">
        <v>1.278772378516624E-2</v>
      </c>
      <c r="W12" s="442">
        <v>9.6322241681260946E-3</v>
      </c>
      <c r="X12" s="442">
        <v>3.4774855104770394E-2</v>
      </c>
      <c r="Y12" s="442">
        <v>5.7341798074953924E-3</v>
      </c>
      <c r="Z12" s="442">
        <v>0</v>
      </c>
      <c r="AA12" s="442">
        <v>9.1116173120728925E-3</v>
      </c>
      <c r="AB12" s="442">
        <v>1.4738393515106854E-2</v>
      </c>
      <c r="AC12" s="442">
        <v>0</v>
      </c>
      <c r="AD12" s="442">
        <v>0</v>
      </c>
      <c r="AE12" s="442">
        <v>5.842486562280907E-5</v>
      </c>
      <c r="AF12" s="442">
        <v>1.221001221001221E-4</v>
      </c>
      <c r="AG12" s="442">
        <v>2.881844380403458E-3</v>
      </c>
      <c r="AH12" s="442">
        <v>1.0869565217391304E-3</v>
      </c>
      <c r="AI12" s="442">
        <v>6.3256822700162663E-3</v>
      </c>
      <c r="AJ12" s="442">
        <v>0.17513254660509664</v>
      </c>
      <c r="AK12" s="442">
        <v>3.0303030303030303E-3</v>
      </c>
      <c r="AL12" s="442">
        <v>4.5248868778280547E-3</v>
      </c>
      <c r="AM12" s="442">
        <v>5.079060852898898E-3</v>
      </c>
      <c r="AN12" s="442">
        <v>0</v>
      </c>
      <c r="AO12" s="442">
        <v>1.1655011655011656E-2</v>
      </c>
      <c r="AP12" s="443">
        <v>1.6178522974280671E-2</v>
      </c>
      <c r="AQ12" s="442">
        <v>1.1127063890882987E-2</v>
      </c>
      <c r="AR12" s="442">
        <v>8.1680584551148232E-3</v>
      </c>
      <c r="AS12" s="442">
        <v>0</v>
      </c>
      <c r="AT12" s="442">
        <v>0</v>
      </c>
      <c r="AU12" s="442">
        <v>0</v>
      </c>
      <c r="AV12" s="442">
        <v>-5.3887605850654347E-3</v>
      </c>
      <c r="AW12" s="443">
        <v>6.3077982248851017E-3</v>
      </c>
      <c r="AX12" s="442">
        <v>1.915809614924659E-2</v>
      </c>
      <c r="AY12" s="443">
        <v>3.6396214793661457E-3</v>
      </c>
      <c r="AZ12" s="443">
        <v>4.8731392393085559E-3</v>
      </c>
      <c r="BA12" s="442">
        <v>1.3350775153189668E-2</v>
      </c>
      <c r="BB12" s="443">
        <v>3.1186731038779007E-2</v>
      </c>
      <c r="BC12" s="442">
        <v>-2.7594423466789648E-2</v>
      </c>
      <c r="BD12" s="443">
        <v>2.2125722733085979E-3</v>
      </c>
    </row>
    <row r="13" spans="1:56" x14ac:dyDescent="0.2">
      <c r="A13" s="281" t="s">
        <v>452</v>
      </c>
      <c r="B13" s="283" t="s">
        <v>30</v>
      </c>
      <c r="C13" s="442">
        <v>5.8139534883720929E-3</v>
      </c>
      <c r="D13" s="442">
        <v>0</v>
      </c>
      <c r="E13" s="442">
        <v>0</v>
      </c>
      <c r="F13" s="442">
        <v>5.8823529411764705E-2</v>
      </c>
      <c r="G13" s="442">
        <v>4.2918454935622317E-3</v>
      </c>
      <c r="H13" s="442">
        <v>7.5187969924812026E-3</v>
      </c>
      <c r="I13" s="442">
        <v>4.4247787610619468E-3</v>
      </c>
      <c r="J13" s="442">
        <v>8.1318681318681321E-2</v>
      </c>
      <c r="K13" s="442">
        <v>6.1769616026711188E-2</v>
      </c>
      <c r="L13" s="442">
        <v>1.0911074740861974E-3</v>
      </c>
      <c r="M13" s="442">
        <v>2.4096385542168676E-2</v>
      </c>
      <c r="N13" s="442">
        <v>2.2922176805321791E-2</v>
      </c>
      <c r="O13" s="442">
        <v>3.0052592036063112E-3</v>
      </c>
      <c r="P13" s="442">
        <v>3.246753246753247E-3</v>
      </c>
      <c r="Q13" s="442">
        <v>1.3351134846461949E-3</v>
      </c>
      <c r="R13" s="442">
        <v>1.4347202295552368E-3</v>
      </c>
      <c r="S13" s="442">
        <v>0</v>
      </c>
      <c r="T13" s="442">
        <v>1.3899380571083244E-3</v>
      </c>
      <c r="U13" s="442">
        <v>9.0716661626852129E-4</v>
      </c>
      <c r="V13" s="442">
        <v>0</v>
      </c>
      <c r="W13" s="442">
        <v>1.7513134851138354E-3</v>
      </c>
      <c r="X13" s="442">
        <v>2.229157378510923E-3</v>
      </c>
      <c r="Y13" s="442">
        <v>1.2901904566864632E-2</v>
      </c>
      <c r="Z13" s="442">
        <v>5.8139534883720929E-2</v>
      </c>
      <c r="AA13" s="442">
        <v>1.1389521640091117E-2</v>
      </c>
      <c r="AB13" s="442">
        <v>1.1790714812085483E-2</v>
      </c>
      <c r="AC13" s="442">
        <v>1.6049382716049382E-3</v>
      </c>
      <c r="AD13" s="442">
        <v>4.5977011494252872E-4</v>
      </c>
      <c r="AE13" s="442">
        <v>1.7527459686842719E-4</v>
      </c>
      <c r="AF13" s="442">
        <v>1.0012210012210013E-2</v>
      </c>
      <c r="AG13" s="442">
        <v>0</v>
      </c>
      <c r="AH13" s="442">
        <v>1.0597826086956521E-2</v>
      </c>
      <c r="AI13" s="442">
        <v>3.253208024579794E-3</v>
      </c>
      <c r="AJ13" s="442">
        <v>2.3943902856165553E-3</v>
      </c>
      <c r="AK13" s="442">
        <v>3.0303030303030303E-3</v>
      </c>
      <c r="AL13" s="442">
        <v>2.2624434389140274E-3</v>
      </c>
      <c r="AM13" s="442">
        <v>5.4623862002874937E-3</v>
      </c>
      <c r="AN13" s="442">
        <v>0</v>
      </c>
      <c r="AO13" s="442">
        <v>2.3310023310023312E-2</v>
      </c>
      <c r="AP13" s="443">
        <v>5.713785540961764E-3</v>
      </c>
      <c r="AQ13" s="442">
        <v>1.0768126346015793E-3</v>
      </c>
      <c r="AR13" s="442">
        <v>1.6727557411273488E-2</v>
      </c>
      <c r="AS13" s="442">
        <v>0</v>
      </c>
      <c r="AT13" s="442">
        <v>0</v>
      </c>
      <c r="AU13" s="442">
        <v>0</v>
      </c>
      <c r="AV13" s="442">
        <v>5.1321529381575571E-4</v>
      </c>
      <c r="AW13" s="443">
        <v>1.1936438233816496E-2</v>
      </c>
      <c r="AX13" s="442">
        <v>1.1757952642908395E-2</v>
      </c>
      <c r="AY13" s="443">
        <v>7.8551830609616593E-3</v>
      </c>
      <c r="AZ13" s="443">
        <v>9.7419773848489676E-3</v>
      </c>
      <c r="BA13" s="442">
        <v>1.0297458862549878E-2</v>
      </c>
      <c r="BB13" s="443">
        <v>1.2793957327519078E-2</v>
      </c>
      <c r="BC13" s="442">
        <v>5.9762295948270067E-3</v>
      </c>
      <c r="BD13" s="443">
        <v>8.7384447805176936E-3</v>
      </c>
    </row>
    <row r="14" spans="1:56" x14ac:dyDescent="0.2">
      <c r="A14" s="281" t="s">
        <v>453</v>
      </c>
      <c r="B14" s="283" t="s">
        <v>454</v>
      </c>
      <c r="C14" s="442">
        <v>8.7209302325581394E-3</v>
      </c>
      <c r="D14" s="442">
        <v>0</v>
      </c>
      <c r="E14" s="442">
        <v>0</v>
      </c>
      <c r="F14" s="442">
        <v>0</v>
      </c>
      <c r="G14" s="442">
        <v>1.8983162759986794E-2</v>
      </c>
      <c r="H14" s="442">
        <v>7.5187969924812026E-3</v>
      </c>
      <c r="I14" s="442">
        <v>1.5486725663716814E-2</v>
      </c>
      <c r="J14" s="442">
        <v>1.7582417582417582E-2</v>
      </c>
      <c r="K14" s="442">
        <v>0</v>
      </c>
      <c r="L14" s="442">
        <v>0.26077468630660122</v>
      </c>
      <c r="M14" s="442">
        <v>8.0321285140562242E-3</v>
      </c>
      <c r="N14" s="442">
        <v>7.2132724212551095E-4</v>
      </c>
      <c r="O14" s="442">
        <v>5.2592036063110444E-3</v>
      </c>
      <c r="P14" s="442">
        <v>5.1948051948051948E-3</v>
      </c>
      <c r="Q14" s="442">
        <v>1.335113484646195E-2</v>
      </c>
      <c r="R14" s="442">
        <v>2.1520803443328552E-2</v>
      </c>
      <c r="S14" s="442">
        <v>4.1666666666666664E-2</v>
      </c>
      <c r="T14" s="442">
        <v>2.041093820818855E-2</v>
      </c>
      <c r="U14" s="442">
        <v>4.052010885999395E-2</v>
      </c>
      <c r="V14" s="442">
        <v>4.0920716112531973E-2</v>
      </c>
      <c r="W14" s="442">
        <v>3.8528896672504379E-2</v>
      </c>
      <c r="X14" s="442">
        <v>7.0887204636647341E-2</v>
      </c>
      <c r="Y14" s="442">
        <v>1.4335449518738481E-2</v>
      </c>
      <c r="Z14" s="442">
        <v>0</v>
      </c>
      <c r="AA14" s="442">
        <v>3.8724373576309798E-2</v>
      </c>
      <c r="AB14" s="442">
        <v>1.4738393515106854E-2</v>
      </c>
      <c r="AC14" s="442">
        <v>5.4320987654320986E-3</v>
      </c>
      <c r="AD14" s="442">
        <v>2.7586206896551722E-3</v>
      </c>
      <c r="AE14" s="442">
        <v>6.426735218508997E-4</v>
      </c>
      <c r="AF14" s="442">
        <v>4.0700040700040698E-4</v>
      </c>
      <c r="AG14" s="442">
        <v>2.881844380403458E-3</v>
      </c>
      <c r="AH14" s="442">
        <v>2.1739130434782609E-3</v>
      </c>
      <c r="AI14" s="442">
        <v>3.0724742454364719E-3</v>
      </c>
      <c r="AJ14" s="442">
        <v>2.2233624080725159E-3</v>
      </c>
      <c r="AK14" s="442">
        <v>9.0909090909090905E-3</v>
      </c>
      <c r="AL14" s="442">
        <v>1.6454134101192924E-2</v>
      </c>
      <c r="AM14" s="442">
        <v>3.2582654528030665E-3</v>
      </c>
      <c r="AN14" s="442">
        <v>1.335559265442404E-2</v>
      </c>
      <c r="AO14" s="442">
        <v>2.097902097902098E-2</v>
      </c>
      <c r="AP14" s="443">
        <v>1.3829792407230005E-2</v>
      </c>
      <c r="AQ14" s="442">
        <v>1.4357501794687725E-3</v>
      </c>
      <c r="AR14" s="442">
        <v>3.040187891440501E-3</v>
      </c>
      <c r="AS14" s="442">
        <v>0</v>
      </c>
      <c r="AT14" s="442">
        <v>0</v>
      </c>
      <c r="AU14" s="442">
        <v>0</v>
      </c>
      <c r="AV14" s="442">
        <v>-1.7962535283551451E-3</v>
      </c>
      <c r="AW14" s="443">
        <v>2.2700630779822488E-3</v>
      </c>
      <c r="AX14" s="442">
        <v>1.4771585745037072E-2</v>
      </c>
      <c r="AY14" s="443">
        <v>1.2150736323422364E-2</v>
      </c>
      <c r="AZ14" s="443">
        <v>7.5828283132400569E-3</v>
      </c>
      <c r="BA14" s="442">
        <v>1.379081191272305E-2</v>
      </c>
      <c r="BB14" s="443">
        <v>2.1600996729481389E-2</v>
      </c>
      <c r="BC14" s="442">
        <v>-9.7137751131352139E-3</v>
      </c>
      <c r="BD14" s="443">
        <v>8.9135054439003509E-3</v>
      </c>
    </row>
    <row r="15" spans="1:56" x14ac:dyDescent="0.2">
      <c r="A15" s="281" t="s">
        <v>455</v>
      </c>
      <c r="B15" s="283" t="s">
        <v>31</v>
      </c>
      <c r="C15" s="442">
        <v>2.9069767441860465E-3</v>
      </c>
      <c r="D15" s="442">
        <v>0</v>
      </c>
      <c r="E15" s="442">
        <v>0</v>
      </c>
      <c r="F15" s="442">
        <v>0</v>
      </c>
      <c r="G15" s="442">
        <v>2.4760647078243643E-3</v>
      </c>
      <c r="H15" s="442">
        <v>0</v>
      </c>
      <c r="I15" s="442">
        <v>2.2123893805309734E-3</v>
      </c>
      <c r="J15" s="442">
        <v>6.5934065934065934E-3</v>
      </c>
      <c r="K15" s="442">
        <v>5.5648302726766835E-4</v>
      </c>
      <c r="L15" s="442">
        <v>3.8188761593016913E-3</v>
      </c>
      <c r="M15" s="442">
        <v>8.4337349397590355E-2</v>
      </c>
      <c r="N15" s="442">
        <v>5.0492906948785762E-3</v>
      </c>
      <c r="O15" s="442">
        <v>9.0157776108189328E-3</v>
      </c>
      <c r="P15" s="442">
        <v>3.8961038961038961E-3</v>
      </c>
      <c r="Q15" s="442">
        <v>6.6755674232309749E-3</v>
      </c>
      <c r="R15" s="442">
        <v>4.30416068866571E-3</v>
      </c>
      <c r="S15" s="442">
        <v>2.0833333333333332E-2</v>
      </c>
      <c r="T15" s="442">
        <v>3.606284937301707E-2</v>
      </c>
      <c r="U15" s="442">
        <v>9.0716661626852133E-3</v>
      </c>
      <c r="V15" s="442">
        <v>5.1150895140664966E-3</v>
      </c>
      <c r="W15" s="442">
        <v>6.1295971978984239E-3</v>
      </c>
      <c r="X15" s="442">
        <v>7.5791350869371379E-3</v>
      </c>
      <c r="Y15" s="442">
        <v>5.7034609870980954E-2</v>
      </c>
      <c r="Z15" s="442">
        <v>0</v>
      </c>
      <c r="AA15" s="442">
        <v>4.5558086560364463E-3</v>
      </c>
      <c r="AB15" s="442">
        <v>7.3691967575534268E-4</v>
      </c>
      <c r="AC15" s="442">
        <v>1.8518518518518518E-4</v>
      </c>
      <c r="AD15" s="442">
        <v>0</v>
      </c>
      <c r="AE15" s="442">
        <v>5.842486562280907E-5</v>
      </c>
      <c r="AF15" s="442">
        <v>0</v>
      </c>
      <c r="AG15" s="442">
        <v>0</v>
      </c>
      <c r="AH15" s="442">
        <v>2.7173913043478261E-4</v>
      </c>
      <c r="AI15" s="442">
        <v>1.9880715705765406E-3</v>
      </c>
      <c r="AJ15" s="442">
        <v>8.5513938772019838E-4</v>
      </c>
      <c r="AK15" s="442">
        <v>0</v>
      </c>
      <c r="AL15" s="442">
        <v>1.2340600575894694E-3</v>
      </c>
      <c r="AM15" s="442">
        <v>1.5333013895543843E-3</v>
      </c>
      <c r="AN15" s="442">
        <v>0</v>
      </c>
      <c r="AO15" s="442">
        <v>6.993006993006993E-3</v>
      </c>
      <c r="AP15" s="443">
        <v>1.5526908282800777E-2</v>
      </c>
      <c r="AQ15" s="442">
        <v>7.1787508973438624E-4</v>
      </c>
      <c r="AR15" s="442">
        <v>4.4363256784968683E-4</v>
      </c>
      <c r="AS15" s="442">
        <v>0</v>
      </c>
      <c r="AT15" s="442">
        <v>0</v>
      </c>
      <c r="AU15" s="442">
        <v>0</v>
      </c>
      <c r="AV15" s="442">
        <v>1.2830382345393892E-3</v>
      </c>
      <c r="AW15" s="443">
        <v>2.8840965335020374E-4</v>
      </c>
      <c r="AX15" s="442">
        <v>1.5422147811528342E-2</v>
      </c>
      <c r="AY15" s="443">
        <v>1.6398294577363954E-3</v>
      </c>
      <c r="AZ15" s="443">
        <v>1.0150581292822764E-3</v>
      </c>
      <c r="BA15" s="442">
        <v>1.026453094176847E-2</v>
      </c>
      <c r="BB15" s="443">
        <v>2.4762498053262732E-2</v>
      </c>
      <c r="BC15" s="442">
        <v>-2.8286205670692455E-2</v>
      </c>
      <c r="BD15" s="443">
        <v>1.2108362550633865E-3</v>
      </c>
    </row>
    <row r="16" spans="1:56" x14ac:dyDescent="0.2">
      <c r="A16" s="281" t="s">
        <v>456</v>
      </c>
      <c r="B16" s="283" t="s">
        <v>32</v>
      </c>
      <c r="C16" s="442">
        <v>0</v>
      </c>
      <c r="D16" s="442">
        <v>0</v>
      </c>
      <c r="E16" s="442">
        <v>0</v>
      </c>
      <c r="F16" s="442">
        <v>0</v>
      </c>
      <c r="G16" s="442">
        <v>0</v>
      </c>
      <c r="H16" s="442">
        <v>0</v>
      </c>
      <c r="I16" s="442">
        <v>4.4247787610619468E-3</v>
      </c>
      <c r="J16" s="442">
        <v>0</v>
      </c>
      <c r="K16" s="442">
        <v>0</v>
      </c>
      <c r="L16" s="442">
        <v>1.6366612111292963E-3</v>
      </c>
      <c r="M16" s="442">
        <v>8.0321285140562242E-3</v>
      </c>
      <c r="N16" s="442">
        <v>0.53706820549811651</v>
      </c>
      <c r="O16" s="442">
        <v>1.5026296018031556E-3</v>
      </c>
      <c r="P16" s="442">
        <v>0.23571428571428571</v>
      </c>
      <c r="Q16" s="442">
        <v>0.11882510013351134</v>
      </c>
      <c r="R16" s="442">
        <v>9.6126255380200865E-2</v>
      </c>
      <c r="S16" s="442">
        <v>2.4305555555555556E-2</v>
      </c>
      <c r="T16" s="442">
        <v>5.8921287203505058E-3</v>
      </c>
      <c r="U16" s="442">
        <v>4.5963108557605083E-2</v>
      </c>
      <c r="V16" s="442">
        <v>7.6726342710997444E-3</v>
      </c>
      <c r="W16" s="442">
        <v>5.5166374781085811E-2</v>
      </c>
      <c r="X16" s="442">
        <v>5.3499777084262149E-3</v>
      </c>
      <c r="Y16" s="442">
        <v>2.4882244521810364E-2</v>
      </c>
      <c r="Z16" s="442">
        <v>0</v>
      </c>
      <c r="AA16" s="442">
        <v>0</v>
      </c>
      <c r="AB16" s="442">
        <v>0</v>
      </c>
      <c r="AC16" s="442">
        <v>0</v>
      </c>
      <c r="AD16" s="442">
        <v>0</v>
      </c>
      <c r="AE16" s="442">
        <v>0</v>
      </c>
      <c r="AF16" s="442">
        <v>0</v>
      </c>
      <c r="AG16" s="442">
        <v>0</v>
      </c>
      <c r="AH16" s="442">
        <v>0</v>
      </c>
      <c r="AI16" s="442">
        <v>0</v>
      </c>
      <c r="AJ16" s="442">
        <v>0</v>
      </c>
      <c r="AK16" s="442">
        <v>0</v>
      </c>
      <c r="AL16" s="442">
        <v>4.1135335252982314E-4</v>
      </c>
      <c r="AM16" s="442">
        <v>0</v>
      </c>
      <c r="AN16" s="442">
        <v>0</v>
      </c>
      <c r="AO16" s="442">
        <v>4.662004662004662E-3</v>
      </c>
      <c r="AP16" s="443">
        <v>3.9403237649713339E-2</v>
      </c>
      <c r="AQ16" s="442">
        <v>0</v>
      </c>
      <c r="AR16" s="442">
        <v>-1.174321503131524E-4</v>
      </c>
      <c r="AS16" s="442">
        <v>0</v>
      </c>
      <c r="AT16" s="442">
        <v>-1.7626321974148062E-3</v>
      </c>
      <c r="AU16" s="442">
        <v>-1.5323713446558549E-3</v>
      </c>
      <c r="AV16" s="442">
        <v>2.1811649987169619E-2</v>
      </c>
      <c r="AW16" s="443">
        <v>-1.2094598366298866E-3</v>
      </c>
      <c r="AX16" s="442">
        <v>3.8139201148050708E-2</v>
      </c>
      <c r="AY16" s="443">
        <v>7.7247966211514002E-2</v>
      </c>
      <c r="AZ16" s="443">
        <v>4.0976520329119692E-2</v>
      </c>
      <c r="BA16" s="442">
        <v>5.277447667056813E-2</v>
      </c>
      <c r="BB16" s="443">
        <v>4.0126148574988321E-2</v>
      </c>
      <c r="BC16" s="442">
        <v>4.2025768887095381E-2</v>
      </c>
      <c r="BD16" s="443">
        <v>6.067310825070632E-2</v>
      </c>
    </row>
    <row r="17" spans="1:56" x14ac:dyDescent="0.2">
      <c r="A17" s="281" t="s">
        <v>457</v>
      </c>
      <c r="B17" s="283" t="s">
        <v>33</v>
      </c>
      <c r="C17" s="442">
        <v>0</v>
      </c>
      <c r="D17" s="442">
        <v>0</v>
      </c>
      <c r="E17" s="442">
        <v>0</v>
      </c>
      <c r="F17" s="442">
        <v>0</v>
      </c>
      <c r="G17" s="442">
        <v>1.4856388246946186E-3</v>
      </c>
      <c r="H17" s="442">
        <v>0</v>
      </c>
      <c r="I17" s="442">
        <v>2.2123893805309734E-3</v>
      </c>
      <c r="J17" s="442">
        <v>4.3956043956043956E-3</v>
      </c>
      <c r="K17" s="442">
        <v>0</v>
      </c>
      <c r="L17" s="442">
        <v>2.7277686852154939E-3</v>
      </c>
      <c r="M17" s="442">
        <v>1.2048192771084338E-2</v>
      </c>
      <c r="N17" s="442">
        <v>8.7360743768534095E-3</v>
      </c>
      <c r="O17" s="442">
        <v>0.41998497370398197</v>
      </c>
      <c r="P17" s="442">
        <v>6.8181818181818177E-2</v>
      </c>
      <c r="Q17" s="442">
        <v>4.0053404539385849E-2</v>
      </c>
      <c r="R17" s="442">
        <v>2.0086083213773313E-2</v>
      </c>
      <c r="S17" s="442">
        <v>3.8194444444444448E-2</v>
      </c>
      <c r="T17" s="442">
        <v>4.7696026590119352E-2</v>
      </c>
      <c r="U17" s="442">
        <v>6.6827940731781069E-2</v>
      </c>
      <c r="V17" s="442">
        <v>4.3478260869565216E-2</v>
      </c>
      <c r="W17" s="442">
        <v>2.5394045534150613E-2</v>
      </c>
      <c r="X17" s="442">
        <v>1.961658493089612E-2</v>
      </c>
      <c r="Y17" s="442">
        <v>9.62523039115298E-3</v>
      </c>
      <c r="Z17" s="442">
        <v>0</v>
      </c>
      <c r="AA17" s="442">
        <v>0</v>
      </c>
      <c r="AB17" s="442">
        <v>0</v>
      </c>
      <c r="AC17" s="442">
        <v>0</v>
      </c>
      <c r="AD17" s="442">
        <v>0</v>
      </c>
      <c r="AE17" s="442">
        <v>0</v>
      </c>
      <c r="AF17" s="442">
        <v>0</v>
      </c>
      <c r="AG17" s="442">
        <v>0</v>
      </c>
      <c r="AH17" s="442">
        <v>2.7173913043478261E-4</v>
      </c>
      <c r="AI17" s="442">
        <v>0</v>
      </c>
      <c r="AJ17" s="442">
        <v>1.5392508978963571E-3</v>
      </c>
      <c r="AK17" s="442">
        <v>0</v>
      </c>
      <c r="AL17" s="442">
        <v>6.1703002879473468E-4</v>
      </c>
      <c r="AM17" s="442">
        <v>1.9166267369429804E-4</v>
      </c>
      <c r="AN17" s="442">
        <v>0</v>
      </c>
      <c r="AO17" s="442">
        <v>4.662004662004662E-3</v>
      </c>
      <c r="AP17" s="443">
        <v>2.1527598799861897E-2</v>
      </c>
      <c r="AQ17" s="442">
        <v>0</v>
      </c>
      <c r="AR17" s="442">
        <v>5.4801670146137783E-4</v>
      </c>
      <c r="AS17" s="442">
        <v>0</v>
      </c>
      <c r="AT17" s="442">
        <v>0</v>
      </c>
      <c r="AU17" s="442">
        <v>-1.9154641808198187E-3</v>
      </c>
      <c r="AV17" s="442">
        <v>9.4944829355914813E-3</v>
      </c>
      <c r="AW17" s="443">
        <v>-9.3035372048452816E-5</v>
      </c>
      <c r="AX17" s="442">
        <v>2.1128916527146616E-2</v>
      </c>
      <c r="AY17" s="443">
        <v>8.4791181717101417E-3</v>
      </c>
      <c r="AZ17" s="443">
        <v>4.5161484565525009E-3</v>
      </c>
      <c r="BA17" s="442">
        <v>1.6395111101798164E-2</v>
      </c>
      <c r="BB17" s="443">
        <v>3.2284690858121787E-2</v>
      </c>
      <c r="BC17" s="442">
        <v>-2.9746634767820596E-2</v>
      </c>
      <c r="BD17" s="443">
        <v>6.4723817489532832E-3</v>
      </c>
    </row>
    <row r="18" spans="1:56" x14ac:dyDescent="0.2">
      <c r="A18" s="281" t="s">
        <v>458</v>
      </c>
      <c r="B18" s="283" t="s">
        <v>34</v>
      </c>
      <c r="C18" s="442">
        <v>0</v>
      </c>
      <c r="D18" s="442">
        <v>0</v>
      </c>
      <c r="E18" s="442">
        <v>0</v>
      </c>
      <c r="F18" s="442">
        <v>0</v>
      </c>
      <c r="G18" s="442">
        <v>1.0729613733905579E-2</v>
      </c>
      <c r="H18" s="442">
        <v>0</v>
      </c>
      <c r="I18" s="442">
        <v>8.8495575221238937E-3</v>
      </c>
      <c r="J18" s="442">
        <v>8.7912087912087912E-3</v>
      </c>
      <c r="K18" s="442">
        <v>5.5648302726766835E-4</v>
      </c>
      <c r="L18" s="442">
        <v>2.1822149481723948E-3</v>
      </c>
      <c r="M18" s="442">
        <v>1.2048192771084338E-2</v>
      </c>
      <c r="N18" s="442">
        <v>8.8162218482006895E-4</v>
      </c>
      <c r="O18" s="442">
        <v>1.5026296018031556E-3</v>
      </c>
      <c r="P18" s="442">
        <v>7.3376623376623373E-2</v>
      </c>
      <c r="Q18" s="442">
        <v>3.7383177570093455E-2</v>
      </c>
      <c r="R18" s="442">
        <v>3.2998565279770443E-2</v>
      </c>
      <c r="S18" s="442">
        <v>3.8194444444444448E-2</v>
      </c>
      <c r="T18" s="442">
        <v>2.1377851639220426E-2</v>
      </c>
      <c r="U18" s="442">
        <v>2.8122165104324161E-2</v>
      </c>
      <c r="V18" s="442">
        <v>2.8132992327365727E-2</v>
      </c>
      <c r="W18" s="442">
        <v>9.6322241681260946E-3</v>
      </c>
      <c r="X18" s="442">
        <v>1.961658493089612E-2</v>
      </c>
      <c r="Y18" s="442">
        <v>0.10198648371902519</v>
      </c>
      <c r="Z18" s="442">
        <v>0</v>
      </c>
      <c r="AA18" s="442">
        <v>0</v>
      </c>
      <c r="AB18" s="442">
        <v>0</v>
      </c>
      <c r="AC18" s="442">
        <v>3.0864197530864196E-3</v>
      </c>
      <c r="AD18" s="442">
        <v>0</v>
      </c>
      <c r="AE18" s="442">
        <v>3.5054919373685438E-4</v>
      </c>
      <c r="AF18" s="442">
        <v>4.0700040700040698E-4</v>
      </c>
      <c r="AG18" s="442">
        <v>0</v>
      </c>
      <c r="AH18" s="442">
        <v>4.6195652173913046E-3</v>
      </c>
      <c r="AI18" s="442">
        <v>1.8073377914332189E-4</v>
      </c>
      <c r="AJ18" s="442">
        <v>1.7102787754403969E-4</v>
      </c>
      <c r="AK18" s="442">
        <v>3.0303030303030303E-3</v>
      </c>
      <c r="AL18" s="442">
        <v>2.0567667626491155E-3</v>
      </c>
      <c r="AM18" s="442">
        <v>2.1082894106372783E-3</v>
      </c>
      <c r="AN18" s="442">
        <v>0</v>
      </c>
      <c r="AO18" s="442">
        <v>6.993006993006993E-3</v>
      </c>
      <c r="AP18" s="443">
        <v>1.4393876767018572E-2</v>
      </c>
      <c r="AQ18" s="442">
        <v>1.7946877243359654E-3</v>
      </c>
      <c r="AR18" s="442">
        <v>9.264091858037578E-4</v>
      </c>
      <c r="AS18" s="442">
        <v>0</v>
      </c>
      <c r="AT18" s="442">
        <v>1.0282021151586369E-3</v>
      </c>
      <c r="AU18" s="442">
        <v>4.9802068701315285E-3</v>
      </c>
      <c r="AV18" s="442">
        <v>2.3094688221709007E-3</v>
      </c>
      <c r="AW18" s="443">
        <v>1.1164244645814338E-3</v>
      </c>
      <c r="AX18" s="442">
        <v>1.4733317388184645E-2</v>
      </c>
      <c r="AY18" s="443">
        <v>1.0646892723156791E-2</v>
      </c>
      <c r="AZ18" s="443">
        <v>6.2408870575787426E-3</v>
      </c>
      <c r="BA18" s="442">
        <v>1.3204096233345208E-2</v>
      </c>
      <c r="BB18" s="443">
        <v>2.2356330789596635E-2</v>
      </c>
      <c r="BC18" s="442">
        <v>-1.3643482354749758E-2</v>
      </c>
      <c r="BD18" s="443">
        <v>7.4887061558137156E-3</v>
      </c>
    </row>
    <row r="19" spans="1:56" x14ac:dyDescent="0.2">
      <c r="A19" s="281" t="s">
        <v>459</v>
      </c>
      <c r="B19" s="285" t="s">
        <v>268</v>
      </c>
      <c r="C19" s="442">
        <v>0</v>
      </c>
      <c r="D19" s="442">
        <v>0</v>
      </c>
      <c r="E19" s="442">
        <v>0</v>
      </c>
      <c r="F19" s="442">
        <v>0</v>
      </c>
      <c r="G19" s="442">
        <v>0</v>
      </c>
      <c r="H19" s="442">
        <v>0</v>
      </c>
      <c r="I19" s="442">
        <v>0</v>
      </c>
      <c r="J19" s="442">
        <v>0</v>
      </c>
      <c r="K19" s="442">
        <v>0</v>
      </c>
      <c r="L19" s="442">
        <v>5.455537370430987E-4</v>
      </c>
      <c r="M19" s="442">
        <v>4.0160642570281121E-3</v>
      </c>
      <c r="N19" s="442">
        <v>1.6029494269455797E-4</v>
      </c>
      <c r="O19" s="442">
        <v>0</v>
      </c>
      <c r="P19" s="442">
        <v>1.2987012987012987E-3</v>
      </c>
      <c r="Q19" s="442">
        <v>0.16421895861148197</v>
      </c>
      <c r="R19" s="442">
        <v>4.0172166427546625E-2</v>
      </c>
      <c r="S19" s="442">
        <v>1.7361111111111112E-2</v>
      </c>
      <c r="T19" s="442">
        <v>2.2964193987007101E-3</v>
      </c>
      <c r="U19" s="442">
        <v>1.3909888116117326E-2</v>
      </c>
      <c r="V19" s="442">
        <v>5.1150895140664966E-3</v>
      </c>
      <c r="W19" s="442">
        <v>7.8809106830122592E-3</v>
      </c>
      <c r="X19" s="442">
        <v>4.4583147570218456E-4</v>
      </c>
      <c r="Y19" s="442">
        <v>6.8605365553962728E-3</v>
      </c>
      <c r="Z19" s="442">
        <v>0</v>
      </c>
      <c r="AA19" s="442">
        <v>1.1389521640091117E-2</v>
      </c>
      <c r="AB19" s="442">
        <v>0</v>
      </c>
      <c r="AC19" s="442">
        <v>0</v>
      </c>
      <c r="AD19" s="442">
        <v>0</v>
      </c>
      <c r="AE19" s="442">
        <v>0</v>
      </c>
      <c r="AF19" s="442">
        <v>2.442002442002442E-4</v>
      </c>
      <c r="AG19" s="442">
        <v>0</v>
      </c>
      <c r="AH19" s="442">
        <v>2.7173913043478261E-4</v>
      </c>
      <c r="AI19" s="442">
        <v>0</v>
      </c>
      <c r="AJ19" s="442">
        <v>0</v>
      </c>
      <c r="AK19" s="442">
        <v>0</v>
      </c>
      <c r="AL19" s="442">
        <v>1.3574660633484163E-2</v>
      </c>
      <c r="AM19" s="442">
        <v>0</v>
      </c>
      <c r="AN19" s="442">
        <v>0</v>
      </c>
      <c r="AO19" s="442">
        <v>0</v>
      </c>
      <c r="AP19" s="443">
        <v>2.5140656380231762E-3</v>
      </c>
      <c r="AQ19" s="442">
        <v>0</v>
      </c>
      <c r="AR19" s="442">
        <v>3.9144050104384132E-5</v>
      </c>
      <c r="AS19" s="442">
        <v>0</v>
      </c>
      <c r="AT19" s="442">
        <v>9.694477085781434E-3</v>
      </c>
      <c r="AU19" s="442">
        <v>5.4654577959392159E-2</v>
      </c>
      <c r="AV19" s="442">
        <v>-3.5925070567102901E-3</v>
      </c>
      <c r="AW19" s="443">
        <v>5.3681409671957276E-3</v>
      </c>
      <c r="AX19" s="442">
        <v>5.2331977995694811E-3</v>
      </c>
      <c r="AY19" s="443">
        <v>5.7674001903802001E-3</v>
      </c>
      <c r="AZ19" s="443">
        <v>5.5828197110525208E-3</v>
      </c>
      <c r="BA19" s="442">
        <v>5.4331069289325663E-3</v>
      </c>
      <c r="BB19" s="443">
        <v>8.3008877121943624E-3</v>
      </c>
      <c r="BC19" s="442">
        <v>2.2290759903534816E-3</v>
      </c>
      <c r="BD19" s="443">
        <v>3.6422343576003073E-3</v>
      </c>
    </row>
    <row r="20" spans="1:56" x14ac:dyDescent="0.2">
      <c r="A20" s="281" t="s">
        <v>460</v>
      </c>
      <c r="B20" s="285" t="s">
        <v>269</v>
      </c>
      <c r="C20" s="442">
        <v>0</v>
      </c>
      <c r="D20" s="442">
        <v>0</v>
      </c>
      <c r="E20" s="442">
        <v>0</v>
      </c>
      <c r="F20" s="442">
        <v>0</v>
      </c>
      <c r="G20" s="442">
        <v>0</v>
      </c>
      <c r="H20" s="442">
        <v>0</v>
      </c>
      <c r="I20" s="442">
        <v>0</v>
      </c>
      <c r="J20" s="442">
        <v>0</v>
      </c>
      <c r="K20" s="442">
        <v>0</v>
      </c>
      <c r="L20" s="442">
        <v>3.2733224222585926E-3</v>
      </c>
      <c r="M20" s="442">
        <v>0</v>
      </c>
      <c r="N20" s="442">
        <v>1.6029494269455797E-4</v>
      </c>
      <c r="O20" s="442">
        <v>0</v>
      </c>
      <c r="P20" s="442">
        <v>6.4935064935064935E-4</v>
      </c>
      <c r="Q20" s="442">
        <v>5.3404539385847796E-3</v>
      </c>
      <c r="R20" s="442">
        <v>0.15208034433285508</v>
      </c>
      <c r="S20" s="442">
        <v>3.472222222222222E-3</v>
      </c>
      <c r="T20" s="442">
        <v>3.1273606284937302E-3</v>
      </c>
      <c r="U20" s="442">
        <v>2.4191109767160569E-3</v>
      </c>
      <c r="V20" s="442">
        <v>0</v>
      </c>
      <c r="W20" s="442">
        <v>8.7565674255691769E-4</v>
      </c>
      <c r="X20" s="442">
        <v>0</v>
      </c>
      <c r="Y20" s="442">
        <v>1.0239606799098914E-4</v>
      </c>
      <c r="Z20" s="442">
        <v>0</v>
      </c>
      <c r="AA20" s="442">
        <v>0</v>
      </c>
      <c r="AB20" s="442">
        <v>0</v>
      </c>
      <c r="AC20" s="442">
        <v>0</v>
      </c>
      <c r="AD20" s="442">
        <v>0</v>
      </c>
      <c r="AE20" s="442">
        <v>0</v>
      </c>
      <c r="AF20" s="442">
        <v>0</v>
      </c>
      <c r="AG20" s="442">
        <v>0</v>
      </c>
      <c r="AH20" s="442">
        <v>0</v>
      </c>
      <c r="AI20" s="442">
        <v>0</v>
      </c>
      <c r="AJ20" s="442">
        <v>0</v>
      </c>
      <c r="AK20" s="442">
        <v>0</v>
      </c>
      <c r="AL20" s="442">
        <v>2.0361990950226245E-2</v>
      </c>
      <c r="AM20" s="442">
        <v>0</v>
      </c>
      <c r="AN20" s="442">
        <v>0</v>
      </c>
      <c r="AO20" s="442">
        <v>0</v>
      </c>
      <c r="AP20" s="443">
        <v>2.1201791454121951E-3</v>
      </c>
      <c r="AQ20" s="442">
        <v>0</v>
      </c>
      <c r="AR20" s="442">
        <v>2.6096033402922757E-5</v>
      </c>
      <c r="AS20" s="442">
        <v>0</v>
      </c>
      <c r="AT20" s="442">
        <v>5.7285546415981195E-3</v>
      </c>
      <c r="AU20" s="442">
        <v>9.2963861575788537E-2</v>
      </c>
      <c r="AV20" s="442">
        <v>-2.5660764690787786E-4</v>
      </c>
      <c r="AW20" s="443">
        <v>7.5265615987198334E-3</v>
      </c>
      <c r="AX20" s="442">
        <v>5.9555130351590527E-3</v>
      </c>
      <c r="AY20" s="443">
        <v>5.5754201563037445E-3</v>
      </c>
      <c r="AZ20" s="443">
        <v>6.4774472148267301E-3</v>
      </c>
      <c r="BA20" s="442">
        <v>5.813274741590658E-3</v>
      </c>
      <c r="BB20" s="443">
        <v>9.6947515963245606E-3</v>
      </c>
      <c r="BC20" s="442">
        <v>2.5077104891476666E-3</v>
      </c>
      <c r="BD20" s="443">
        <v>3.3893689549364674E-3</v>
      </c>
    </row>
    <row r="21" spans="1:56" x14ac:dyDescent="0.2">
      <c r="A21" s="281" t="s">
        <v>461</v>
      </c>
      <c r="B21" s="285" t="s">
        <v>270</v>
      </c>
      <c r="C21" s="442">
        <v>0</v>
      </c>
      <c r="D21" s="442">
        <v>0</v>
      </c>
      <c r="E21" s="442">
        <v>0</v>
      </c>
      <c r="F21" s="442">
        <v>0</v>
      </c>
      <c r="G21" s="442">
        <v>0</v>
      </c>
      <c r="H21" s="442">
        <v>0</v>
      </c>
      <c r="I21" s="442">
        <v>0</v>
      </c>
      <c r="J21" s="442">
        <v>0</v>
      </c>
      <c r="K21" s="442">
        <v>0</v>
      </c>
      <c r="L21" s="442">
        <v>0</v>
      </c>
      <c r="M21" s="442">
        <v>0</v>
      </c>
      <c r="N21" s="442">
        <v>0</v>
      </c>
      <c r="O21" s="442">
        <v>0</v>
      </c>
      <c r="P21" s="442">
        <v>0</v>
      </c>
      <c r="Q21" s="442">
        <v>2.6702269692923898E-3</v>
      </c>
      <c r="R21" s="442">
        <v>5.7388809182209472E-3</v>
      </c>
      <c r="S21" s="442">
        <v>9.0277777777777776E-2</v>
      </c>
      <c r="T21" s="442">
        <v>1.2086417887898474E-4</v>
      </c>
      <c r="U21" s="442">
        <v>9.0716661626852129E-4</v>
      </c>
      <c r="V21" s="442">
        <v>0</v>
      </c>
      <c r="W21" s="442">
        <v>0</v>
      </c>
      <c r="X21" s="442">
        <v>0</v>
      </c>
      <c r="Y21" s="442">
        <v>2.0479213598197828E-4</v>
      </c>
      <c r="Z21" s="442">
        <v>0</v>
      </c>
      <c r="AA21" s="442">
        <v>0</v>
      </c>
      <c r="AB21" s="442">
        <v>0</v>
      </c>
      <c r="AC21" s="442">
        <v>1.1728395061728395E-3</v>
      </c>
      <c r="AD21" s="442">
        <v>0</v>
      </c>
      <c r="AE21" s="442">
        <v>0</v>
      </c>
      <c r="AF21" s="442">
        <v>0</v>
      </c>
      <c r="AG21" s="442">
        <v>0</v>
      </c>
      <c r="AH21" s="442">
        <v>3.2608695652173911E-3</v>
      </c>
      <c r="AI21" s="442">
        <v>0</v>
      </c>
      <c r="AJ21" s="442">
        <v>1.3682230203523174E-2</v>
      </c>
      <c r="AK21" s="442">
        <v>0</v>
      </c>
      <c r="AL21" s="442">
        <v>7.4043603455368158E-3</v>
      </c>
      <c r="AM21" s="442">
        <v>8.6248203162434119E-4</v>
      </c>
      <c r="AN21" s="442">
        <v>3.3388981636060101E-3</v>
      </c>
      <c r="AO21" s="442">
        <v>6.993006993006993E-3</v>
      </c>
      <c r="AP21" s="443">
        <v>1.0017360182452114E-3</v>
      </c>
      <c r="AQ21" s="442">
        <v>1.4357501794687725E-3</v>
      </c>
      <c r="AR21" s="442">
        <v>3.2620041753653444E-4</v>
      </c>
      <c r="AS21" s="442">
        <v>0</v>
      </c>
      <c r="AT21" s="442">
        <v>2.8275558166862516E-2</v>
      </c>
      <c r="AU21" s="442">
        <v>5.9634784829523689E-2</v>
      </c>
      <c r="AV21" s="442">
        <v>-3.0792917628945341E-3</v>
      </c>
      <c r="AW21" s="443">
        <v>8.308058723926837E-3</v>
      </c>
      <c r="AX21" s="442">
        <v>5.2571155226022485E-3</v>
      </c>
      <c r="AY21" s="443">
        <v>9.1990432994968523E-4</v>
      </c>
      <c r="AZ21" s="443">
        <v>4.3355025182904017E-3</v>
      </c>
      <c r="BA21" s="442">
        <v>3.6340450753301022E-3</v>
      </c>
      <c r="BB21" s="443">
        <v>7.2107148419249334E-3</v>
      </c>
      <c r="BC21" s="442">
        <v>7.8786306555597187E-4</v>
      </c>
      <c r="BD21" s="443">
        <v>1.4004853070612663E-3</v>
      </c>
    </row>
    <row r="22" spans="1:56" x14ac:dyDescent="0.2">
      <c r="A22" s="281" t="s">
        <v>462</v>
      </c>
      <c r="B22" s="285" t="s">
        <v>280</v>
      </c>
      <c r="C22" s="442">
        <v>0</v>
      </c>
      <c r="D22" s="442">
        <v>0</v>
      </c>
      <c r="E22" s="442">
        <v>0</v>
      </c>
      <c r="F22" s="442">
        <v>0</v>
      </c>
      <c r="G22" s="442">
        <v>0</v>
      </c>
      <c r="H22" s="442">
        <v>0</v>
      </c>
      <c r="I22" s="442">
        <v>0</v>
      </c>
      <c r="J22" s="442">
        <v>0</v>
      </c>
      <c r="K22" s="442">
        <v>0</v>
      </c>
      <c r="L22" s="442">
        <v>0</v>
      </c>
      <c r="M22" s="442">
        <v>0</v>
      </c>
      <c r="N22" s="442">
        <v>0</v>
      </c>
      <c r="O22" s="442">
        <v>0</v>
      </c>
      <c r="P22" s="442">
        <v>2.5974025974025974E-3</v>
      </c>
      <c r="Q22" s="442">
        <v>8.0106809078771702E-3</v>
      </c>
      <c r="R22" s="442">
        <v>1.0043041606886656E-2</v>
      </c>
      <c r="S22" s="442">
        <v>0.1423611111111111</v>
      </c>
      <c r="T22" s="442">
        <v>0.28969632875056656</v>
      </c>
      <c r="U22" s="442">
        <v>0.15058965830057455</v>
      </c>
      <c r="V22" s="442">
        <v>0.31457800511508949</v>
      </c>
      <c r="W22" s="442">
        <v>1.0507880910683012E-2</v>
      </c>
      <c r="X22" s="442">
        <v>1.1145786892554615E-2</v>
      </c>
      <c r="Y22" s="442">
        <v>3.0718820397296744E-4</v>
      </c>
      <c r="Z22" s="442">
        <v>0</v>
      </c>
      <c r="AA22" s="442">
        <v>0</v>
      </c>
      <c r="AB22" s="442">
        <v>0</v>
      </c>
      <c r="AC22" s="442">
        <v>0</v>
      </c>
      <c r="AD22" s="442">
        <v>0</v>
      </c>
      <c r="AE22" s="442">
        <v>0</v>
      </c>
      <c r="AF22" s="442">
        <v>0</v>
      </c>
      <c r="AG22" s="442">
        <v>2.881844380403458E-3</v>
      </c>
      <c r="AH22" s="442">
        <v>2.1739130434782609E-3</v>
      </c>
      <c r="AI22" s="442">
        <v>1.0844026748599313E-3</v>
      </c>
      <c r="AJ22" s="442">
        <v>0</v>
      </c>
      <c r="AK22" s="442">
        <v>0</v>
      </c>
      <c r="AL22" s="442">
        <v>2.0773344302756066E-2</v>
      </c>
      <c r="AM22" s="442">
        <v>0</v>
      </c>
      <c r="AN22" s="442">
        <v>0.78297161936560933</v>
      </c>
      <c r="AO22" s="442">
        <v>1.3986013986013986E-2</v>
      </c>
      <c r="AP22" s="443">
        <v>9.9614380260937649E-2</v>
      </c>
      <c r="AQ22" s="442">
        <v>0</v>
      </c>
      <c r="AR22" s="442">
        <v>5.0887265135699379E-4</v>
      </c>
      <c r="AS22" s="442">
        <v>0</v>
      </c>
      <c r="AT22" s="442">
        <v>0</v>
      </c>
      <c r="AU22" s="442">
        <v>0</v>
      </c>
      <c r="AV22" s="442">
        <v>0.99307159353348728</v>
      </c>
      <c r="AW22" s="443">
        <v>-3.5641851031762276E-2</v>
      </c>
      <c r="AX22" s="442">
        <v>7.9665151877541251E-2</v>
      </c>
      <c r="AY22" s="443">
        <v>0.48837320918624461</v>
      </c>
      <c r="AZ22" s="443">
        <v>0.24611718760080689</v>
      </c>
      <c r="BA22" s="442">
        <v>0.23261181274190795</v>
      </c>
      <c r="BB22" s="443">
        <v>8.9682292477807193E-2</v>
      </c>
      <c r="BC22" s="442">
        <v>0.43913757818580118</v>
      </c>
      <c r="BD22" s="443">
        <v>0.32186848081383757</v>
      </c>
    </row>
    <row r="23" spans="1:56" x14ac:dyDescent="0.2">
      <c r="A23" s="281" t="s">
        <v>463</v>
      </c>
      <c r="B23" s="283" t="s">
        <v>35</v>
      </c>
      <c r="C23" s="442">
        <v>0</v>
      </c>
      <c r="D23" s="442">
        <v>0</v>
      </c>
      <c r="E23" s="442">
        <v>0</v>
      </c>
      <c r="F23" s="442">
        <v>0</v>
      </c>
      <c r="G23" s="442">
        <v>0</v>
      </c>
      <c r="H23" s="442">
        <v>0</v>
      </c>
      <c r="I23" s="442">
        <v>0</v>
      </c>
      <c r="J23" s="442">
        <v>0</v>
      </c>
      <c r="K23" s="442">
        <v>0</v>
      </c>
      <c r="L23" s="442">
        <v>0</v>
      </c>
      <c r="M23" s="442">
        <v>0</v>
      </c>
      <c r="N23" s="442">
        <v>0</v>
      </c>
      <c r="O23" s="442">
        <v>0</v>
      </c>
      <c r="P23" s="442">
        <v>6.4935064935064935E-4</v>
      </c>
      <c r="Q23" s="442">
        <v>2.4032042723631509E-2</v>
      </c>
      <c r="R23" s="442">
        <v>2.4390243902439025E-2</v>
      </c>
      <c r="S23" s="442">
        <v>2.0833333333333332E-2</v>
      </c>
      <c r="T23" s="442">
        <v>2.1181447348542076E-2</v>
      </c>
      <c r="U23" s="442">
        <v>0.11914121560326579</v>
      </c>
      <c r="V23" s="442">
        <v>2.0460358056265986E-2</v>
      </c>
      <c r="W23" s="442">
        <v>3.3274956217162872E-2</v>
      </c>
      <c r="X23" s="442">
        <v>1.7833259028087382E-3</v>
      </c>
      <c r="Y23" s="442">
        <v>8.3964775752611107E-3</v>
      </c>
      <c r="Z23" s="442">
        <v>0</v>
      </c>
      <c r="AA23" s="442">
        <v>0</v>
      </c>
      <c r="AB23" s="442">
        <v>0</v>
      </c>
      <c r="AC23" s="442">
        <v>1.8518518518518518E-4</v>
      </c>
      <c r="AD23" s="442">
        <v>0</v>
      </c>
      <c r="AE23" s="442">
        <v>0</v>
      </c>
      <c r="AF23" s="442">
        <v>4.0700040700040698E-4</v>
      </c>
      <c r="AG23" s="442">
        <v>0</v>
      </c>
      <c r="AH23" s="442">
        <v>1.6304347826086956E-3</v>
      </c>
      <c r="AI23" s="442">
        <v>5.4220133742996566E-4</v>
      </c>
      <c r="AJ23" s="442">
        <v>1.7102787754403969E-4</v>
      </c>
      <c r="AK23" s="442">
        <v>0</v>
      </c>
      <c r="AL23" s="442">
        <v>1.1723570547099958E-2</v>
      </c>
      <c r="AM23" s="442">
        <v>2.8749401054144706E-4</v>
      </c>
      <c r="AN23" s="442">
        <v>0</v>
      </c>
      <c r="AO23" s="442">
        <v>2.331002331002331E-3</v>
      </c>
      <c r="AP23" s="443">
        <v>9.9881834052216699E-3</v>
      </c>
      <c r="AQ23" s="442">
        <v>5.0251256281407036E-3</v>
      </c>
      <c r="AR23" s="442">
        <v>1.0360125260960334E-2</v>
      </c>
      <c r="AS23" s="442">
        <v>0</v>
      </c>
      <c r="AT23" s="442">
        <v>1.8507638072855465E-2</v>
      </c>
      <c r="AU23" s="442">
        <v>6.078406333801558E-2</v>
      </c>
      <c r="AV23" s="442">
        <v>-7.6982294072363358E-3</v>
      </c>
      <c r="AW23" s="443">
        <v>1.4569339262787712E-2</v>
      </c>
      <c r="AX23" s="442">
        <v>1.7316431475723513E-2</v>
      </c>
      <c r="AY23" s="443">
        <v>2.1773735531504725E-2</v>
      </c>
      <c r="AZ23" s="443">
        <v>1.8443090077806788E-2</v>
      </c>
      <c r="BA23" s="442">
        <v>1.8984443054154455E-2</v>
      </c>
      <c r="BB23" s="443">
        <v>2.3633390437626536E-2</v>
      </c>
      <c r="BC23" s="442">
        <v>1.2038931965141863E-2</v>
      </c>
      <c r="BD23" s="443">
        <v>1.6081267050179194E-2</v>
      </c>
    </row>
    <row r="24" spans="1:56" x14ac:dyDescent="0.2">
      <c r="A24" s="281" t="s">
        <v>464</v>
      </c>
      <c r="B24" s="283" t="s">
        <v>465</v>
      </c>
      <c r="C24" s="442">
        <v>0</v>
      </c>
      <c r="D24" s="442">
        <v>0</v>
      </c>
      <c r="E24" s="442">
        <v>0</v>
      </c>
      <c r="F24" s="442">
        <v>0</v>
      </c>
      <c r="G24" s="442">
        <v>0</v>
      </c>
      <c r="H24" s="442">
        <v>0</v>
      </c>
      <c r="I24" s="442">
        <v>0</v>
      </c>
      <c r="J24" s="442">
        <v>0</v>
      </c>
      <c r="K24" s="442">
        <v>0</v>
      </c>
      <c r="L24" s="442">
        <v>0</v>
      </c>
      <c r="M24" s="442">
        <v>0</v>
      </c>
      <c r="N24" s="442">
        <v>0</v>
      </c>
      <c r="O24" s="442">
        <v>0</v>
      </c>
      <c r="P24" s="442">
        <v>0</v>
      </c>
      <c r="Q24" s="442">
        <v>1.3351134846461949E-3</v>
      </c>
      <c r="R24" s="442">
        <v>0</v>
      </c>
      <c r="S24" s="442">
        <v>0</v>
      </c>
      <c r="T24" s="442">
        <v>6.0432089439492372E-5</v>
      </c>
      <c r="U24" s="442">
        <v>0</v>
      </c>
      <c r="V24" s="442">
        <v>2.8132992327365727E-2</v>
      </c>
      <c r="W24" s="442">
        <v>6.1295971978984239E-3</v>
      </c>
      <c r="X24" s="442">
        <v>0</v>
      </c>
      <c r="Y24" s="442">
        <v>1.7407331558468154E-3</v>
      </c>
      <c r="Z24" s="442">
        <v>0</v>
      </c>
      <c r="AA24" s="442">
        <v>0</v>
      </c>
      <c r="AB24" s="442">
        <v>0</v>
      </c>
      <c r="AC24" s="442">
        <v>3.0864197530864197E-4</v>
      </c>
      <c r="AD24" s="442">
        <v>0</v>
      </c>
      <c r="AE24" s="442">
        <v>0</v>
      </c>
      <c r="AF24" s="442">
        <v>8.1400081400081405E-5</v>
      </c>
      <c r="AG24" s="442">
        <v>0</v>
      </c>
      <c r="AH24" s="442">
        <v>1.6304347826086956E-3</v>
      </c>
      <c r="AI24" s="442">
        <v>0</v>
      </c>
      <c r="AJ24" s="442">
        <v>0</v>
      </c>
      <c r="AK24" s="442">
        <v>0</v>
      </c>
      <c r="AL24" s="442">
        <v>1.8510900863842039E-3</v>
      </c>
      <c r="AM24" s="442">
        <v>1.9166267369429804E-4</v>
      </c>
      <c r="AN24" s="442">
        <v>0</v>
      </c>
      <c r="AO24" s="442">
        <v>0</v>
      </c>
      <c r="AP24" s="443">
        <v>3.1121895712472587E-4</v>
      </c>
      <c r="AQ24" s="442">
        <v>7.1787508973438624E-4</v>
      </c>
      <c r="AR24" s="442">
        <v>1.0829853862212944E-2</v>
      </c>
      <c r="AS24" s="442">
        <v>0</v>
      </c>
      <c r="AT24" s="442">
        <v>5.4494712103407755E-2</v>
      </c>
      <c r="AU24" s="442">
        <v>2.707189375558677E-2</v>
      </c>
      <c r="AV24" s="442">
        <v>7.6982294072363352E-4</v>
      </c>
      <c r="AW24" s="443">
        <v>1.6588206836239138E-2</v>
      </c>
      <c r="AX24" s="442">
        <v>8.835206888304234E-3</v>
      </c>
      <c r="AY24" s="443">
        <v>1.9118011726780414E-3</v>
      </c>
      <c r="AZ24" s="443">
        <v>8.696811599189674E-3</v>
      </c>
      <c r="BA24" s="442">
        <v>6.2443311590927456E-3</v>
      </c>
      <c r="BB24" s="443">
        <v>1.3198878679333437E-2</v>
      </c>
      <c r="BC24" s="442">
        <v>3.1418441760585709E-3</v>
      </c>
      <c r="BD24" s="443">
        <v>1.901353316183872E-3</v>
      </c>
    </row>
    <row r="25" spans="1:56" x14ac:dyDescent="0.2">
      <c r="A25" s="281" t="s">
        <v>466</v>
      </c>
      <c r="B25" s="283" t="s">
        <v>191</v>
      </c>
      <c r="C25" s="442">
        <v>0</v>
      </c>
      <c r="D25" s="442">
        <v>0</v>
      </c>
      <c r="E25" s="442">
        <v>0</v>
      </c>
      <c r="F25" s="442">
        <v>0</v>
      </c>
      <c r="G25" s="442">
        <v>0</v>
      </c>
      <c r="H25" s="442">
        <v>0</v>
      </c>
      <c r="I25" s="442">
        <v>0</v>
      </c>
      <c r="J25" s="442">
        <v>0</v>
      </c>
      <c r="K25" s="442">
        <v>0</v>
      </c>
      <c r="L25" s="442">
        <v>0</v>
      </c>
      <c r="M25" s="442">
        <v>0</v>
      </c>
      <c r="N25" s="442">
        <v>0</v>
      </c>
      <c r="O25" s="442">
        <v>0</v>
      </c>
      <c r="P25" s="442">
        <v>0</v>
      </c>
      <c r="Q25" s="442">
        <v>0</v>
      </c>
      <c r="R25" s="442">
        <v>0</v>
      </c>
      <c r="S25" s="442">
        <v>0</v>
      </c>
      <c r="T25" s="442">
        <v>0</v>
      </c>
      <c r="U25" s="442">
        <v>0</v>
      </c>
      <c r="V25" s="442">
        <v>0</v>
      </c>
      <c r="W25" s="442">
        <v>0.46935201401050786</v>
      </c>
      <c r="X25" s="442">
        <v>0</v>
      </c>
      <c r="Y25" s="442">
        <v>0</v>
      </c>
      <c r="Z25" s="442">
        <v>0</v>
      </c>
      <c r="AA25" s="442">
        <v>0</v>
      </c>
      <c r="AB25" s="442">
        <v>0</v>
      </c>
      <c r="AC25" s="442">
        <v>0</v>
      </c>
      <c r="AD25" s="442">
        <v>0</v>
      </c>
      <c r="AE25" s="442">
        <v>0</v>
      </c>
      <c r="AF25" s="442">
        <v>4.6113146113146111E-2</v>
      </c>
      <c r="AG25" s="442">
        <v>0</v>
      </c>
      <c r="AH25" s="442">
        <v>5.434782608695652E-3</v>
      </c>
      <c r="AI25" s="442">
        <v>0</v>
      </c>
      <c r="AJ25" s="442">
        <v>0</v>
      </c>
      <c r="AK25" s="442">
        <v>0</v>
      </c>
      <c r="AL25" s="442">
        <v>5.0185109008638422E-2</v>
      </c>
      <c r="AM25" s="442">
        <v>0</v>
      </c>
      <c r="AN25" s="442">
        <v>0</v>
      </c>
      <c r="AO25" s="442">
        <v>0</v>
      </c>
      <c r="AP25" s="443">
        <v>9.3997850644077351E-3</v>
      </c>
      <c r="AQ25" s="442">
        <v>0</v>
      </c>
      <c r="AR25" s="442">
        <v>2.1424843423799581E-2</v>
      </c>
      <c r="AS25" s="442">
        <v>0</v>
      </c>
      <c r="AT25" s="442">
        <v>5.1263219741480612E-2</v>
      </c>
      <c r="AU25" s="442">
        <v>4.8908185416932703E-2</v>
      </c>
      <c r="AV25" s="442">
        <v>-2.0528611752630229E-3</v>
      </c>
      <c r="AW25" s="443">
        <v>2.5407960106432467E-2</v>
      </c>
      <c r="AX25" s="442">
        <v>2.2310452044965318E-2</v>
      </c>
      <c r="AY25" s="443">
        <v>7.8631822290481795E-3</v>
      </c>
      <c r="AZ25" s="443">
        <v>1.597426225489142E-2</v>
      </c>
      <c r="BA25" s="442">
        <v>1.6903997150238128E-2</v>
      </c>
      <c r="BB25" s="443">
        <v>3.5080205575455534E-2</v>
      </c>
      <c r="BC25" s="442">
        <v>-7.5999961567655341E-3</v>
      </c>
      <c r="BD25" s="443">
        <v>5.5533132661943268E-3</v>
      </c>
    </row>
    <row r="26" spans="1:56" x14ac:dyDescent="0.2">
      <c r="A26" s="281" t="s">
        <v>467</v>
      </c>
      <c r="B26" s="283" t="s">
        <v>50</v>
      </c>
      <c r="C26" s="442">
        <v>0</v>
      </c>
      <c r="D26" s="442">
        <v>0</v>
      </c>
      <c r="E26" s="442">
        <v>0</v>
      </c>
      <c r="F26" s="442">
        <v>0</v>
      </c>
      <c r="G26" s="442">
        <v>9.2439749092109603E-3</v>
      </c>
      <c r="H26" s="442">
        <v>7.5187969924812026E-3</v>
      </c>
      <c r="I26" s="442">
        <v>1.1061946902654867E-2</v>
      </c>
      <c r="J26" s="442">
        <v>4.3956043956043956E-3</v>
      </c>
      <c r="K26" s="442">
        <v>1.1129660545353367E-3</v>
      </c>
      <c r="L26" s="442">
        <v>2.1822149481723948E-3</v>
      </c>
      <c r="M26" s="442">
        <v>8.0321285140562242E-3</v>
      </c>
      <c r="N26" s="442">
        <v>8.0948946060751779E-3</v>
      </c>
      <c r="O26" s="442">
        <v>3.3809166040571E-2</v>
      </c>
      <c r="P26" s="442">
        <v>3.246753246753247E-3</v>
      </c>
      <c r="Q26" s="442">
        <v>1.3351134846461949E-3</v>
      </c>
      <c r="R26" s="442">
        <v>2.8694404591104736E-3</v>
      </c>
      <c r="S26" s="442">
        <v>6.9444444444444441E-3</v>
      </c>
      <c r="T26" s="442">
        <v>5.3935639824746941E-3</v>
      </c>
      <c r="U26" s="442">
        <v>3.9310553371635923E-3</v>
      </c>
      <c r="V26" s="442">
        <v>7.6726342710997444E-3</v>
      </c>
      <c r="W26" s="442">
        <v>1.7513134851138354E-3</v>
      </c>
      <c r="X26" s="442">
        <v>7.5345519393669194E-2</v>
      </c>
      <c r="Y26" s="442">
        <v>3.2766741757116525E-3</v>
      </c>
      <c r="Z26" s="442">
        <v>7.7519379844961239E-3</v>
      </c>
      <c r="AA26" s="442">
        <v>2.2779043280182231E-3</v>
      </c>
      <c r="AB26" s="442">
        <v>4.4215180545320561E-3</v>
      </c>
      <c r="AC26" s="442">
        <v>6.358024691358025E-3</v>
      </c>
      <c r="AD26" s="442">
        <v>1.6091954022988506E-2</v>
      </c>
      <c r="AE26" s="442">
        <v>0</v>
      </c>
      <c r="AF26" s="442">
        <v>1.8722018722018721E-3</v>
      </c>
      <c r="AG26" s="442">
        <v>3.4582132564841501E-2</v>
      </c>
      <c r="AH26" s="442">
        <v>8.9673913043478264E-3</v>
      </c>
      <c r="AI26" s="442">
        <v>1.5723838785469003E-2</v>
      </c>
      <c r="AJ26" s="442">
        <v>3.4205575508807935E-3</v>
      </c>
      <c r="AK26" s="442">
        <v>5.1515151515151514E-2</v>
      </c>
      <c r="AL26" s="442">
        <v>7.4043603455368158E-3</v>
      </c>
      <c r="AM26" s="442">
        <v>6.8040249161475802E-3</v>
      </c>
      <c r="AN26" s="442">
        <v>2.5041736227045076E-2</v>
      </c>
      <c r="AO26" s="442">
        <v>5.3613053613053616E-2</v>
      </c>
      <c r="AP26" s="443">
        <v>6.3751258248518064E-3</v>
      </c>
      <c r="AQ26" s="442">
        <v>1.9741564967695621E-2</v>
      </c>
      <c r="AR26" s="442">
        <v>1.0151356993736952E-2</v>
      </c>
      <c r="AS26" s="442">
        <v>0</v>
      </c>
      <c r="AT26" s="442">
        <v>6.3895417156286721E-3</v>
      </c>
      <c r="AU26" s="442">
        <v>1.0471204188481676E-2</v>
      </c>
      <c r="AV26" s="442">
        <v>-7.6982294072363352E-4</v>
      </c>
      <c r="AW26" s="443">
        <v>9.3500548908695084E-3</v>
      </c>
      <c r="AX26" s="442">
        <v>1.1078689308777805E-2</v>
      </c>
      <c r="AY26" s="443">
        <v>1.2526697223488757E-2</v>
      </c>
      <c r="AZ26" s="443">
        <v>1.1058112077901411E-2</v>
      </c>
      <c r="BA26" s="442">
        <v>1.1620562588493788E-2</v>
      </c>
      <c r="BB26" s="443">
        <v>1.2762809531225666E-2</v>
      </c>
      <c r="BC26" s="442">
        <v>8.9547363060751926E-3</v>
      </c>
      <c r="BD26" s="443">
        <v>1.0907251887980626E-2</v>
      </c>
    </row>
    <row r="27" spans="1:56" x14ac:dyDescent="0.2">
      <c r="A27" s="281" t="s">
        <v>468</v>
      </c>
      <c r="B27" s="283" t="s">
        <v>36</v>
      </c>
      <c r="C27" s="442">
        <v>2.9069767441860465E-3</v>
      </c>
      <c r="D27" s="442">
        <v>0</v>
      </c>
      <c r="E27" s="442">
        <v>0</v>
      </c>
      <c r="F27" s="442">
        <v>0</v>
      </c>
      <c r="G27" s="442">
        <v>6.6028392208649722E-4</v>
      </c>
      <c r="H27" s="442">
        <v>0</v>
      </c>
      <c r="I27" s="442">
        <v>2.2123893805309734E-3</v>
      </c>
      <c r="J27" s="442">
        <v>4.3956043956043956E-3</v>
      </c>
      <c r="K27" s="442">
        <v>5.5648302726766835E-4</v>
      </c>
      <c r="L27" s="442">
        <v>3.2733224222585926E-3</v>
      </c>
      <c r="M27" s="442">
        <v>4.0160642570281121E-3</v>
      </c>
      <c r="N27" s="442">
        <v>4.0073735673639499E-3</v>
      </c>
      <c r="O27" s="442">
        <v>3.0052592036063112E-3</v>
      </c>
      <c r="P27" s="442">
        <v>3.8961038961038961E-3</v>
      </c>
      <c r="Q27" s="442">
        <v>1.3351134846461949E-3</v>
      </c>
      <c r="R27" s="442">
        <v>1.4347202295552368E-3</v>
      </c>
      <c r="S27" s="442">
        <v>0</v>
      </c>
      <c r="T27" s="442">
        <v>3.3086568968122075E-3</v>
      </c>
      <c r="U27" s="442">
        <v>1.5119443604475356E-3</v>
      </c>
      <c r="V27" s="442">
        <v>0</v>
      </c>
      <c r="W27" s="442">
        <v>8.7565674255691769E-4</v>
      </c>
      <c r="X27" s="442">
        <v>1.3374944271065537E-3</v>
      </c>
      <c r="Y27" s="442">
        <v>6.1437640794593487E-4</v>
      </c>
      <c r="Z27" s="442">
        <v>1.1627906976744186E-2</v>
      </c>
      <c r="AA27" s="442">
        <v>2.9612756264236904E-2</v>
      </c>
      <c r="AB27" s="442">
        <v>2.9476787030213707E-3</v>
      </c>
      <c r="AC27" s="442">
        <v>3.0864197530864196E-3</v>
      </c>
      <c r="AD27" s="442">
        <v>2.7586206896551722E-3</v>
      </c>
      <c r="AE27" s="442">
        <v>9.6985276933863052E-3</v>
      </c>
      <c r="AF27" s="442">
        <v>1.3227513227513227E-2</v>
      </c>
      <c r="AG27" s="442">
        <v>0</v>
      </c>
      <c r="AH27" s="442">
        <v>8.152173913043478E-3</v>
      </c>
      <c r="AI27" s="442">
        <v>5.9642147117296221E-3</v>
      </c>
      <c r="AJ27" s="442">
        <v>2.2233624080725159E-3</v>
      </c>
      <c r="AK27" s="442">
        <v>3.0303030303030303E-3</v>
      </c>
      <c r="AL27" s="442">
        <v>1.2340600575894694E-3</v>
      </c>
      <c r="AM27" s="442">
        <v>2.3957834211787254E-3</v>
      </c>
      <c r="AN27" s="442">
        <v>0</v>
      </c>
      <c r="AO27" s="442">
        <v>0</v>
      </c>
      <c r="AP27" s="443">
        <v>4.7995798544078812E-3</v>
      </c>
      <c r="AQ27" s="442">
        <v>0</v>
      </c>
      <c r="AR27" s="442">
        <v>0</v>
      </c>
      <c r="AS27" s="442">
        <v>0</v>
      </c>
      <c r="AT27" s="442">
        <v>0.55118977673325498</v>
      </c>
      <c r="AU27" s="442">
        <v>0.16268675775762995</v>
      </c>
      <c r="AV27" s="442">
        <v>0</v>
      </c>
      <c r="AW27" s="443">
        <v>8.1675753121336736E-2</v>
      </c>
      <c r="AX27" s="442">
        <v>4.6716096627601053E-2</v>
      </c>
      <c r="AY27" s="443">
        <v>0</v>
      </c>
      <c r="AZ27" s="443">
        <v>3.7759302190547059E-2</v>
      </c>
      <c r="BA27" s="442">
        <v>2.9234006759204102E-2</v>
      </c>
      <c r="BB27" s="443">
        <v>0</v>
      </c>
      <c r="BC27" s="442">
        <v>8.4349388445315573E-2</v>
      </c>
      <c r="BD27" s="443">
        <v>4.7490067738751134E-2</v>
      </c>
    </row>
    <row r="28" spans="1:56" x14ac:dyDescent="0.2">
      <c r="A28" s="281" t="s">
        <v>469</v>
      </c>
      <c r="B28" s="283" t="s">
        <v>192</v>
      </c>
      <c r="C28" s="442">
        <v>8.7209302325581394E-3</v>
      </c>
      <c r="D28" s="442">
        <v>0</v>
      </c>
      <c r="E28" s="442">
        <v>0</v>
      </c>
      <c r="F28" s="442">
        <v>5.8823529411764705E-2</v>
      </c>
      <c r="G28" s="442">
        <v>1.4031033344338065E-2</v>
      </c>
      <c r="H28" s="442">
        <v>3.7593984962406013E-2</v>
      </c>
      <c r="I28" s="442">
        <v>3.5398230088495575E-2</v>
      </c>
      <c r="J28" s="442">
        <v>2.8571428571428571E-2</v>
      </c>
      <c r="K28" s="442">
        <v>7.7907623817473565E-3</v>
      </c>
      <c r="L28" s="442">
        <v>3.4369885433715219E-2</v>
      </c>
      <c r="M28" s="442">
        <v>5.6224899598393573E-2</v>
      </c>
      <c r="N28" s="442">
        <v>4.4161256712350723E-2</v>
      </c>
      <c r="O28" s="442">
        <v>3.6063110443275731E-2</v>
      </c>
      <c r="P28" s="442">
        <v>2.4675324675324677E-2</v>
      </c>
      <c r="Q28" s="442">
        <v>1.335113484646195E-2</v>
      </c>
      <c r="R28" s="442">
        <v>1.1477761836441894E-2</v>
      </c>
      <c r="S28" s="442">
        <v>6.9444444444444441E-3</v>
      </c>
      <c r="T28" s="442">
        <v>2.8841214684997733E-2</v>
      </c>
      <c r="U28" s="442">
        <v>9.0716661626852133E-3</v>
      </c>
      <c r="V28" s="442">
        <v>5.1150895140664966E-3</v>
      </c>
      <c r="W28" s="442">
        <v>1.138353765323993E-2</v>
      </c>
      <c r="X28" s="442">
        <v>1.3374944271065538E-2</v>
      </c>
      <c r="Y28" s="442">
        <v>3.1742781077206635E-3</v>
      </c>
      <c r="Z28" s="442">
        <v>0.10077519379844961</v>
      </c>
      <c r="AA28" s="442">
        <v>4.328018223234624E-2</v>
      </c>
      <c r="AB28" s="442">
        <v>7.6639646278555643E-2</v>
      </c>
      <c r="AC28" s="442">
        <v>2.3518518518518518E-2</v>
      </c>
      <c r="AD28" s="442">
        <v>4.5977011494252873E-3</v>
      </c>
      <c r="AE28" s="442">
        <v>2.629118953026408E-3</v>
      </c>
      <c r="AF28" s="442">
        <v>5.0101750101750102E-2</v>
      </c>
      <c r="AG28" s="442">
        <v>0</v>
      </c>
      <c r="AH28" s="442">
        <v>1.2228260869565218E-2</v>
      </c>
      <c r="AI28" s="442">
        <v>2.2049521055485272E-2</v>
      </c>
      <c r="AJ28" s="442">
        <v>1.111681204036258E-2</v>
      </c>
      <c r="AK28" s="442">
        <v>6.0606060606060606E-3</v>
      </c>
      <c r="AL28" s="442">
        <v>5.3475935828877002E-3</v>
      </c>
      <c r="AM28" s="442">
        <v>3.5936751317680884E-2</v>
      </c>
      <c r="AN28" s="442">
        <v>0</v>
      </c>
      <c r="AO28" s="442">
        <v>4.662004662004662E-3</v>
      </c>
      <c r="AP28" s="443">
        <v>2.596246893888924E-2</v>
      </c>
      <c r="AQ28" s="442">
        <v>0</v>
      </c>
      <c r="AR28" s="442">
        <v>2.1751043841336117E-2</v>
      </c>
      <c r="AS28" s="442">
        <v>0</v>
      </c>
      <c r="AT28" s="442">
        <v>0</v>
      </c>
      <c r="AU28" s="442">
        <v>0</v>
      </c>
      <c r="AV28" s="442">
        <v>0</v>
      </c>
      <c r="AW28" s="443">
        <v>1.5508996520477086E-2</v>
      </c>
      <c r="AX28" s="442">
        <v>3.3513513513513511E-2</v>
      </c>
      <c r="AY28" s="443">
        <v>7.9991680865190017E-6</v>
      </c>
      <c r="AZ28" s="443">
        <v>7.1742244052662588E-3</v>
      </c>
      <c r="BA28" s="442">
        <v>2.097508553775785E-2</v>
      </c>
      <c r="BB28" s="443">
        <v>5.2554119296059805E-2</v>
      </c>
      <c r="BC28" s="442">
        <v>-4.8818685805974309E-2</v>
      </c>
      <c r="BD28" s="443">
        <v>1.254601420909051E-3</v>
      </c>
    </row>
    <row r="29" spans="1:56" x14ac:dyDescent="0.2">
      <c r="A29" s="281" t="s">
        <v>470</v>
      </c>
      <c r="B29" s="283" t="s">
        <v>285</v>
      </c>
      <c r="C29" s="442">
        <v>0</v>
      </c>
      <c r="D29" s="442">
        <v>0</v>
      </c>
      <c r="E29" s="442">
        <v>0</v>
      </c>
      <c r="F29" s="442">
        <v>0</v>
      </c>
      <c r="G29" s="442">
        <v>1.8157807857378673E-3</v>
      </c>
      <c r="H29" s="442">
        <v>0</v>
      </c>
      <c r="I29" s="442">
        <v>2.2123893805309734E-3</v>
      </c>
      <c r="J29" s="442">
        <v>2.1978021978021978E-3</v>
      </c>
      <c r="K29" s="442">
        <v>5.5648302726766835E-4</v>
      </c>
      <c r="L29" s="442">
        <v>1.0911074740861974E-3</v>
      </c>
      <c r="M29" s="442">
        <v>0</v>
      </c>
      <c r="N29" s="442">
        <v>9.617696561673479E-4</v>
      </c>
      <c r="O29" s="442">
        <v>7.513148009015778E-4</v>
      </c>
      <c r="P29" s="442">
        <v>6.4935064935064935E-4</v>
      </c>
      <c r="Q29" s="442">
        <v>0</v>
      </c>
      <c r="R29" s="442">
        <v>0</v>
      </c>
      <c r="S29" s="442">
        <v>0</v>
      </c>
      <c r="T29" s="442">
        <v>1.7676386161051519E-3</v>
      </c>
      <c r="U29" s="442">
        <v>6.0477774417901423E-4</v>
      </c>
      <c r="V29" s="442">
        <v>0</v>
      </c>
      <c r="W29" s="442">
        <v>0</v>
      </c>
      <c r="X29" s="442">
        <v>4.4583147570218456E-4</v>
      </c>
      <c r="Y29" s="442">
        <v>7.1677247593692405E-4</v>
      </c>
      <c r="Z29" s="442">
        <v>0</v>
      </c>
      <c r="AA29" s="442">
        <v>9.3394077448747156E-2</v>
      </c>
      <c r="AB29" s="442">
        <v>9.5799557848194553E-3</v>
      </c>
      <c r="AC29" s="442">
        <v>2.345679012345679E-3</v>
      </c>
      <c r="AD29" s="442">
        <v>1.3793103448275861E-3</v>
      </c>
      <c r="AE29" s="442">
        <v>2.3369946249123628E-4</v>
      </c>
      <c r="AF29" s="442">
        <v>6.105006105006105E-3</v>
      </c>
      <c r="AG29" s="442">
        <v>0</v>
      </c>
      <c r="AH29" s="442">
        <v>4.076086956521739E-3</v>
      </c>
      <c r="AI29" s="442">
        <v>9.3981565154527373E-3</v>
      </c>
      <c r="AJ29" s="442">
        <v>4.7887805712331106E-3</v>
      </c>
      <c r="AK29" s="442">
        <v>3.0303030303030303E-3</v>
      </c>
      <c r="AL29" s="442">
        <v>8.2270670505964628E-4</v>
      </c>
      <c r="AM29" s="442">
        <v>8.1456636320076659E-3</v>
      </c>
      <c r="AN29" s="442">
        <v>0</v>
      </c>
      <c r="AO29" s="442">
        <v>2.331002331002331E-3</v>
      </c>
      <c r="AP29" s="443">
        <v>2.8787753534037144E-3</v>
      </c>
      <c r="AQ29" s="442">
        <v>3.5893754486719312E-4</v>
      </c>
      <c r="AR29" s="442">
        <v>6.3543841336116914E-3</v>
      </c>
      <c r="AS29" s="442">
        <v>-3.8058991436726926E-4</v>
      </c>
      <c r="AT29" s="442">
        <v>0</v>
      </c>
      <c r="AU29" s="442">
        <v>0</v>
      </c>
      <c r="AV29" s="442">
        <v>0</v>
      </c>
      <c r="AW29" s="443">
        <v>4.5029120071451165E-3</v>
      </c>
      <c r="AX29" s="442">
        <v>5.1470939966515184E-3</v>
      </c>
      <c r="AY29" s="443">
        <v>2.3997504259557007E-5</v>
      </c>
      <c r="AZ29" s="443">
        <v>2.0946326650867317E-3</v>
      </c>
      <c r="BA29" s="442">
        <v>3.2299296839218951E-3</v>
      </c>
      <c r="BB29" s="443">
        <v>4.9836474069459586E-3</v>
      </c>
      <c r="BC29" s="442">
        <v>-1.4700371832934598E-3</v>
      </c>
      <c r="BD29" s="443">
        <v>2.1347675340274166E-3</v>
      </c>
    </row>
    <row r="30" spans="1:56" x14ac:dyDescent="0.2">
      <c r="A30" s="281" t="s">
        <v>471</v>
      </c>
      <c r="B30" s="283" t="s">
        <v>281</v>
      </c>
      <c r="C30" s="442">
        <v>0</v>
      </c>
      <c r="D30" s="442">
        <v>0</v>
      </c>
      <c r="E30" s="442">
        <v>0</v>
      </c>
      <c r="F30" s="442">
        <v>0</v>
      </c>
      <c r="G30" s="442">
        <v>8.2535490260812153E-4</v>
      </c>
      <c r="H30" s="442">
        <v>0</v>
      </c>
      <c r="I30" s="442">
        <v>0</v>
      </c>
      <c r="J30" s="442">
        <v>2.1978021978021978E-3</v>
      </c>
      <c r="K30" s="442">
        <v>0</v>
      </c>
      <c r="L30" s="442">
        <v>0</v>
      </c>
      <c r="M30" s="442">
        <v>4.0160642570281121E-3</v>
      </c>
      <c r="N30" s="442">
        <v>1.6029494269455797E-4</v>
      </c>
      <c r="O30" s="442">
        <v>0</v>
      </c>
      <c r="P30" s="442">
        <v>0</v>
      </c>
      <c r="Q30" s="442">
        <v>0</v>
      </c>
      <c r="R30" s="442">
        <v>0</v>
      </c>
      <c r="S30" s="442">
        <v>0</v>
      </c>
      <c r="T30" s="442">
        <v>7.7050914035352769E-4</v>
      </c>
      <c r="U30" s="442">
        <v>3.0238887208950711E-4</v>
      </c>
      <c r="V30" s="442">
        <v>0</v>
      </c>
      <c r="W30" s="442">
        <v>0</v>
      </c>
      <c r="X30" s="442">
        <v>0</v>
      </c>
      <c r="Y30" s="442">
        <v>1.9455252918287938E-3</v>
      </c>
      <c r="Z30" s="442">
        <v>1.1627906976744186E-2</v>
      </c>
      <c r="AA30" s="442">
        <v>2.2779043280182231E-3</v>
      </c>
      <c r="AB30" s="442">
        <v>0</v>
      </c>
      <c r="AC30" s="442">
        <v>1.419753086419753E-3</v>
      </c>
      <c r="AD30" s="442">
        <v>3.2183908045977012E-3</v>
      </c>
      <c r="AE30" s="442">
        <v>0</v>
      </c>
      <c r="AF30" s="442">
        <v>2.0675620675620676E-2</v>
      </c>
      <c r="AG30" s="442">
        <v>0</v>
      </c>
      <c r="AH30" s="442">
        <v>2.7445652173913045E-2</v>
      </c>
      <c r="AI30" s="442">
        <v>5.4220133742996562E-3</v>
      </c>
      <c r="AJ30" s="442">
        <v>3.9336411835129122E-3</v>
      </c>
      <c r="AK30" s="442">
        <v>0</v>
      </c>
      <c r="AL30" s="442">
        <v>4.1135335252982314E-4</v>
      </c>
      <c r="AM30" s="442">
        <v>1.6003833253473886E-2</v>
      </c>
      <c r="AN30" s="442">
        <v>0</v>
      </c>
      <c r="AO30" s="442">
        <v>1.6317016317016316E-2</v>
      </c>
      <c r="AP30" s="443">
        <v>4.6293819872302968E-3</v>
      </c>
      <c r="AQ30" s="442">
        <v>0</v>
      </c>
      <c r="AR30" s="442">
        <v>9.3945720250521918E-4</v>
      </c>
      <c r="AS30" s="442">
        <v>7.8972407231208373E-3</v>
      </c>
      <c r="AT30" s="442">
        <v>0</v>
      </c>
      <c r="AU30" s="442">
        <v>0</v>
      </c>
      <c r="AV30" s="442">
        <v>0</v>
      </c>
      <c r="AW30" s="443">
        <v>1.4420482667510187E-3</v>
      </c>
      <c r="AX30" s="442">
        <v>5.2953838794546756E-3</v>
      </c>
      <c r="AY30" s="443">
        <v>1.9997920216297503E-3</v>
      </c>
      <c r="AZ30" s="443">
        <v>1.741942976098822E-3</v>
      </c>
      <c r="BA30" s="442">
        <v>4.0621080454884256E-3</v>
      </c>
      <c r="BB30" s="443">
        <v>0</v>
      </c>
      <c r="BC30" s="442">
        <v>3.8912748969532757E-3</v>
      </c>
      <c r="BD30" s="443">
        <v>6.5988144502852029E-3</v>
      </c>
    </row>
    <row r="31" spans="1:56" x14ac:dyDescent="0.2">
      <c r="A31" s="281" t="s">
        <v>472</v>
      </c>
      <c r="B31" s="283" t="s">
        <v>384</v>
      </c>
      <c r="C31" s="442">
        <v>7.2674418604651167E-2</v>
      </c>
      <c r="D31" s="442">
        <v>0</v>
      </c>
      <c r="E31" s="442">
        <v>0</v>
      </c>
      <c r="F31" s="442">
        <v>0</v>
      </c>
      <c r="G31" s="442">
        <v>7.7253218884120178E-2</v>
      </c>
      <c r="H31" s="442">
        <v>8.2706766917293228E-2</v>
      </c>
      <c r="I31" s="442">
        <v>7.7433628318584066E-2</v>
      </c>
      <c r="J31" s="442">
        <v>3.9560439560439559E-2</v>
      </c>
      <c r="K31" s="442">
        <v>1.0573177518085699E-2</v>
      </c>
      <c r="L31" s="442">
        <v>6.0556464811783964E-2</v>
      </c>
      <c r="M31" s="442">
        <v>4.0160642570281124E-2</v>
      </c>
      <c r="N31" s="442">
        <v>2.316261921936363E-2</v>
      </c>
      <c r="O31" s="442">
        <v>3.9819684447783624E-2</v>
      </c>
      <c r="P31" s="442">
        <v>4.6103896103896105E-2</v>
      </c>
      <c r="Q31" s="442">
        <v>4.5393858477970631E-2</v>
      </c>
      <c r="R31" s="442">
        <v>4.1606886657101862E-2</v>
      </c>
      <c r="S31" s="442">
        <v>4.8611111111111112E-2</v>
      </c>
      <c r="T31" s="442">
        <v>4.3012539658558696E-2</v>
      </c>
      <c r="U31" s="442">
        <v>5.2010885999395219E-2</v>
      </c>
      <c r="V31" s="442">
        <v>4.3478260869565216E-2</v>
      </c>
      <c r="W31" s="442">
        <v>4.1155866900175128E-2</v>
      </c>
      <c r="X31" s="442">
        <v>7.9358002674988853E-2</v>
      </c>
      <c r="Y31" s="442">
        <v>5.8980135162809748E-2</v>
      </c>
      <c r="Z31" s="442">
        <v>1.5503875968992248E-2</v>
      </c>
      <c r="AA31" s="442">
        <v>1.8223234624145785E-2</v>
      </c>
      <c r="AB31" s="442">
        <v>1.5475313190862197E-2</v>
      </c>
      <c r="AC31" s="442">
        <v>1.1419753086419753E-2</v>
      </c>
      <c r="AD31" s="442">
        <v>5.5172413793103444E-3</v>
      </c>
      <c r="AE31" s="442">
        <v>1.2269221780789904E-3</v>
      </c>
      <c r="AF31" s="442">
        <v>3.9886039886039889E-3</v>
      </c>
      <c r="AG31" s="442">
        <v>1.7291066282420751E-2</v>
      </c>
      <c r="AH31" s="442">
        <v>1.0054347826086956E-2</v>
      </c>
      <c r="AI31" s="442">
        <v>1.7711910356045545E-2</v>
      </c>
      <c r="AJ31" s="442">
        <v>6.1227980160766207E-2</v>
      </c>
      <c r="AK31" s="442">
        <v>3.9393939393939391E-2</v>
      </c>
      <c r="AL31" s="442">
        <v>2.8383381324557796E-2</v>
      </c>
      <c r="AM31" s="442">
        <v>8.4139913751796844E-2</v>
      </c>
      <c r="AN31" s="442">
        <v>0.11185308848080133</v>
      </c>
      <c r="AO31" s="442">
        <v>9.0909090909090912E-2</v>
      </c>
      <c r="AP31" s="443">
        <v>3.4073613008952411E-2</v>
      </c>
      <c r="AQ31" s="442">
        <v>9.6913137114142137E-2</v>
      </c>
      <c r="AR31" s="442">
        <v>0.15750260960334028</v>
      </c>
      <c r="AS31" s="442">
        <v>9.5147478591817316E-5</v>
      </c>
      <c r="AT31" s="442">
        <v>3.4371327849588719E-2</v>
      </c>
      <c r="AU31" s="442">
        <v>0.10854297024645639</v>
      </c>
      <c r="AV31" s="442">
        <v>-4.3623299974339235E-3</v>
      </c>
      <c r="AW31" s="443">
        <v>0.12724447835066893</v>
      </c>
      <c r="AX31" s="442">
        <v>9.8942836641951692E-2</v>
      </c>
      <c r="AY31" s="443">
        <v>5.0690728164270914E-2</v>
      </c>
      <c r="AZ31" s="443">
        <v>8.6082090675658821E-2</v>
      </c>
      <c r="BA31" s="442">
        <v>8.0885940675860538E-2</v>
      </c>
      <c r="BB31" s="443">
        <v>8.4262575922753463E-2</v>
      </c>
      <c r="BC31" s="442">
        <v>8.8327136117756708E-2</v>
      </c>
      <c r="BD31" s="443">
        <v>7.877729852219624E-2</v>
      </c>
    </row>
    <row r="32" spans="1:56" x14ac:dyDescent="0.2">
      <c r="A32" s="281" t="s">
        <v>473</v>
      </c>
      <c r="B32" s="283" t="s">
        <v>37</v>
      </c>
      <c r="C32" s="442">
        <v>5.8139534883720929E-3</v>
      </c>
      <c r="D32" s="442">
        <v>0</v>
      </c>
      <c r="E32" s="442">
        <v>0</v>
      </c>
      <c r="F32" s="442">
        <v>5.8823529411764705E-2</v>
      </c>
      <c r="G32" s="442">
        <v>5.1172003961703532E-3</v>
      </c>
      <c r="H32" s="442">
        <v>1.5037593984962405E-2</v>
      </c>
      <c r="I32" s="442">
        <v>8.8495575221238937E-3</v>
      </c>
      <c r="J32" s="442">
        <v>4.3956043956043956E-3</v>
      </c>
      <c r="K32" s="442">
        <v>3.3388981636060101E-3</v>
      </c>
      <c r="L32" s="442">
        <v>2.7277686852154939E-3</v>
      </c>
      <c r="M32" s="442">
        <v>1.2048192771084338E-2</v>
      </c>
      <c r="N32" s="442">
        <v>3.8470786246693916E-3</v>
      </c>
      <c r="O32" s="442">
        <v>7.5131480090157776E-3</v>
      </c>
      <c r="P32" s="442">
        <v>1.1038961038961039E-2</v>
      </c>
      <c r="Q32" s="442">
        <v>6.6755674232309749E-3</v>
      </c>
      <c r="R32" s="442">
        <v>5.7388809182209472E-3</v>
      </c>
      <c r="S32" s="442">
        <v>1.0416666666666666E-2</v>
      </c>
      <c r="T32" s="442">
        <v>5.7108324520320289E-3</v>
      </c>
      <c r="U32" s="442">
        <v>6.0477774417901425E-3</v>
      </c>
      <c r="V32" s="442">
        <v>7.6726342710997444E-3</v>
      </c>
      <c r="W32" s="442">
        <v>3.5026269702276708E-3</v>
      </c>
      <c r="X32" s="442">
        <v>1.7833259028087384E-2</v>
      </c>
      <c r="Y32" s="442">
        <v>1.2594716362891665E-2</v>
      </c>
      <c r="Z32" s="442">
        <v>1.937984496124031E-2</v>
      </c>
      <c r="AA32" s="442">
        <v>2.5056947608200455E-2</v>
      </c>
      <c r="AB32" s="442">
        <v>2.5792188651436992E-2</v>
      </c>
      <c r="AC32" s="442">
        <v>1.7654320987654321E-2</v>
      </c>
      <c r="AD32" s="442">
        <v>4.7816091954022991E-2</v>
      </c>
      <c r="AE32" s="442">
        <v>7.5075952325309656E-2</v>
      </c>
      <c r="AF32" s="442">
        <v>4.2775742775742774E-2</v>
      </c>
      <c r="AG32" s="442">
        <v>0</v>
      </c>
      <c r="AH32" s="442">
        <v>2.1195652173913043E-2</v>
      </c>
      <c r="AI32" s="442">
        <v>8.6752213988794506E-3</v>
      </c>
      <c r="AJ32" s="442">
        <v>7.5252266119377456E-3</v>
      </c>
      <c r="AK32" s="442">
        <v>2.7272727272727271E-2</v>
      </c>
      <c r="AL32" s="442">
        <v>1.1312217194570135E-2</v>
      </c>
      <c r="AM32" s="442">
        <v>5.9415428845232387E-3</v>
      </c>
      <c r="AN32" s="442">
        <v>0</v>
      </c>
      <c r="AO32" s="442">
        <v>2.331002331002331E-3</v>
      </c>
      <c r="AP32" s="443">
        <v>1.8405683636204491E-2</v>
      </c>
      <c r="AQ32" s="442">
        <v>0</v>
      </c>
      <c r="AR32" s="442">
        <v>5.9929540709812108E-2</v>
      </c>
      <c r="AS32" s="442">
        <v>0</v>
      </c>
      <c r="AT32" s="442">
        <v>0</v>
      </c>
      <c r="AU32" s="442">
        <v>0</v>
      </c>
      <c r="AV32" s="442">
        <v>0</v>
      </c>
      <c r="AW32" s="443">
        <v>4.2731146381854379E-2</v>
      </c>
      <c r="AX32" s="442">
        <v>4.0076536713704855E-2</v>
      </c>
      <c r="AY32" s="443">
        <v>1.0878868597665842E-3</v>
      </c>
      <c r="AZ32" s="443">
        <v>2.0339872429558838E-2</v>
      </c>
      <c r="BA32" s="442">
        <v>2.548621068481095E-2</v>
      </c>
      <c r="BB32" s="443">
        <v>4.936147017598505E-2</v>
      </c>
      <c r="BC32" s="442">
        <v>-1.5469018726159937E-2</v>
      </c>
      <c r="BD32" s="443">
        <v>1.0576581746035605E-2</v>
      </c>
    </row>
    <row r="33" spans="1:56" x14ac:dyDescent="0.2">
      <c r="A33" s="281" t="s">
        <v>474</v>
      </c>
      <c r="B33" s="283" t="s">
        <v>38</v>
      </c>
      <c r="C33" s="442">
        <v>2.9069767441860465E-3</v>
      </c>
      <c r="D33" s="442">
        <v>0</v>
      </c>
      <c r="E33" s="442">
        <v>0</v>
      </c>
      <c r="F33" s="442">
        <v>0</v>
      </c>
      <c r="G33" s="442">
        <v>1.3205678441729944E-3</v>
      </c>
      <c r="H33" s="442">
        <v>7.5187969924812026E-3</v>
      </c>
      <c r="I33" s="442">
        <v>0</v>
      </c>
      <c r="J33" s="442">
        <v>2.1978021978021978E-3</v>
      </c>
      <c r="K33" s="442">
        <v>5.5648302726766835E-4</v>
      </c>
      <c r="L33" s="442">
        <v>5.455537370430987E-4</v>
      </c>
      <c r="M33" s="442">
        <v>4.0160642570281121E-3</v>
      </c>
      <c r="N33" s="442">
        <v>9.617696561673479E-4</v>
      </c>
      <c r="O33" s="442">
        <v>7.513148009015778E-4</v>
      </c>
      <c r="P33" s="442">
        <v>3.246753246753247E-3</v>
      </c>
      <c r="Q33" s="442">
        <v>1.3351134846461949E-3</v>
      </c>
      <c r="R33" s="442">
        <v>1.4347202295552368E-3</v>
      </c>
      <c r="S33" s="442">
        <v>3.472222222222222E-3</v>
      </c>
      <c r="T33" s="442">
        <v>3.7770055899682731E-4</v>
      </c>
      <c r="U33" s="442">
        <v>2.1167221046265497E-3</v>
      </c>
      <c r="V33" s="442">
        <v>0</v>
      </c>
      <c r="W33" s="442">
        <v>0</v>
      </c>
      <c r="X33" s="442">
        <v>1.3374944271065537E-3</v>
      </c>
      <c r="Y33" s="442">
        <v>3.4814663116936309E-3</v>
      </c>
      <c r="Z33" s="442">
        <v>3.875968992248062E-3</v>
      </c>
      <c r="AA33" s="442">
        <v>0</v>
      </c>
      <c r="AB33" s="442">
        <v>7.3691967575534268E-4</v>
      </c>
      <c r="AC33" s="442">
        <v>2.7283950617283951E-2</v>
      </c>
      <c r="AD33" s="442">
        <v>1.4252873563218391E-2</v>
      </c>
      <c r="AE33" s="442">
        <v>3.2016826361299371E-2</v>
      </c>
      <c r="AF33" s="442">
        <v>2.8083028083028083E-3</v>
      </c>
      <c r="AG33" s="442">
        <v>2.5936599423631124E-2</v>
      </c>
      <c r="AH33" s="442">
        <v>1.6304347826086956E-3</v>
      </c>
      <c r="AI33" s="442">
        <v>4.8798120368696912E-3</v>
      </c>
      <c r="AJ33" s="442">
        <v>1.8813066529844366E-2</v>
      </c>
      <c r="AK33" s="442">
        <v>1.5151515151515152E-2</v>
      </c>
      <c r="AL33" s="442">
        <v>5.3475935828877002E-3</v>
      </c>
      <c r="AM33" s="442">
        <v>9.1998083373263061E-3</v>
      </c>
      <c r="AN33" s="442">
        <v>0</v>
      </c>
      <c r="AO33" s="442">
        <v>3.4965034965034968E-2</v>
      </c>
      <c r="AP33" s="443">
        <v>7.2455663455600243E-3</v>
      </c>
      <c r="AQ33" s="442">
        <v>0</v>
      </c>
      <c r="AR33" s="442">
        <v>0.19376304801670147</v>
      </c>
      <c r="AS33" s="442">
        <v>1.9029495718363463E-4</v>
      </c>
      <c r="AT33" s="442">
        <v>0</v>
      </c>
      <c r="AU33" s="442">
        <v>4.0224747797216194E-2</v>
      </c>
      <c r="AV33" s="442">
        <v>0</v>
      </c>
      <c r="AW33" s="443">
        <v>0.14110674878588839</v>
      </c>
      <c r="AX33" s="442">
        <v>7.9679502511360925E-2</v>
      </c>
      <c r="AY33" s="443">
        <v>7.9111772375672924E-3</v>
      </c>
      <c r="AZ33" s="443">
        <v>6.9488470918154494E-2</v>
      </c>
      <c r="BA33" s="442">
        <v>5.2822371828068357E-2</v>
      </c>
      <c r="BB33" s="443">
        <v>4.1270830088771223E-3</v>
      </c>
      <c r="BC33" s="442">
        <v>0.15013595441923924</v>
      </c>
      <c r="BD33" s="443">
        <v>8.3231619846043867E-2</v>
      </c>
    </row>
    <row r="34" spans="1:56" x14ac:dyDescent="0.2">
      <c r="A34" s="281" t="s">
        <v>475</v>
      </c>
      <c r="B34" s="283" t="s">
        <v>476</v>
      </c>
      <c r="C34" s="442">
        <v>2.9069767441860465E-2</v>
      </c>
      <c r="D34" s="442">
        <v>0</v>
      </c>
      <c r="E34" s="442">
        <v>0</v>
      </c>
      <c r="F34" s="442">
        <v>0</v>
      </c>
      <c r="G34" s="442">
        <v>2.6741498844503137E-2</v>
      </c>
      <c r="H34" s="442">
        <v>7.5187969924812026E-3</v>
      </c>
      <c r="I34" s="442">
        <v>2.8761061946902654E-2</v>
      </c>
      <c r="J34" s="442">
        <v>2.6373626373626374E-2</v>
      </c>
      <c r="K34" s="442">
        <v>1.9476905954368393E-2</v>
      </c>
      <c r="L34" s="442">
        <v>1.6912165848336061E-2</v>
      </c>
      <c r="M34" s="442">
        <v>5.2208835341365459E-2</v>
      </c>
      <c r="N34" s="442">
        <v>1.6991263925623147E-2</v>
      </c>
      <c r="O34" s="442">
        <v>2.7798647633358379E-2</v>
      </c>
      <c r="P34" s="442">
        <v>2.012987012987013E-2</v>
      </c>
      <c r="Q34" s="442">
        <v>1.602136181575434E-2</v>
      </c>
      <c r="R34" s="442">
        <v>1.4347202295552367E-2</v>
      </c>
      <c r="S34" s="442">
        <v>1.3888888888888888E-2</v>
      </c>
      <c r="T34" s="442">
        <v>1.7117389333736212E-2</v>
      </c>
      <c r="U34" s="442">
        <v>1.7538554581191412E-2</v>
      </c>
      <c r="V34" s="442">
        <v>1.5345268542199489E-2</v>
      </c>
      <c r="W34" s="442">
        <v>1.4010507880910683E-2</v>
      </c>
      <c r="X34" s="442">
        <v>0.103878733838609</v>
      </c>
      <c r="Y34" s="442">
        <v>2.6315789473684209E-2</v>
      </c>
      <c r="Z34" s="442">
        <v>3.1007751937984496E-2</v>
      </c>
      <c r="AA34" s="442">
        <v>1.1389521640091117E-2</v>
      </c>
      <c r="AB34" s="442">
        <v>4.3478260869565216E-2</v>
      </c>
      <c r="AC34" s="442">
        <v>2.0864197530864197E-2</v>
      </c>
      <c r="AD34" s="442">
        <v>2.7586206896551724E-2</v>
      </c>
      <c r="AE34" s="442">
        <v>3.5054919373685438E-4</v>
      </c>
      <c r="AF34" s="442">
        <v>4.9002849002849E-2</v>
      </c>
      <c r="AG34" s="442">
        <v>1.7291066282420751E-2</v>
      </c>
      <c r="AH34" s="442">
        <v>2.3641304347826086E-2</v>
      </c>
      <c r="AI34" s="442">
        <v>1.7350442797758901E-2</v>
      </c>
      <c r="AJ34" s="442">
        <v>1.2142979305626817E-2</v>
      </c>
      <c r="AK34" s="442">
        <v>2.7272727272727271E-2</v>
      </c>
      <c r="AL34" s="442">
        <v>8.8440970793911972E-3</v>
      </c>
      <c r="AM34" s="442">
        <v>2.1657882127455678E-2</v>
      </c>
      <c r="AN34" s="442">
        <v>3.0050083472454091E-2</v>
      </c>
      <c r="AO34" s="442">
        <v>0.11421911421911422</v>
      </c>
      <c r="AP34" s="443">
        <v>2.222784145339253E-2</v>
      </c>
      <c r="AQ34" s="442">
        <v>2.6920315865039485E-2</v>
      </c>
      <c r="AR34" s="442">
        <v>4.6907620041753653E-2</v>
      </c>
      <c r="AS34" s="442">
        <v>8.5632730732635581E-4</v>
      </c>
      <c r="AT34" s="442">
        <v>3.4518213866039952E-3</v>
      </c>
      <c r="AU34" s="442">
        <v>6.7679734388966925E-3</v>
      </c>
      <c r="AV34" s="442">
        <v>-1.0264305876315114E-3</v>
      </c>
      <c r="AW34" s="443">
        <v>3.5195281245929702E-2</v>
      </c>
      <c r="AX34" s="442">
        <v>3.996173164314757E-2</v>
      </c>
      <c r="AY34" s="443">
        <v>0.16978234263636582</v>
      </c>
      <c r="AZ34" s="443">
        <v>0.10756175295377615</v>
      </c>
      <c r="BA34" s="442">
        <v>8.8543178981210127E-2</v>
      </c>
      <c r="BB34" s="443">
        <v>3.900482790842548E-2</v>
      </c>
      <c r="BC34" s="442">
        <v>0.19215211522016928</v>
      </c>
      <c r="BD34" s="443">
        <v>0.11947890275866428</v>
      </c>
    </row>
    <row r="35" spans="1:56" x14ac:dyDescent="0.2">
      <c r="A35" s="281" t="s">
        <v>477</v>
      </c>
      <c r="B35" s="283" t="s">
        <v>193</v>
      </c>
      <c r="C35" s="442">
        <v>2.9069767441860465E-3</v>
      </c>
      <c r="D35" s="442">
        <v>0</v>
      </c>
      <c r="E35" s="442">
        <v>0</v>
      </c>
      <c r="F35" s="442">
        <v>0</v>
      </c>
      <c r="G35" s="442">
        <v>3.3014196104324861E-3</v>
      </c>
      <c r="H35" s="442">
        <v>0</v>
      </c>
      <c r="I35" s="442">
        <v>2.2123893805309734E-3</v>
      </c>
      <c r="J35" s="442">
        <v>1.098901098901099E-2</v>
      </c>
      <c r="K35" s="442">
        <v>5.5648302726766835E-4</v>
      </c>
      <c r="L35" s="442">
        <v>3.2733224222585926E-3</v>
      </c>
      <c r="M35" s="442">
        <v>4.0160642570281121E-3</v>
      </c>
      <c r="N35" s="442">
        <v>1.7632443696401379E-3</v>
      </c>
      <c r="O35" s="442">
        <v>2.2539444027047332E-3</v>
      </c>
      <c r="P35" s="442">
        <v>5.8441558441558444E-3</v>
      </c>
      <c r="Q35" s="442">
        <v>6.6755674232309749E-3</v>
      </c>
      <c r="R35" s="442">
        <v>1.0043041606886656E-2</v>
      </c>
      <c r="S35" s="442">
        <v>3.472222222222222E-3</v>
      </c>
      <c r="T35" s="442">
        <v>6.5417736818250494E-3</v>
      </c>
      <c r="U35" s="442">
        <v>1.1490777139401271E-2</v>
      </c>
      <c r="V35" s="442">
        <v>2.0460358056265986E-2</v>
      </c>
      <c r="W35" s="442">
        <v>1.7513134851138354E-3</v>
      </c>
      <c r="X35" s="442">
        <v>4.4583147570218459E-3</v>
      </c>
      <c r="Y35" s="442">
        <v>8.3964775752611107E-3</v>
      </c>
      <c r="Z35" s="442">
        <v>7.7519379844961239E-3</v>
      </c>
      <c r="AA35" s="442">
        <v>4.1002277904328019E-2</v>
      </c>
      <c r="AB35" s="442">
        <v>9.5799557848194553E-3</v>
      </c>
      <c r="AC35" s="442">
        <v>3.8703703703703705E-2</v>
      </c>
      <c r="AD35" s="442">
        <v>5.839080459770115E-2</v>
      </c>
      <c r="AE35" s="442">
        <v>1.9280205655526992E-3</v>
      </c>
      <c r="AF35" s="442">
        <v>6.9597069597069601E-3</v>
      </c>
      <c r="AG35" s="442">
        <v>0.13832853025936601</v>
      </c>
      <c r="AH35" s="442">
        <v>3.0706521739130434E-2</v>
      </c>
      <c r="AI35" s="442">
        <v>2.295318995120188E-2</v>
      </c>
      <c r="AJ35" s="442">
        <v>1.1287839917906618E-2</v>
      </c>
      <c r="AK35" s="442">
        <v>6.6666666666666666E-2</v>
      </c>
      <c r="AL35" s="442">
        <v>3.6404771698889345E-2</v>
      </c>
      <c r="AM35" s="442">
        <v>2.127455678006708E-2</v>
      </c>
      <c r="AN35" s="442">
        <v>0</v>
      </c>
      <c r="AO35" s="442">
        <v>8.6247086247086241E-2</v>
      </c>
      <c r="AP35" s="443">
        <v>1.1952753072071503E-2</v>
      </c>
      <c r="AQ35" s="442">
        <v>1.148600143575018E-2</v>
      </c>
      <c r="AR35" s="442">
        <v>4.2901878914405008E-2</v>
      </c>
      <c r="AS35" s="442">
        <v>9.5147478591817316E-5</v>
      </c>
      <c r="AT35" s="442">
        <v>6.0590481786133958E-2</v>
      </c>
      <c r="AU35" s="442">
        <v>7.4958498276082239E-2</v>
      </c>
      <c r="AV35" s="442">
        <v>7.6982294072363352E-4</v>
      </c>
      <c r="AW35" s="443">
        <v>4.4005730978918182E-2</v>
      </c>
      <c r="AX35" s="442">
        <v>3.4384118631906241E-2</v>
      </c>
      <c r="AY35" s="443">
        <v>7.9991680865190023E-4</v>
      </c>
      <c r="AZ35" s="443">
        <v>2.0774282900141505E-2</v>
      </c>
      <c r="BA35" s="442">
        <v>2.1816244241355674E-2</v>
      </c>
      <c r="BB35" s="443">
        <v>5.4049213518143589E-2</v>
      </c>
      <c r="BC35" s="442">
        <v>-2.0282669894983618E-2</v>
      </c>
      <c r="BD35" s="443">
        <v>1.687390283160623E-3</v>
      </c>
    </row>
    <row r="36" spans="1:56" x14ac:dyDescent="0.2">
      <c r="A36" s="281" t="s">
        <v>478</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0.27738927738927738</v>
      </c>
      <c r="AP36" s="443">
        <v>5.786727484037871E-4</v>
      </c>
      <c r="AQ36" s="442">
        <v>0</v>
      </c>
      <c r="AR36" s="442">
        <v>3.7578288100208767E-3</v>
      </c>
      <c r="AS36" s="442">
        <v>0.3114176974310181</v>
      </c>
      <c r="AT36" s="442">
        <v>0</v>
      </c>
      <c r="AU36" s="442">
        <v>0</v>
      </c>
      <c r="AV36" s="442">
        <v>0</v>
      </c>
      <c r="AW36" s="443">
        <v>3.312989598645405E-2</v>
      </c>
      <c r="AX36" s="442">
        <v>1.7603444152116718E-2</v>
      </c>
      <c r="AY36" s="443">
        <v>0</v>
      </c>
      <c r="AZ36" s="443">
        <v>1.5316194908365197E-2</v>
      </c>
      <c r="BA36" s="442">
        <v>1.1015886225053359E-2</v>
      </c>
      <c r="BB36" s="443">
        <v>0</v>
      </c>
      <c r="BC36" s="442">
        <v>3.4214394834692879E-2</v>
      </c>
      <c r="BD36" s="443">
        <v>1.7895090034671737E-2</v>
      </c>
    </row>
    <row r="37" spans="1:56" x14ac:dyDescent="0.2">
      <c r="A37" s="281" t="s">
        <v>479</v>
      </c>
      <c r="B37" s="283" t="s">
        <v>40</v>
      </c>
      <c r="C37" s="442">
        <v>0</v>
      </c>
      <c r="D37" s="442">
        <v>0</v>
      </c>
      <c r="E37" s="442">
        <v>0</v>
      </c>
      <c r="F37" s="442">
        <v>0</v>
      </c>
      <c r="G37" s="442">
        <v>0</v>
      </c>
      <c r="H37" s="442">
        <v>0</v>
      </c>
      <c r="I37" s="442">
        <v>0</v>
      </c>
      <c r="J37" s="442">
        <v>0</v>
      </c>
      <c r="K37" s="442">
        <v>0</v>
      </c>
      <c r="L37" s="442">
        <v>0</v>
      </c>
      <c r="M37" s="442">
        <v>0</v>
      </c>
      <c r="N37" s="442">
        <v>8.0147471347278987E-5</v>
      </c>
      <c r="O37" s="442">
        <v>0</v>
      </c>
      <c r="P37" s="442">
        <v>0</v>
      </c>
      <c r="Q37" s="442">
        <v>0</v>
      </c>
      <c r="R37" s="442">
        <v>0</v>
      </c>
      <c r="S37" s="442">
        <v>0</v>
      </c>
      <c r="T37" s="442">
        <v>9.0648134159238556E-4</v>
      </c>
      <c r="U37" s="442">
        <v>9.0716661626852129E-4</v>
      </c>
      <c r="V37" s="442">
        <v>0</v>
      </c>
      <c r="W37" s="442">
        <v>0</v>
      </c>
      <c r="X37" s="442">
        <v>0</v>
      </c>
      <c r="Y37" s="442">
        <v>1.0239606799098914E-4</v>
      </c>
      <c r="Z37" s="442">
        <v>0</v>
      </c>
      <c r="AA37" s="442">
        <v>0</v>
      </c>
      <c r="AB37" s="442">
        <v>0</v>
      </c>
      <c r="AC37" s="442">
        <v>6.1728395061728397E-5</v>
      </c>
      <c r="AD37" s="442">
        <v>0</v>
      </c>
      <c r="AE37" s="442">
        <v>0</v>
      </c>
      <c r="AF37" s="442">
        <v>6.2271062271062275E-3</v>
      </c>
      <c r="AG37" s="442">
        <v>0</v>
      </c>
      <c r="AH37" s="442">
        <v>2.7173913043478261E-4</v>
      </c>
      <c r="AI37" s="442">
        <v>0</v>
      </c>
      <c r="AJ37" s="442">
        <v>1.7102787754403969E-4</v>
      </c>
      <c r="AK37" s="442">
        <v>0</v>
      </c>
      <c r="AL37" s="442">
        <v>2.0567667626491157E-4</v>
      </c>
      <c r="AM37" s="442">
        <v>0</v>
      </c>
      <c r="AN37" s="442">
        <v>0</v>
      </c>
      <c r="AO37" s="442">
        <v>0</v>
      </c>
      <c r="AP37" s="443">
        <v>1.0795407575263929E-3</v>
      </c>
      <c r="AQ37" s="442">
        <v>0</v>
      </c>
      <c r="AR37" s="442">
        <v>3.4120563674321501E-2</v>
      </c>
      <c r="AS37" s="442">
        <v>0.1708848715509039</v>
      </c>
      <c r="AT37" s="442">
        <v>0.16576086956521738</v>
      </c>
      <c r="AU37" s="442">
        <v>0.22027838079427914</v>
      </c>
      <c r="AV37" s="442">
        <v>0</v>
      </c>
      <c r="AW37" s="443">
        <v>7.8084587760266458E-2</v>
      </c>
      <c r="AX37" s="442">
        <v>4.1210236785458022E-2</v>
      </c>
      <c r="AY37" s="443">
        <v>2.8237063345412077E-3</v>
      </c>
      <c r="AZ37" s="443">
        <v>3.7617366096198264E-2</v>
      </c>
      <c r="BA37" s="442">
        <v>2.6845235778880032E-2</v>
      </c>
      <c r="BB37" s="443">
        <v>2.6748170066967763E-2</v>
      </c>
      <c r="BC37" s="442">
        <v>5.1028545623997154E-2</v>
      </c>
      <c r="BD37" s="443">
        <v>2.6905851402673566E-2</v>
      </c>
    </row>
    <row r="38" spans="1:56" x14ac:dyDescent="0.2">
      <c r="A38" s="281" t="s">
        <v>480</v>
      </c>
      <c r="B38" s="283" t="s">
        <v>481</v>
      </c>
      <c r="C38" s="442">
        <v>0</v>
      </c>
      <c r="D38" s="442">
        <v>0</v>
      </c>
      <c r="E38" s="442">
        <v>0</v>
      </c>
      <c r="F38" s="442">
        <v>0</v>
      </c>
      <c r="G38" s="442">
        <v>0</v>
      </c>
      <c r="H38" s="442">
        <v>0</v>
      </c>
      <c r="I38" s="442">
        <v>0</v>
      </c>
      <c r="J38" s="442">
        <v>0</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0</v>
      </c>
      <c r="AA38" s="442">
        <v>0</v>
      </c>
      <c r="AB38" s="442">
        <v>0</v>
      </c>
      <c r="AC38" s="442">
        <v>0</v>
      </c>
      <c r="AD38" s="442">
        <v>0</v>
      </c>
      <c r="AE38" s="442">
        <v>0</v>
      </c>
      <c r="AF38" s="442">
        <v>1.6280016280016281E-4</v>
      </c>
      <c r="AG38" s="442">
        <v>0</v>
      </c>
      <c r="AH38" s="442">
        <v>0</v>
      </c>
      <c r="AI38" s="442">
        <v>0</v>
      </c>
      <c r="AJ38" s="442">
        <v>2.0694373182828803E-2</v>
      </c>
      <c r="AK38" s="442">
        <v>0</v>
      </c>
      <c r="AL38" s="442">
        <v>0</v>
      </c>
      <c r="AM38" s="442">
        <v>0</v>
      </c>
      <c r="AN38" s="442">
        <v>0</v>
      </c>
      <c r="AO38" s="442">
        <v>2.331002331002331E-3</v>
      </c>
      <c r="AP38" s="443">
        <v>6.1271232183930408E-4</v>
      </c>
      <c r="AQ38" s="442">
        <v>3.5534816941852121E-2</v>
      </c>
      <c r="AR38" s="442">
        <v>5.5519311064718163E-2</v>
      </c>
      <c r="AS38" s="442">
        <v>0.50894386298763084</v>
      </c>
      <c r="AT38" s="442">
        <v>0</v>
      </c>
      <c r="AU38" s="442">
        <v>0</v>
      </c>
      <c r="AV38" s="442">
        <v>0</v>
      </c>
      <c r="AW38" s="443">
        <v>9.0272221498613775E-2</v>
      </c>
      <c r="AX38" s="442">
        <v>4.7017459937813921E-2</v>
      </c>
      <c r="AY38" s="443">
        <v>7.1992512778671017E-5</v>
      </c>
      <c r="AZ38" s="443">
        <v>4.1772222676226566E-2</v>
      </c>
      <c r="BA38" s="442">
        <v>2.9449534967955146E-2</v>
      </c>
      <c r="BB38" s="443">
        <v>3.1077713751752063E-2</v>
      </c>
      <c r="BC38" s="442">
        <v>5.4967860951777019E-2</v>
      </c>
      <c r="BD38" s="443">
        <v>2.843276941106675E-2</v>
      </c>
    </row>
    <row r="39" spans="1:56" x14ac:dyDescent="0.2">
      <c r="A39" s="281" t="s">
        <v>482</v>
      </c>
      <c r="B39" s="283" t="s">
        <v>483</v>
      </c>
      <c r="C39" s="442">
        <v>0</v>
      </c>
      <c r="D39" s="442">
        <v>0</v>
      </c>
      <c r="E39" s="442">
        <v>0</v>
      </c>
      <c r="F39" s="442">
        <v>0</v>
      </c>
      <c r="G39" s="442">
        <v>6.6028392208649722E-4</v>
      </c>
      <c r="H39" s="442">
        <v>0</v>
      </c>
      <c r="I39" s="442">
        <v>0</v>
      </c>
      <c r="J39" s="442">
        <v>2.1978021978021978E-3</v>
      </c>
      <c r="K39" s="442">
        <v>0</v>
      </c>
      <c r="L39" s="442">
        <v>5.455537370430987E-4</v>
      </c>
      <c r="M39" s="442">
        <v>0</v>
      </c>
      <c r="N39" s="442">
        <v>5.6103229943095295E-4</v>
      </c>
      <c r="O39" s="442">
        <v>0</v>
      </c>
      <c r="P39" s="442">
        <v>6.4935064935064935E-4</v>
      </c>
      <c r="Q39" s="442">
        <v>2.6702269692923898E-3</v>
      </c>
      <c r="R39" s="442">
        <v>1.4347202295552368E-3</v>
      </c>
      <c r="S39" s="442">
        <v>0</v>
      </c>
      <c r="T39" s="442">
        <v>5.5899682731530445E-4</v>
      </c>
      <c r="U39" s="442">
        <v>6.0477774417901423E-4</v>
      </c>
      <c r="V39" s="442">
        <v>0</v>
      </c>
      <c r="W39" s="442">
        <v>0</v>
      </c>
      <c r="X39" s="442">
        <v>4.4583147570218456E-4</v>
      </c>
      <c r="Y39" s="442">
        <v>7.1677247593692405E-4</v>
      </c>
      <c r="Z39" s="442">
        <v>0</v>
      </c>
      <c r="AA39" s="442">
        <v>9.1116173120728925E-3</v>
      </c>
      <c r="AB39" s="442">
        <v>1.4738393515106854E-3</v>
      </c>
      <c r="AC39" s="442">
        <v>3.7037037037037035E-4</v>
      </c>
      <c r="AD39" s="442">
        <v>2.7586206896551722E-3</v>
      </c>
      <c r="AE39" s="442">
        <v>1.7527459686842719E-4</v>
      </c>
      <c r="AF39" s="442">
        <v>1.0582010582010583E-3</v>
      </c>
      <c r="AG39" s="442">
        <v>0</v>
      </c>
      <c r="AH39" s="442">
        <v>0</v>
      </c>
      <c r="AI39" s="442">
        <v>1.626604012289897E-3</v>
      </c>
      <c r="AJ39" s="442">
        <v>1.026167265264238E-3</v>
      </c>
      <c r="AK39" s="442">
        <v>0</v>
      </c>
      <c r="AL39" s="442">
        <v>1.6454134101192926E-3</v>
      </c>
      <c r="AM39" s="442">
        <v>3.4499281264973648E-3</v>
      </c>
      <c r="AN39" s="442">
        <v>0</v>
      </c>
      <c r="AO39" s="442">
        <v>4.662004662004662E-3</v>
      </c>
      <c r="AP39" s="443">
        <v>8.3640094727270077E-4</v>
      </c>
      <c r="AQ39" s="442">
        <v>0</v>
      </c>
      <c r="AR39" s="442">
        <v>1.163883089770355E-2</v>
      </c>
      <c r="AS39" s="442">
        <v>0</v>
      </c>
      <c r="AT39" s="442">
        <v>0</v>
      </c>
      <c r="AU39" s="442">
        <v>0</v>
      </c>
      <c r="AV39" s="442">
        <v>0</v>
      </c>
      <c r="AW39" s="443">
        <v>8.2987551867219917E-3</v>
      </c>
      <c r="AX39" s="442">
        <v>5.0896914613728769E-3</v>
      </c>
      <c r="AY39" s="443">
        <v>1.5998336173038003E-5</v>
      </c>
      <c r="AZ39" s="443">
        <v>3.8451778287218442E-3</v>
      </c>
      <c r="BA39" s="442">
        <v>3.1910148684529565E-3</v>
      </c>
      <c r="BB39" s="443">
        <v>5.7311945179878525E-3</v>
      </c>
      <c r="BC39" s="442">
        <v>1.5180776141200435E-3</v>
      </c>
      <c r="BD39" s="443">
        <v>1.6047227476743678E-3</v>
      </c>
    </row>
    <row r="40" spans="1:56" x14ac:dyDescent="0.2">
      <c r="A40" s="281" t="s">
        <v>484</v>
      </c>
      <c r="B40" s="283" t="s">
        <v>41</v>
      </c>
      <c r="C40" s="442">
        <v>2.0348837209302327E-2</v>
      </c>
      <c r="D40" s="442">
        <v>0</v>
      </c>
      <c r="E40" s="442">
        <v>0</v>
      </c>
      <c r="F40" s="442">
        <v>0</v>
      </c>
      <c r="G40" s="442">
        <v>2.6081214922416638E-2</v>
      </c>
      <c r="H40" s="442">
        <v>3.7593984962406013E-2</v>
      </c>
      <c r="I40" s="442">
        <v>1.7699115044247787E-2</v>
      </c>
      <c r="J40" s="442">
        <v>4.3956043956043959E-2</v>
      </c>
      <c r="K40" s="442">
        <v>4.4518642181413468E-3</v>
      </c>
      <c r="L40" s="442">
        <v>3.5460992907801421E-2</v>
      </c>
      <c r="M40" s="442">
        <v>5.2208835341365459E-2</v>
      </c>
      <c r="N40" s="442">
        <v>9.7779915043680367E-3</v>
      </c>
      <c r="O40" s="442">
        <v>1.2772351615326822E-2</v>
      </c>
      <c r="P40" s="442">
        <v>2.5974025974025976E-2</v>
      </c>
      <c r="Q40" s="442">
        <v>3.7383177570093455E-2</v>
      </c>
      <c r="R40" s="442">
        <v>3.0129124820659971E-2</v>
      </c>
      <c r="S40" s="442">
        <v>3.125E-2</v>
      </c>
      <c r="T40" s="442">
        <v>4.3329808128116029E-2</v>
      </c>
      <c r="U40" s="442">
        <v>3.6589053522830359E-2</v>
      </c>
      <c r="V40" s="442">
        <v>3.8363171355498722E-2</v>
      </c>
      <c r="W40" s="442">
        <v>2.3642732049036778E-2</v>
      </c>
      <c r="X40" s="442">
        <v>2.9424877396344182E-2</v>
      </c>
      <c r="Y40" s="442">
        <v>9.5535531435592874E-2</v>
      </c>
      <c r="Z40" s="442">
        <v>6.9767441860465115E-2</v>
      </c>
      <c r="AA40" s="442">
        <v>0.1366742596810934</v>
      </c>
      <c r="AB40" s="442">
        <v>6.1164333087693444E-2</v>
      </c>
      <c r="AC40" s="442">
        <v>8.6172839506172841E-2</v>
      </c>
      <c r="AD40" s="442">
        <v>0.11632183908045977</v>
      </c>
      <c r="AE40" s="442">
        <v>2.009815377424632E-2</v>
      </c>
      <c r="AF40" s="442">
        <v>3.6914936914936913E-2</v>
      </c>
      <c r="AG40" s="442">
        <v>0.17867435158501441</v>
      </c>
      <c r="AH40" s="442">
        <v>9.2391304347826081E-2</v>
      </c>
      <c r="AI40" s="442">
        <v>6.2172420025302731E-2</v>
      </c>
      <c r="AJ40" s="442">
        <v>4.6861638447066874E-2</v>
      </c>
      <c r="AK40" s="442">
        <v>8.1818181818181818E-2</v>
      </c>
      <c r="AL40" s="442">
        <v>0.13225010283833813</v>
      </c>
      <c r="AM40" s="442">
        <v>3.4211787254432198E-2</v>
      </c>
      <c r="AN40" s="442">
        <v>0</v>
      </c>
      <c r="AO40" s="442">
        <v>4.4289044289044288E-2</v>
      </c>
      <c r="AP40" s="443">
        <v>4.7062141672704637E-2</v>
      </c>
      <c r="AQ40" s="442">
        <v>3.7688442211055273E-2</v>
      </c>
      <c r="AR40" s="442">
        <v>3.2711377870563677E-2</v>
      </c>
      <c r="AS40" s="442">
        <v>0</v>
      </c>
      <c r="AT40" s="442">
        <v>1.0061692126909518E-2</v>
      </c>
      <c r="AU40" s="442">
        <v>2.0942408376963352E-2</v>
      </c>
      <c r="AV40" s="442">
        <v>0</v>
      </c>
      <c r="AW40" s="443">
        <v>2.7101203877714308E-2</v>
      </c>
      <c r="AX40" s="442">
        <v>6.0229610141114567E-2</v>
      </c>
      <c r="AY40" s="443">
        <v>5.3354451137081742E-3</v>
      </c>
      <c r="AZ40" s="443">
        <v>1.5397915689959957E-2</v>
      </c>
      <c r="BA40" s="442">
        <v>3.9687124883629736E-2</v>
      </c>
      <c r="BB40" s="443">
        <v>6.5379224419872289E-2</v>
      </c>
      <c r="BC40" s="442">
        <v>-4.6272542972165376E-2</v>
      </c>
      <c r="BD40" s="443">
        <v>2.3642915149069018E-2</v>
      </c>
    </row>
    <row r="41" spans="1:56" x14ac:dyDescent="0.2">
      <c r="A41" s="286">
        <v>37</v>
      </c>
      <c r="B41" s="283" t="s">
        <v>42</v>
      </c>
      <c r="C41" s="442">
        <v>0</v>
      </c>
      <c r="D41" s="442">
        <v>0</v>
      </c>
      <c r="E41" s="442">
        <v>0</v>
      </c>
      <c r="F41" s="442">
        <v>0</v>
      </c>
      <c r="G41" s="442">
        <v>0</v>
      </c>
      <c r="H41" s="442">
        <v>0</v>
      </c>
      <c r="I41" s="442">
        <v>0</v>
      </c>
      <c r="J41" s="442">
        <v>0</v>
      </c>
      <c r="K41" s="442">
        <v>0</v>
      </c>
      <c r="L41" s="442">
        <v>0</v>
      </c>
      <c r="M41" s="442">
        <v>0</v>
      </c>
      <c r="N41" s="442">
        <v>0</v>
      </c>
      <c r="O41" s="442">
        <v>0</v>
      </c>
      <c r="P41" s="442">
        <v>0</v>
      </c>
      <c r="Q41" s="442">
        <v>0</v>
      </c>
      <c r="R41" s="442">
        <v>0</v>
      </c>
      <c r="S41" s="442">
        <v>0</v>
      </c>
      <c r="T41" s="442">
        <v>1.6618824595860402E-4</v>
      </c>
      <c r="U41" s="442">
        <v>0</v>
      </c>
      <c r="V41" s="442">
        <v>0</v>
      </c>
      <c r="W41" s="442">
        <v>0</v>
      </c>
      <c r="X41" s="442">
        <v>4.4583147570218456E-4</v>
      </c>
      <c r="Y41" s="442">
        <v>2.0479213598197828E-4</v>
      </c>
      <c r="Z41" s="442">
        <v>0</v>
      </c>
      <c r="AA41" s="442">
        <v>0</v>
      </c>
      <c r="AB41" s="442">
        <v>0</v>
      </c>
      <c r="AC41" s="442">
        <v>9.2592592592592596E-4</v>
      </c>
      <c r="AD41" s="442">
        <v>0</v>
      </c>
      <c r="AE41" s="442">
        <v>4.089740593596635E-4</v>
      </c>
      <c r="AF41" s="442">
        <v>2.8897028897028896E-3</v>
      </c>
      <c r="AG41" s="442">
        <v>1.1527377521613832E-2</v>
      </c>
      <c r="AH41" s="442">
        <v>5.4347826086956522E-4</v>
      </c>
      <c r="AI41" s="442">
        <v>2.8917404662931502E-3</v>
      </c>
      <c r="AJ41" s="442">
        <v>1.2827090815802977E-2</v>
      </c>
      <c r="AK41" s="442">
        <v>3.0303030303030303E-3</v>
      </c>
      <c r="AL41" s="442">
        <v>6.1703002879473468E-4</v>
      </c>
      <c r="AM41" s="442">
        <v>1.5333013895543843E-2</v>
      </c>
      <c r="AN41" s="442">
        <v>0</v>
      </c>
      <c r="AO41" s="442">
        <v>2.331002331002331E-3</v>
      </c>
      <c r="AP41" s="443">
        <v>1.7943717996722476E-3</v>
      </c>
      <c r="AQ41" s="442">
        <v>0.67049533381191673</v>
      </c>
      <c r="AR41" s="442">
        <v>0.10956419624217119</v>
      </c>
      <c r="AS41" s="442">
        <v>0</v>
      </c>
      <c r="AT41" s="442">
        <v>0</v>
      </c>
      <c r="AU41" s="442">
        <v>0</v>
      </c>
      <c r="AV41" s="442">
        <v>0</v>
      </c>
      <c r="AW41" s="443">
        <v>9.5500809407736822E-2</v>
      </c>
      <c r="AX41" s="442">
        <v>5.0868213346089451E-2</v>
      </c>
      <c r="AY41" s="443">
        <v>4.5475270571860529E-2</v>
      </c>
      <c r="AZ41" s="443">
        <v>6.860244560191657E-2</v>
      </c>
      <c r="BA41" s="442">
        <v>4.8850067202892866E-2</v>
      </c>
      <c r="BB41" s="443">
        <v>4.5818408347609405E-2</v>
      </c>
      <c r="BC41" s="442">
        <v>9.6714995340078214E-2</v>
      </c>
      <c r="BD41" s="443">
        <v>5.0743278399945538E-2</v>
      </c>
    </row>
    <row r="42" spans="1:56" x14ac:dyDescent="0.2">
      <c r="A42" s="287">
        <v>38</v>
      </c>
      <c r="B42" s="272" t="s">
        <v>282</v>
      </c>
      <c r="C42" s="442">
        <v>0</v>
      </c>
      <c r="D42" s="442">
        <v>0</v>
      </c>
      <c r="E42" s="442">
        <v>0</v>
      </c>
      <c r="F42" s="442">
        <v>0</v>
      </c>
      <c r="G42" s="442">
        <v>1.8157807857378673E-3</v>
      </c>
      <c r="H42" s="442">
        <v>0</v>
      </c>
      <c r="I42" s="442">
        <v>0</v>
      </c>
      <c r="J42" s="442">
        <v>0</v>
      </c>
      <c r="K42" s="442">
        <v>0</v>
      </c>
      <c r="L42" s="442">
        <v>0</v>
      </c>
      <c r="M42" s="442">
        <v>0</v>
      </c>
      <c r="N42" s="442">
        <v>3.2058988538911595E-4</v>
      </c>
      <c r="O42" s="442">
        <v>0</v>
      </c>
      <c r="P42" s="442">
        <v>1.2987012987012987E-3</v>
      </c>
      <c r="Q42" s="442">
        <v>0</v>
      </c>
      <c r="R42" s="442">
        <v>2.8694404591104736E-3</v>
      </c>
      <c r="S42" s="442">
        <v>0</v>
      </c>
      <c r="T42" s="442">
        <v>2.5532557788185526E-3</v>
      </c>
      <c r="U42" s="442">
        <v>2.1167221046265497E-3</v>
      </c>
      <c r="V42" s="442">
        <v>0</v>
      </c>
      <c r="W42" s="442">
        <v>1.7513134851138354E-3</v>
      </c>
      <c r="X42" s="442">
        <v>4.012483281319661E-3</v>
      </c>
      <c r="Y42" s="442">
        <v>2.0479213598197828E-3</v>
      </c>
      <c r="Z42" s="442">
        <v>0</v>
      </c>
      <c r="AA42" s="442">
        <v>0</v>
      </c>
      <c r="AB42" s="442">
        <v>8.1061164333087691E-3</v>
      </c>
      <c r="AC42" s="442">
        <v>5.0617283950617287E-3</v>
      </c>
      <c r="AD42" s="442">
        <v>9.1954022988505746E-3</v>
      </c>
      <c r="AE42" s="442">
        <v>3.5054919373685438E-4</v>
      </c>
      <c r="AF42" s="442">
        <v>3.8665038665038664E-3</v>
      </c>
      <c r="AG42" s="442">
        <v>0</v>
      </c>
      <c r="AH42" s="442">
        <v>6.793478260869565E-3</v>
      </c>
      <c r="AI42" s="442">
        <v>7.7715525031628414E-3</v>
      </c>
      <c r="AJ42" s="442">
        <v>4.6177526936890716E-3</v>
      </c>
      <c r="AK42" s="442">
        <v>1.2121212121212121E-2</v>
      </c>
      <c r="AL42" s="442">
        <v>3.0851501439736733E-3</v>
      </c>
      <c r="AM42" s="442">
        <v>4.3124101581217059E-3</v>
      </c>
      <c r="AN42" s="442">
        <v>0</v>
      </c>
      <c r="AO42" s="442">
        <v>0</v>
      </c>
      <c r="AP42" s="443">
        <v>2.9128149268392309E-3</v>
      </c>
      <c r="AQ42" s="442">
        <v>0</v>
      </c>
      <c r="AR42" s="442">
        <v>0</v>
      </c>
      <c r="AS42" s="442">
        <v>0</v>
      </c>
      <c r="AT42" s="442">
        <v>0</v>
      </c>
      <c r="AU42" s="442">
        <v>0</v>
      </c>
      <c r="AV42" s="442">
        <v>0</v>
      </c>
      <c r="AW42" s="443">
        <v>0</v>
      </c>
      <c r="AX42" s="442">
        <v>2.8653432193255202E-3</v>
      </c>
      <c r="AY42" s="443">
        <v>0</v>
      </c>
      <c r="AZ42" s="443">
        <v>0</v>
      </c>
      <c r="BA42" s="442">
        <v>1.7930749589149353E-3</v>
      </c>
      <c r="BB42" s="443">
        <v>0</v>
      </c>
      <c r="BC42" s="442">
        <v>0</v>
      </c>
      <c r="BD42" s="443">
        <v>2.9128149268392309E-3</v>
      </c>
    </row>
    <row r="43" spans="1:56" x14ac:dyDescent="0.2">
      <c r="A43" s="287">
        <v>39</v>
      </c>
      <c r="B43" s="272" t="s">
        <v>283</v>
      </c>
      <c r="C43" s="442">
        <v>2.9069767441860465E-3</v>
      </c>
      <c r="D43" s="442">
        <v>0</v>
      </c>
      <c r="E43" s="442">
        <v>0</v>
      </c>
      <c r="F43" s="442">
        <v>0</v>
      </c>
      <c r="G43" s="442">
        <v>6.767910201386596E-3</v>
      </c>
      <c r="H43" s="442">
        <v>7.5187969924812026E-3</v>
      </c>
      <c r="I43" s="442">
        <v>6.6371681415929203E-3</v>
      </c>
      <c r="J43" s="442">
        <v>2.1978021978021978E-3</v>
      </c>
      <c r="K43" s="442">
        <v>5.5648302726766835E-4</v>
      </c>
      <c r="L43" s="442">
        <v>1.6366612111292963E-3</v>
      </c>
      <c r="M43" s="442">
        <v>8.0321285140562242E-3</v>
      </c>
      <c r="N43" s="442">
        <v>3.6867836819748337E-3</v>
      </c>
      <c r="O43" s="442">
        <v>5.2592036063110444E-3</v>
      </c>
      <c r="P43" s="442">
        <v>4.5454545454545452E-3</v>
      </c>
      <c r="Q43" s="442">
        <v>8.0106809078771702E-3</v>
      </c>
      <c r="R43" s="442">
        <v>7.1736011477761836E-3</v>
      </c>
      <c r="S43" s="442">
        <v>3.472222222222222E-3</v>
      </c>
      <c r="T43" s="442">
        <v>1.4956942136274362E-3</v>
      </c>
      <c r="U43" s="442">
        <v>3.326277592984578E-3</v>
      </c>
      <c r="V43" s="442">
        <v>5.1150895140664966E-3</v>
      </c>
      <c r="W43" s="442">
        <v>1.7513134851138354E-3</v>
      </c>
      <c r="X43" s="442">
        <v>4.012483281319661E-3</v>
      </c>
      <c r="Y43" s="442">
        <v>1.5666598402621339E-2</v>
      </c>
      <c r="Z43" s="442">
        <v>3.875968992248062E-3</v>
      </c>
      <c r="AA43" s="442">
        <v>1.1389521640091117E-2</v>
      </c>
      <c r="AB43" s="442">
        <v>2.5792188651436992E-2</v>
      </c>
      <c r="AC43" s="442">
        <v>9.2592592592592587E-3</v>
      </c>
      <c r="AD43" s="442">
        <v>8.7356321839080452E-3</v>
      </c>
      <c r="AE43" s="442">
        <v>1.1684973124561813E-3</v>
      </c>
      <c r="AF43" s="442">
        <v>9.442409442409443E-3</v>
      </c>
      <c r="AG43" s="442">
        <v>2.881844380403458E-3</v>
      </c>
      <c r="AH43" s="442">
        <v>3.8043478260869567E-3</v>
      </c>
      <c r="AI43" s="442">
        <v>1.4277968552322429E-2</v>
      </c>
      <c r="AJ43" s="442">
        <v>4.7887805712331106E-3</v>
      </c>
      <c r="AK43" s="442">
        <v>9.0909090909090905E-3</v>
      </c>
      <c r="AL43" s="442">
        <v>4.9362402303578775E-3</v>
      </c>
      <c r="AM43" s="442">
        <v>4.0249161475802587E-3</v>
      </c>
      <c r="AN43" s="442">
        <v>0</v>
      </c>
      <c r="AO43" s="442">
        <v>0</v>
      </c>
      <c r="AP43" s="443">
        <v>5.1253872001478292E-3</v>
      </c>
      <c r="AQ43" s="442">
        <v>1.0768126346015793E-3</v>
      </c>
      <c r="AR43" s="442">
        <v>2.2129436325678497E-2</v>
      </c>
      <c r="AS43" s="442">
        <v>0</v>
      </c>
      <c r="AT43" s="442">
        <v>0</v>
      </c>
      <c r="AU43" s="442">
        <v>0</v>
      </c>
      <c r="AV43" s="442">
        <v>0</v>
      </c>
      <c r="AW43" s="443">
        <v>1.5806709711032135E-2</v>
      </c>
      <c r="AX43" s="442">
        <v>1.3169098301841665E-2</v>
      </c>
      <c r="AY43" s="443">
        <v>7.9991680865190017E-6</v>
      </c>
      <c r="AZ43" s="443">
        <v>7.3118594058469068E-3</v>
      </c>
      <c r="BA43" s="442">
        <v>8.2439539847274316E-3</v>
      </c>
      <c r="BB43" s="443">
        <v>1.8104656595545866E-2</v>
      </c>
      <c r="BC43" s="442">
        <v>-6.0050538533229563E-3</v>
      </c>
      <c r="BD43" s="443">
        <v>2.0861395719766781E-3</v>
      </c>
    </row>
    <row r="44" spans="1:56" x14ac:dyDescent="0.2">
      <c r="A44" s="288">
        <v>40</v>
      </c>
      <c r="B44" s="292" t="s">
        <v>43</v>
      </c>
      <c r="C44" s="444">
        <v>0.54069767441860461</v>
      </c>
      <c r="D44" s="444">
        <v>0.2857142857142857</v>
      </c>
      <c r="E44" s="444">
        <v>0</v>
      </c>
      <c r="F44" s="444">
        <v>0.17647058823529413</v>
      </c>
      <c r="G44" s="444">
        <v>0.65714757345658636</v>
      </c>
      <c r="H44" s="444">
        <v>0.60150375939849621</v>
      </c>
      <c r="I44" s="444">
        <v>0.62610619469026552</v>
      </c>
      <c r="J44" s="444">
        <v>0.68131868131868134</v>
      </c>
      <c r="K44" s="444">
        <v>0.70172509738452982</v>
      </c>
      <c r="L44" s="444">
        <v>0.65902891434806332</v>
      </c>
      <c r="M44" s="444">
        <v>0.52610441767068272</v>
      </c>
      <c r="N44" s="444">
        <v>0.75034062675322588</v>
      </c>
      <c r="O44" s="444">
        <v>0.77009767092411718</v>
      </c>
      <c r="P44" s="444">
        <v>0.56038961038961044</v>
      </c>
      <c r="Q44" s="444">
        <v>0.57009345794392519</v>
      </c>
      <c r="R44" s="444">
        <v>0.5466284074605452</v>
      </c>
      <c r="S44" s="444">
        <v>0.58680555555555558</v>
      </c>
      <c r="T44" s="444">
        <v>0.63934129022510955</v>
      </c>
      <c r="U44" s="444">
        <v>0.6507408527366193</v>
      </c>
      <c r="V44" s="444">
        <v>0.65984654731457804</v>
      </c>
      <c r="W44" s="444">
        <v>0.77845884413309985</v>
      </c>
      <c r="X44" s="444">
        <v>0.59786000891662949</v>
      </c>
      <c r="Y44" s="444">
        <v>0.53901290190456685</v>
      </c>
      <c r="Z44" s="444">
        <v>0.64341085271317833</v>
      </c>
      <c r="AA44" s="444">
        <v>0.50113895216400917</v>
      </c>
      <c r="AB44" s="444">
        <v>0.33308769344141487</v>
      </c>
      <c r="AC44" s="444">
        <v>0.27969135802469136</v>
      </c>
      <c r="AD44" s="444">
        <v>0.327816091954023</v>
      </c>
      <c r="AE44" s="444">
        <v>0.14711381163823323</v>
      </c>
      <c r="AF44" s="444">
        <v>0.31811151811151811</v>
      </c>
      <c r="AG44" s="444">
        <v>0.45533141210374639</v>
      </c>
      <c r="AH44" s="444">
        <v>0.29021739130434782</v>
      </c>
      <c r="AI44" s="444">
        <v>0.25103921923007411</v>
      </c>
      <c r="AJ44" s="444">
        <v>0.43937061741063793</v>
      </c>
      <c r="AK44" s="444">
        <v>0.41818181818181815</v>
      </c>
      <c r="AL44" s="444">
        <v>0.40600575894693541</v>
      </c>
      <c r="AM44" s="444">
        <v>0.47244849065644468</v>
      </c>
      <c r="AN44" s="444">
        <v>1</v>
      </c>
      <c r="AO44" s="444">
        <v>1</v>
      </c>
      <c r="AP44" s="445">
        <v>0.49388503377211962</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2.9069767441860465E-3</v>
      </c>
      <c r="D45" s="442">
        <v>0</v>
      </c>
      <c r="E45" s="442">
        <v>0</v>
      </c>
      <c r="F45" s="442">
        <v>5.8823529411764705E-2</v>
      </c>
      <c r="G45" s="442">
        <v>9.9042588312974571E-3</v>
      </c>
      <c r="H45" s="442">
        <v>7.5187969924812026E-3</v>
      </c>
      <c r="I45" s="442">
        <v>1.5486725663716814E-2</v>
      </c>
      <c r="J45" s="442">
        <v>1.3186813186813187E-2</v>
      </c>
      <c r="K45" s="442">
        <v>9.4602114635503609E-3</v>
      </c>
      <c r="L45" s="442">
        <v>1.8003273322422259E-2</v>
      </c>
      <c r="M45" s="442">
        <v>1.6064257028112448E-2</v>
      </c>
      <c r="N45" s="442">
        <v>9.6978440330207586E-3</v>
      </c>
      <c r="O45" s="442">
        <v>6.0105184072126224E-3</v>
      </c>
      <c r="P45" s="442">
        <v>1.4935064935064935E-2</v>
      </c>
      <c r="Q45" s="442">
        <v>1.602136181575434E-2</v>
      </c>
      <c r="R45" s="442">
        <v>1.1477761836441894E-2</v>
      </c>
      <c r="S45" s="442">
        <v>1.7361111111111112E-2</v>
      </c>
      <c r="T45" s="442">
        <v>1.1497205015863423E-2</v>
      </c>
      <c r="U45" s="442">
        <v>1.5119443604475355E-2</v>
      </c>
      <c r="V45" s="442">
        <v>2.0460358056265986E-2</v>
      </c>
      <c r="W45" s="442">
        <v>7.0052539404553416E-3</v>
      </c>
      <c r="X45" s="442">
        <v>1.961658493089612E-2</v>
      </c>
      <c r="Y45" s="442">
        <v>2.1298382142125743E-2</v>
      </c>
      <c r="Z45" s="442">
        <v>1.1627906976744186E-2</v>
      </c>
      <c r="AA45" s="442">
        <v>1.366742596810934E-2</v>
      </c>
      <c r="AB45" s="442">
        <v>2.5792188651436992E-2</v>
      </c>
      <c r="AC45" s="442">
        <v>2.3518518518518518E-2</v>
      </c>
      <c r="AD45" s="442">
        <v>3.1264367816091952E-2</v>
      </c>
      <c r="AE45" s="442">
        <v>3.3302173405001167E-3</v>
      </c>
      <c r="AF45" s="442">
        <v>1.6971916971916971E-2</v>
      </c>
      <c r="AG45" s="442">
        <v>2.0172910662824207E-2</v>
      </c>
      <c r="AH45" s="442">
        <v>1.0597826086956521E-2</v>
      </c>
      <c r="AI45" s="442">
        <v>8.494487619736129E-3</v>
      </c>
      <c r="AJ45" s="442">
        <v>8.7224217547460237E-3</v>
      </c>
      <c r="AK45" s="442">
        <v>3.6363636363636362E-2</v>
      </c>
      <c r="AL45" s="442">
        <v>1.3780337309749074E-2</v>
      </c>
      <c r="AM45" s="442">
        <v>2.0124580737901295E-2</v>
      </c>
      <c r="AN45" s="442">
        <v>0</v>
      </c>
      <c r="AO45" s="442">
        <v>0</v>
      </c>
      <c r="AP45" s="443">
        <v>1.3547750227335722E-2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0.12209302325581395</v>
      </c>
      <c r="D46" s="442">
        <v>0.2857142857142857</v>
      </c>
      <c r="E46" s="442">
        <v>0</v>
      </c>
      <c r="F46" s="442">
        <v>0.47058823529411764</v>
      </c>
      <c r="G46" s="442">
        <v>0.13750412677451304</v>
      </c>
      <c r="H46" s="442">
        <v>0.24812030075187969</v>
      </c>
      <c r="I46" s="442">
        <v>0.16814159292035399</v>
      </c>
      <c r="J46" s="442">
        <v>9.6703296703296707E-2</v>
      </c>
      <c r="K46" s="442">
        <v>3.3388981636060099E-2</v>
      </c>
      <c r="L46" s="442">
        <v>0.21222040370976542</v>
      </c>
      <c r="M46" s="442">
        <v>0.21285140562248997</v>
      </c>
      <c r="N46" s="442">
        <v>5.7706179370040876E-2</v>
      </c>
      <c r="O46" s="442">
        <v>0.10067618332081142</v>
      </c>
      <c r="P46" s="442">
        <v>0.28506493506493508</v>
      </c>
      <c r="Q46" s="442">
        <v>0.19492656875834447</v>
      </c>
      <c r="R46" s="442">
        <v>0.21664275466284075</v>
      </c>
      <c r="S46" s="442">
        <v>0.20833333333333334</v>
      </c>
      <c r="T46" s="442">
        <v>0.19694817948330565</v>
      </c>
      <c r="U46" s="442">
        <v>0.19685515573026913</v>
      </c>
      <c r="V46" s="442">
        <v>0.16879795396419436</v>
      </c>
      <c r="W46" s="442">
        <v>0.12609457092819615</v>
      </c>
      <c r="X46" s="442">
        <v>0.25456977262594738</v>
      </c>
      <c r="Y46" s="442">
        <v>0.34476756092566047</v>
      </c>
      <c r="Z46" s="442">
        <v>6.9767441860465115E-2</v>
      </c>
      <c r="AA46" s="442">
        <v>0.14123006833712984</v>
      </c>
      <c r="AB46" s="442">
        <v>0.50773765659543113</v>
      </c>
      <c r="AC46" s="442">
        <v>0.42481481481481481</v>
      </c>
      <c r="AD46" s="442">
        <v>0.31448275862068964</v>
      </c>
      <c r="AE46" s="442">
        <v>4.9777985510633324E-2</v>
      </c>
      <c r="AF46" s="442">
        <v>0.27134717134717135</v>
      </c>
      <c r="AG46" s="442">
        <v>0.25648414985590778</v>
      </c>
      <c r="AH46" s="442">
        <v>0.34864130434782609</v>
      </c>
      <c r="AI46" s="442">
        <v>0.54798481836255197</v>
      </c>
      <c r="AJ46" s="442">
        <v>0.45048742945100051</v>
      </c>
      <c r="AK46" s="442">
        <v>0.47878787878787876</v>
      </c>
      <c r="AL46" s="442">
        <v>0.31447963800904977</v>
      </c>
      <c r="AM46" s="442">
        <v>0.26717776712985147</v>
      </c>
      <c r="AN46" s="442">
        <v>0</v>
      </c>
      <c r="AO46" s="442">
        <v>0</v>
      </c>
      <c r="AP46" s="443">
        <v>0.23532043395593333</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0.20348837209302326</v>
      </c>
      <c r="D47" s="442">
        <v>0.42857142857142855</v>
      </c>
      <c r="E47" s="442">
        <v>0</v>
      </c>
      <c r="F47" s="442">
        <v>5.8823529411764705E-2</v>
      </c>
      <c r="G47" s="442">
        <v>8.0059425552987784E-2</v>
      </c>
      <c r="H47" s="442">
        <v>-2.2556390977443608E-2</v>
      </c>
      <c r="I47" s="442">
        <v>9.9557522123893807E-2</v>
      </c>
      <c r="J47" s="442">
        <v>6.1538461538461542E-2</v>
      </c>
      <c r="K47" s="442">
        <v>2.7824151363383415E-2</v>
      </c>
      <c r="L47" s="442">
        <v>-6.0010911074740861E-3</v>
      </c>
      <c r="M47" s="442">
        <v>9.6385542168674704E-2</v>
      </c>
      <c r="N47" s="442">
        <v>0.10964174080307766</v>
      </c>
      <c r="O47" s="442">
        <v>8.6401202103681449E-2</v>
      </c>
      <c r="P47" s="442">
        <v>2.922077922077922E-2</v>
      </c>
      <c r="Q47" s="442">
        <v>0.1068090787716956</v>
      </c>
      <c r="R47" s="442">
        <v>0.11190817790530846</v>
      </c>
      <c r="S47" s="442">
        <v>2.7777777777777776E-2</v>
      </c>
      <c r="T47" s="442">
        <v>-4.3420456262275267E-2</v>
      </c>
      <c r="U47" s="442">
        <v>-2.2981554278802541E-2</v>
      </c>
      <c r="V47" s="442">
        <v>-4.6035805626598467E-2</v>
      </c>
      <c r="W47" s="442">
        <v>1.138353765323993E-2</v>
      </c>
      <c r="X47" s="442">
        <v>1.6941596076683014E-2</v>
      </c>
      <c r="Y47" s="442">
        <v>2.5599016997747286E-2</v>
      </c>
      <c r="Z47" s="442">
        <v>5.0387596899224806E-2</v>
      </c>
      <c r="AA47" s="442">
        <v>0.12984054669703873</v>
      </c>
      <c r="AB47" s="442">
        <v>3.3161385408990419E-2</v>
      </c>
      <c r="AC47" s="442">
        <v>0.13407407407407407</v>
      </c>
      <c r="AD47" s="442">
        <v>0.24643678160919541</v>
      </c>
      <c r="AE47" s="442">
        <v>0.41505024538443563</v>
      </c>
      <c r="AF47" s="442">
        <v>4.1391941391941391E-2</v>
      </c>
      <c r="AG47" s="442">
        <v>0.13832853025936601</v>
      </c>
      <c r="AH47" s="442">
        <v>0</v>
      </c>
      <c r="AI47" s="442">
        <v>1.0844026748599312E-2</v>
      </c>
      <c r="AJ47" s="442">
        <v>3.4889687018984095E-2</v>
      </c>
      <c r="AK47" s="442">
        <v>-1.2121212121212121E-2</v>
      </c>
      <c r="AL47" s="442">
        <v>8.4944467297408469E-2</v>
      </c>
      <c r="AM47" s="442">
        <v>9.4202204120747479E-2</v>
      </c>
      <c r="AN47" s="442">
        <v>0</v>
      </c>
      <c r="AO47" s="442">
        <v>0</v>
      </c>
      <c r="AP47" s="443">
        <v>6.0138200668148199E-2</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0.15988372093023256</v>
      </c>
      <c r="D48" s="442">
        <v>0</v>
      </c>
      <c r="E48" s="442">
        <v>0</v>
      </c>
      <c r="F48" s="442">
        <v>0.17647058823529413</v>
      </c>
      <c r="G48" s="442">
        <v>5.3152855727963022E-2</v>
      </c>
      <c r="H48" s="442">
        <v>0.12030075187969924</v>
      </c>
      <c r="I48" s="442">
        <v>5.9734513274336286E-2</v>
      </c>
      <c r="J48" s="442">
        <v>0.12747252747252746</v>
      </c>
      <c r="K48" s="442">
        <v>9.3489148580968282E-2</v>
      </c>
      <c r="L48" s="442">
        <v>7.9650845608292414E-2</v>
      </c>
      <c r="M48" s="442">
        <v>0.11646586345381527</v>
      </c>
      <c r="N48" s="442">
        <v>5.5061312815580667E-2</v>
      </c>
      <c r="O48" s="442">
        <v>3.005259203606311E-2</v>
      </c>
      <c r="P48" s="442">
        <v>8.3116883116883117E-2</v>
      </c>
      <c r="Q48" s="442">
        <v>0.1054739652870494</v>
      </c>
      <c r="R48" s="442">
        <v>0.10329985652797705</v>
      </c>
      <c r="S48" s="442">
        <v>0.1423611111111111</v>
      </c>
      <c r="T48" s="442">
        <v>0.18773228584378304</v>
      </c>
      <c r="U48" s="442">
        <v>0.15633504687027516</v>
      </c>
      <c r="V48" s="442">
        <v>0.18414322250639387</v>
      </c>
      <c r="W48" s="442">
        <v>6.9176882661996494E-2</v>
      </c>
      <c r="X48" s="442">
        <v>8.7828800713330366E-2</v>
      </c>
      <c r="Y48" s="442">
        <v>3.6760188408765104E-2</v>
      </c>
      <c r="Z48" s="442">
        <v>0.19379844961240311</v>
      </c>
      <c r="AA48" s="442">
        <v>0.21640091116173121</v>
      </c>
      <c r="AB48" s="442">
        <v>8.1061164333087687E-2</v>
      </c>
      <c r="AC48" s="442">
        <v>9.4938271604938271E-2</v>
      </c>
      <c r="AD48" s="442">
        <v>7.3563218390804597E-2</v>
      </c>
      <c r="AE48" s="442">
        <v>0.33968216873101192</v>
      </c>
      <c r="AF48" s="442">
        <v>0.30663410663410662</v>
      </c>
      <c r="AG48" s="442">
        <v>9.5100864553314124E-2</v>
      </c>
      <c r="AH48" s="442">
        <v>0.34891304347826085</v>
      </c>
      <c r="AI48" s="442">
        <v>0.17205855774444243</v>
      </c>
      <c r="AJ48" s="442">
        <v>6.4477509834102956E-2</v>
      </c>
      <c r="AK48" s="442">
        <v>6.0606060606060608E-2</v>
      </c>
      <c r="AL48" s="442">
        <v>0.1386260798025504</v>
      </c>
      <c r="AM48" s="442">
        <v>8.8164829899377101E-2</v>
      </c>
      <c r="AN48" s="442">
        <v>0</v>
      </c>
      <c r="AO48" s="442">
        <v>0</v>
      </c>
      <c r="AP48" s="443">
        <v>0.17059661646640051</v>
      </c>
      <c r="AQ48" s="313"/>
      <c r="AR48" s="313"/>
      <c r="AS48" s="313"/>
      <c r="AT48" s="313"/>
      <c r="AU48" s="313"/>
      <c r="AV48" s="313"/>
      <c r="AW48" s="313"/>
      <c r="AX48" s="313"/>
      <c r="AY48" s="313"/>
      <c r="AZ48" s="313"/>
      <c r="BA48" s="313"/>
      <c r="BB48" s="313"/>
      <c r="BC48" s="313"/>
      <c r="BD48" s="313"/>
    </row>
    <row r="49" spans="1:56" x14ac:dyDescent="0.2">
      <c r="A49" s="286">
        <v>45</v>
      </c>
      <c r="B49" s="282" t="s">
        <v>56</v>
      </c>
      <c r="C49" s="442">
        <v>4.0697674418604654E-2</v>
      </c>
      <c r="D49" s="442">
        <v>0</v>
      </c>
      <c r="E49" s="442">
        <v>0</v>
      </c>
      <c r="F49" s="442">
        <v>5.8823529411764705E-2</v>
      </c>
      <c r="G49" s="442">
        <v>6.5863321228128088E-2</v>
      </c>
      <c r="H49" s="442">
        <v>4.5112781954887216E-2</v>
      </c>
      <c r="I49" s="442">
        <v>3.0973451327433628E-2</v>
      </c>
      <c r="J49" s="442">
        <v>1.9780219780219779E-2</v>
      </c>
      <c r="K49" s="442">
        <v>0.13633834168057873</v>
      </c>
      <c r="L49" s="442">
        <v>3.7097654118930713E-2</v>
      </c>
      <c r="M49" s="442">
        <v>3.2128514056224897E-2</v>
      </c>
      <c r="N49" s="442">
        <v>1.7552296225054099E-2</v>
      </c>
      <c r="O49" s="442">
        <v>6.7618332081141996E-3</v>
      </c>
      <c r="P49" s="442">
        <v>2.7272727272727271E-2</v>
      </c>
      <c r="Q49" s="442">
        <v>6.6755674232309749E-3</v>
      </c>
      <c r="R49" s="442">
        <v>1.0043041606886656E-2</v>
      </c>
      <c r="S49" s="442">
        <v>1.7361111111111112E-2</v>
      </c>
      <c r="T49" s="442">
        <v>7.9014956942136273E-3</v>
      </c>
      <c r="U49" s="442">
        <v>3.9310553371635923E-3</v>
      </c>
      <c r="V49" s="442">
        <v>1.278772378516624E-2</v>
      </c>
      <c r="W49" s="442">
        <v>7.8809106830122592E-3</v>
      </c>
      <c r="X49" s="442">
        <v>2.31832367365136E-2</v>
      </c>
      <c r="Y49" s="442">
        <v>3.686258447675609E-2</v>
      </c>
      <c r="Z49" s="442">
        <v>3.1007751937984496E-2</v>
      </c>
      <c r="AA49" s="442">
        <v>4.5558086560364468E-2</v>
      </c>
      <c r="AB49" s="442">
        <v>1.9159911569638911E-2</v>
      </c>
      <c r="AC49" s="442">
        <v>4.3456790123456789E-2</v>
      </c>
      <c r="AD49" s="442">
        <v>2.1149425287356322E-2</v>
      </c>
      <c r="AE49" s="442">
        <v>4.5396120588922645E-2</v>
      </c>
      <c r="AF49" s="442">
        <v>5.2584452584452587E-2</v>
      </c>
      <c r="AG49" s="442">
        <v>3.4582132564841501E-2</v>
      </c>
      <c r="AH49" s="442">
        <v>1.6304347826086956E-3</v>
      </c>
      <c r="AI49" s="442">
        <v>1.1566961865172601E-2</v>
      </c>
      <c r="AJ49" s="442">
        <v>1.4879425346331451E-2</v>
      </c>
      <c r="AK49" s="442">
        <v>3.3333333333333333E-2</v>
      </c>
      <c r="AL49" s="442">
        <v>4.2163718634306867E-2</v>
      </c>
      <c r="AM49" s="442">
        <v>5.7882127455678008E-2</v>
      </c>
      <c r="AN49" s="442">
        <v>0</v>
      </c>
      <c r="AO49" s="442">
        <v>0</v>
      </c>
      <c r="AP49" s="443">
        <v>2.856892770480882E-2</v>
      </c>
      <c r="AQ49" s="313"/>
      <c r="AR49" s="313"/>
      <c r="AS49" s="313"/>
      <c r="AT49" s="313"/>
      <c r="AU49" s="313"/>
      <c r="AV49" s="313"/>
      <c r="AW49" s="313"/>
      <c r="AX49" s="313"/>
      <c r="AY49" s="313"/>
      <c r="AZ49" s="313"/>
      <c r="BA49" s="313"/>
      <c r="BB49" s="313"/>
      <c r="BC49" s="313"/>
      <c r="BD49" s="313"/>
    </row>
    <row r="50" spans="1:56" x14ac:dyDescent="0.2">
      <c r="A50" s="286">
        <v>46</v>
      </c>
      <c r="B50" s="282" t="s">
        <v>204</v>
      </c>
      <c r="C50" s="442">
        <v>-6.9767441860465115E-2</v>
      </c>
      <c r="D50" s="442">
        <v>0</v>
      </c>
      <c r="E50" s="442">
        <v>0</v>
      </c>
      <c r="F50" s="442">
        <v>0</v>
      </c>
      <c r="G50" s="442">
        <v>-3.6315615714757345E-3</v>
      </c>
      <c r="H50" s="442">
        <v>0</v>
      </c>
      <c r="I50" s="442">
        <v>0</v>
      </c>
      <c r="J50" s="442">
        <v>0</v>
      </c>
      <c r="K50" s="442">
        <v>-2.2259321090706734E-3</v>
      </c>
      <c r="L50" s="442">
        <v>0</v>
      </c>
      <c r="M50" s="442">
        <v>0</v>
      </c>
      <c r="N50" s="442">
        <v>0</v>
      </c>
      <c r="O50" s="442">
        <v>0</v>
      </c>
      <c r="P50" s="442">
        <v>0</v>
      </c>
      <c r="Q50" s="442">
        <v>0</v>
      </c>
      <c r="R50" s="442">
        <v>0</v>
      </c>
      <c r="S50" s="442">
        <v>0</v>
      </c>
      <c r="T50" s="442">
        <v>0</v>
      </c>
      <c r="U50" s="442">
        <v>0</v>
      </c>
      <c r="V50" s="442">
        <v>0</v>
      </c>
      <c r="W50" s="442">
        <v>0</v>
      </c>
      <c r="X50" s="442">
        <v>0</v>
      </c>
      <c r="Y50" s="442">
        <v>-4.3006348556215443E-3</v>
      </c>
      <c r="Z50" s="442">
        <v>0</v>
      </c>
      <c r="AA50" s="442">
        <v>-4.7835990888382689E-2</v>
      </c>
      <c r="AB50" s="442">
        <v>0</v>
      </c>
      <c r="AC50" s="442">
        <v>-4.9382716049382717E-4</v>
      </c>
      <c r="AD50" s="442">
        <v>-1.4712643678160919E-2</v>
      </c>
      <c r="AE50" s="442">
        <v>-3.5054919373685438E-4</v>
      </c>
      <c r="AF50" s="442">
        <v>-7.041107041107041E-3</v>
      </c>
      <c r="AG50" s="442">
        <v>0</v>
      </c>
      <c r="AH50" s="442">
        <v>0</v>
      </c>
      <c r="AI50" s="442">
        <v>-1.9880715705765406E-3</v>
      </c>
      <c r="AJ50" s="442">
        <v>-1.2827090815802977E-2</v>
      </c>
      <c r="AK50" s="442">
        <v>-1.5151515151515152E-2</v>
      </c>
      <c r="AL50" s="442">
        <v>0</v>
      </c>
      <c r="AM50" s="442">
        <v>0</v>
      </c>
      <c r="AN50" s="442">
        <v>0</v>
      </c>
      <c r="AO50" s="442">
        <v>0</v>
      </c>
      <c r="AP50" s="443">
        <v>-2.0569627947462348E-3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0.45930232558139533</v>
      </c>
      <c r="D51" s="444">
        <v>0.7142857142857143</v>
      </c>
      <c r="E51" s="444">
        <v>0</v>
      </c>
      <c r="F51" s="444">
        <v>0.82352941176470584</v>
      </c>
      <c r="G51" s="444">
        <v>0.34285242654341369</v>
      </c>
      <c r="H51" s="444">
        <v>0.39849624060150374</v>
      </c>
      <c r="I51" s="444">
        <v>0.37389380530973454</v>
      </c>
      <c r="J51" s="444">
        <v>0.31868131868131866</v>
      </c>
      <c r="K51" s="444">
        <v>0.29827490261547024</v>
      </c>
      <c r="L51" s="444">
        <v>0.34097108565193673</v>
      </c>
      <c r="M51" s="444">
        <v>0.47389558232931728</v>
      </c>
      <c r="N51" s="444">
        <v>0.24965937324677406</v>
      </c>
      <c r="O51" s="444">
        <v>0.22990232907588279</v>
      </c>
      <c r="P51" s="444">
        <v>0.43961038961038962</v>
      </c>
      <c r="Q51" s="444">
        <v>0.42990654205607476</v>
      </c>
      <c r="R51" s="444">
        <v>0.4533715925394548</v>
      </c>
      <c r="S51" s="444">
        <v>0.41319444444444442</v>
      </c>
      <c r="T51" s="444">
        <v>0.36065870977489045</v>
      </c>
      <c r="U51" s="444">
        <v>0.3492591472633807</v>
      </c>
      <c r="V51" s="444">
        <v>0.34015345268542202</v>
      </c>
      <c r="W51" s="444">
        <v>0.22154115586690018</v>
      </c>
      <c r="X51" s="444">
        <v>0.40213999108337051</v>
      </c>
      <c r="Y51" s="444">
        <v>0.46098709809543315</v>
      </c>
      <c r="Z51" s="444">
        <v>0.35658914728682173</v>
      </c>
      <c r="AA51" s="444">
        <v>0.49886104783599089</v>
      </c>
      <c r="AB51" s="444">
        <v>0.66691230655858513</v>
      </c>
      <c r="AC51" s="444">
        <v>0.72030864197530864</v>
      </c>
      <c r="AD51" s="444">
        <v>0.67218390804597705</v>
      </c>
      <c r="AE51" s="444">
        <v>0.85288618836176677</v>
      </c>
      <c r="AF51" s="444">
        <v>0.68188848188848183</v>
      </c>
      <c r="AG51" s="444">
        <v>0.54466858789625361</v>
      </c>
      <c r="AH51" s="444">
        <v>0.70978260869565213</v>
      </c>
      <c r="AI51" s="444">
        <v>0.74896078076992589</v>
      </c>
      <c r="AJ51" s="444">
        <v>0.56062938258936201</v>
      </c>
      <c r="AK51" s="444">
        <v>0.58181818181818179</v>
      </c>
      <c r="AL51" s="444">
        <v>0.59399424105306453</v>
      </c>
      <c r="AM51" s="444">
        <v>0.52755150934355532</v>
      </c>
      <c r="AN51" s="444">
        <v>0</v>
      </c>
      <c r="AO51" s="444">
        <v>0</v>
      </c>
      <c r="AP51" s="445">
        <v>0.50611496622788033</v>
      </c>
      <c r="AQ51" s="313"/>
      <c r="AR51" s="313"/>
      <c r="AS51" s="313"/>
      <c r="AT51" s="313"/>
      <c r="AU51" s="313"/>
      <c r="AV51" s="313"/>
      <c r="AW51" s="313"/>
      <c r="AX51" s="313"/>
      <c r="AY51" s="313"/>
      <c r="AZ51" s="313"/>
      <c r="BA51" s="313"/>
      <c r="BB51" s="313"/>
      <c r="BC51" s="313"/>
      <c r="BD51" s="313"/>
    </row>
    <row r="52" spans="1:56" x14ac:dyDescent="0.2">
      <c r="A52" s="304">
        <v>48</v>
      </c>
      <c r="B52" s="305" t="s">
        <v>439</v>
      </c>
      <c r="C52" s="444">
        <v>1</v>
      </c>
      <c r="D52" s="444">
        <v>1</v>
      </c>
      <c r="E52" s="444">
        <v>0</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485</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M30" sqref="M30"/>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397</v>
      </c>
      <c r="E1" s="48" t="s">
        <v>611</v>
      </c>
    </row>
    <row r="2" spans="1:42" ht="14" x14ac:dyDescent="0.2">
      <c r="A2" s="48" t="s">
        <v>486</v>
      </c>
    </row>
    <row r="3" spans="1:42" ht="12.5" x14ac:dyDescent="0.2">
      <c r="A3" s="211" t="s">
        <v>1</v>
      </c>
      <c r="B3" s="233"/>
      <c r="C3" s="242" t="s">
        <v>403</v>
      </c>
      <c r="D3" s="242" t="s">
        <v>404</v>
      </c>
      <c r="E3" s="242" t="s">
        <v>405</v>
      </c>
      <c r="F3" s="242" t="s">
        <v>406</v>
      </c>
      <c r="G3" s="242" t="s">
        <v>407</v>
      </c>
      <c r="H3" s="243" t="s">
        <v>408</v>
      </c>
      <c r="I3" s="243" t="s">
        <v>409</v>
      </c>
      <c r="J3" s="243" t="s">
        <v>410</v>
      </c>
      <c r="K3" s="243" t="s">
        <v>411</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416</v>
      </c>
      <c r="C4" s="255" t="s">
        <v>417</v>
      </c>
      <c r="D4" s="255" t="s">
        <v>418</v>
      </c>
      <c r="E4" s="255" t="s">
        <v>419</v>
      </c>
      <c r="F4" s="255" t="s">
        <v>27</v>
      </c>
      <c r="G4" s="255" t="s">
        <v>420</v>
      </c>
      <c r="H4" s="256" t="s">
        <v>28</v>
      </c>
      <c r="I4" s="256" t="s">
        <v>267</v>
      </c>
      <c r="J4" s="256" t="s">
        <v>29</v>
      </c>
      <c r="K4" s="256" t="s">
        <v>30</v>
      </c>
      <c r="L4" s="256" t="s">
        <v>421</v>
      </c>
      <c r="M4" s="256" t="s">
        <v>31</v>
      </c>
      <c r="N4" s="256" t="s">
        <v>32</v>
      </c>
      <c r="O4" s="256" t="s">
        <v>33</v>
      </c>
      <c r="P4" s="256" t="s">
        <v>34</v>
      </c>
      <c r="Q4" s="256" t="s">
        <v>268</v>
      </c>
      <c r="R4" s="256" t="s">
        <v>269</v>
      </c>
      <c r="S4" s="256" t="s">
        <v>270</v>
      </c>
      <c r="T4" s="256" t="s">
        <v>422</v>
      </c>
      <c r="U4" s="256" t="s">
        <v>35</v>
      </c>
      <c r="V4" s="256" t="s">
        <v>365</v>
      </c>
      <c r="W4" s="256" t="s">
        <v>423</v>
      </c>
      <c r="X4" s="256" t="s">
        <v>50</v>
      </c>
      <c r="Y4" s="256" t="s">
        <v>36</v>
      </c>
      <c r="Z4" s="256" t="s">
        <v>424</v>
      </c>
      <c r="AA4" s="256" t="s">
        <v>425</v>
      </c>
      <c r="AB4" s="256" t="s">
        <v>426</v>
      </c>
      <c r="AC4" s="256" t="s">
        <v>427</v>
      </c>
      <c r="AD4" s="256" t="s">
        <v>37</v>
      </c>
      <c r="AE4" s="256" t="s">
        <v>38</v>
      </c>
      <c r="AF4" s="256" t="s">
        <v>428</v>
      </c>
      <c r="AG4" s="256" t="s">
        <v>193</v>
      </c>
      <c r="AH4" s="256" t="s">
        <v>39</v>
      </c>
      <c r="AI4" s="256" t="s">
        <v>40</v>
      </c>
      <c r="AJ4" s="256" t="s">
        <v>429</v>
      </c>
      <c r="AK4" s="256" t="s">
        <v>430</v>
      </c>
      <c r="AL4" s="255" t="s">
        <v>41</v>
      </c>
      <c r="AM4" s="255" t="s">
        <v>42</v>
      </c>
      <c r="AN4" s="255" t="s">
        <v>431</v>
      </c>
      <c r="AO4" s="255" t="s">
        <v>432</v>
      </c>
      <c r="AP4" s="316" t="s">
        <v>43</v>
      </c>
    </row>
    <row r="5" spans="1:42" ht="12.5" x14ac:dyDescent="0.2">
      <c r="A5" s="267" t="s">
        <v>442</v>
      </c>
      <c r="B5" s="272" t="s">
        <v>443</v>
      </c>
      <c r="C5" s="442">
        <v>1.0104489454956473</v>
      </c>
      <c r="D5" s="442">
        <v>0</v>
      </c>
      <c r="E5" s="442">
        <v>0</v>
      </c>
      <c r="F5" s="442">
        <v>5.3184964193412077E-8</v>
      </c>
      <c r="G5" s="442">
        <v>1.3551126341895817E-2</v>
      </c>
      <c r="H5" s="442">
        <v>5.4593011385040331E-4</v>
      </c>
      <c r="I5" s="442">
        <v>2.3311069293389407E-6</v>
      </c>
      <c r="J5" s="442">
        <v>1.6732055557016194E-4</v>
      </c>
      <c r="K5" s="442">
        <v>3.0275155050898018E-7</v>
      </c>
      <c r="L5" s="442">
        <v>4.1581182872749205E-5</v>
      </c>
      <c r="M5" s="442">
        <v>1.8605132758384589E-6</v>
      </c>
      <c r="N5" s="442">
        <v>2.0607569000930323E-6</v>
      </c>
      <c r="O5" s="442">
        <v>5.4047226108932858E-6</v>
      </c>
      <c r="P5" s="442">
        <v>1.3511311907084714E-6</v>
      </c>
      <c r="Q5" s="442">
        <v>9.7732354599877478E-7</v>
      </c>
      <c r="R5" s="442">
        <v>1.1045568851724682E-6</v>
      </c>
      <c r="S5" s="442">
        <v>1.6168501647077072E-6</v>
      </c>
      <c r="T5" s="442">
        <v>1.8575286242070386E-6</v>
      </c>
      <c r="U5" s="442">
        <v>1.5166060176821984E-6</v>
      </c>
      <c r="V5" s="442">
        <v>1.7697460070030537E-6</v>
      </c>
      <c r="W5" s="442">
        <v>8.279796890674709E-7</v>
      </c>
      <c r="X5" s="442">
        <v>4.7789350954203391E-4</v>
      </c>
      <c r="Y5" s="442">
        <v>7.5435523160584595E-5</v>
      </c>
      <c r="Z5" s="442">
        <v>2.205469512406225E-6</v>
      </c>
      <c r="AA5" s="442">
        <v>3.7946239039539294E-6</v>
      </c>
      <c r="AB5" s="442">
        <v>1.3477063326818633E-6</v>
      </c>
      <c r="AC5" s="442">
        <v>1.1158463565969155E-5</v>
      </c>
      <c r="AD5" s="442">
        <v>2.970134749818149E-6</v>
      </c>
      <c r="AE5" s="442">
        <v>1.1494339024042123E-6</v>
      </c>
      <c r="AF5" s="442">
        <v>4.3020584141171269E-6</v>
      </c>
      <c r="AG5" s="442">
        <v>1.3245996531667115E-5</v>
      </c>
      <c r="AH5" s="442">
        <v>2.8415403408521541E-6</v>
      </c>
      <c r="AI5" s="442">
        <v>1.817945772833356E-4</v>
      </c>
      <c r="AJ5" s="442">
        <v>1.5488341951818359E-4</v>
      </c>
      <c r="AK5" s="442">
        <v>2.3251029308559722E-4</v>
      </c>
      <c r="AL5" s="442">
        <v>2.1054139844387877E-6</v>
      </c>
      <c r="AM5" s="442">
        <v>1.5638919452700541E-3</v>
      </c>
      <c r="AN5" s="442">
        <v>4.6560057381472315E-6</v>
      </c>
      <c r="AO5" s="442">
        <v>1.3777120290993719E-5</v>
      </c>
      <c r="AP5" s="317">
        <f t="shared" ref="AP5:AP44" si="0">SUM(C5:AN5)</f>
        <v>1.0275141245630282</v>
      </c>
    </row>
    <row r="6" spans="1:42" ht="12.5" x14ac:dyDescent="0.2">
      <c r="A6" s="267" t="s">
        <v>444</v>
      </c>
      <c r="B6" s="272" t="s">
        <v>445</v>
      </c>
      <c r="C6" s="442">
        <v>1.0464267913381459E-5</v>
      </c>
      <c r="D6" s="442">
        <v>1.0165975103734439</v>
      </c>
      <c r="E6" s="442">
        <v>0</v>
      </c>
      <c r="F6" s="442">
        <v>4.0517894190227247E-8</v>
      </c>
      <c r="G6" s="442">
        <v>3.637076720356956E-5</v>
      </c>
      <c r="H6" s="442">
        <v>3.2161029977712648E-6</v>
      </c>
      <c r="I6" s="442">
        <v>4.9832809583070714E-3</v>
      </c>
      <c r="J6" s="442">
        <v>5.2613270173903339E-6</v>
      </c>
      <c r="K6" s="442">
        <v>7.1317824280552361E-8</v>
      </c>
      <c r="L6" s="442">
        <v>2.9832029665810854E-6</v>
      </c>
      <c r="M6" s="442">
        <v>7.9559434770454734E-6</v>
      </c>
      <c r="N6" s="442">
        <v>5.7552470349495509E-7</v>
      </c>
      <c r="O6" s="442">
        <v>1.8007161149601381E-6</v>
      </c>
      <c r="P6" s="442">
        <v>1.8344582858203094E-6</v>
      </c>
      <c r="Q6" s="442">
        <v>8.0329776713979289E-7</v>
      </c>
      <c r="R6" s="442">
        <v>8.8276561815780186E-7</v>
      </c>
      <c r="S6" s="442">
        <v>1.7805376731997866E-6</v>
      </c>
      <c r="T6" s="442">
        <v>2.9615467249065476E-6</v>
      </c>
      <c r="U6" s="442">
        <v>3.3480683656603245E-6</v>
      </c>
      <c r="V6" s="442">
        <v>4.4630731886815822E-6</v>
      </c>
      <c r="W6" s="442">
        <v>5.7411125122584162E-7</v>
      </c>
      <c r="X6" s="442">
        <v>7.2078947901754698E-5</v>
      </c>
      <c r="Y6" s="442">
        <v>1.9131811385329672E-5</v>
      </c>
      <c r="Z6" s="442">
        <v>1.9812412505858877E-6</v>
      </c>
      <c r="AA6" s="442">
        <v>1.8045643887214457E-6</v>
      </c>
      <c r="AB6" s="442">
        <v>1.9637287400984367E-6</v>
      </c>
      <c r="AC6" s="442">
        <v>3.6501667763319865E-6</v>
      </c>
      <c r="AD6" s="442">
        <v>2.4344264026120836E-6</v>
      </c>
      <c r="AE6" s="442">
        <v>4.5780300740223984E-7</v>
      </c>
      <c r="AF6" s="442">
        <v>8.7064126368052961E-7</v>
      </c>
      <c r="AG6" s="442">
        <v>8.7805810287020908E-6</v>
      </c>
      <c r="AH6" s="442">
        <v>1.1367721260663262E-6</v>
      </c>
      <c r="AI6" s="442">
        <v>3.3022038074882491E-6</v>
      </c>
      <c r="AJ6" s="442">
        <v>2.330963919325668E-6</v>
      </c>
      <c r="AK6" s="442">
        <v>9.5418372094094943E-6</v>
      </c>
      <c r="AL6" s="442">
        <v>1.2945718913318261E-6</v>
      </c>
      <c r="AM6" s="442">
        <v>6.4825112074556548E-5</v>
      </c>
      <c r="AN6" s="442">
        <v>1.2035601487820025E-5</v>
      </c>
      <c r="AO6" s="442">
        <v>5.8352927545761206E-5</v>
      </c>
      <c r="AP6" s="318">
        <f t="shared" si="0"/>
        <v>1.0218737998533998</v>
      </c>
    </row>
    <row r="7" spans="1:42" ht="12.5" x14ac:dyDescent="0.2">
      <c r="A7" s="267" t="s">
        <v>446</v>
      </c>
      <c r="B7" s="272" t="s">
        <v>249</v>
      </c>
      <c r="C7" s="442">
        <v>0</v>
      </c>
      <c r="D7" s="442">
        <v>0</v>
      </c>
      <c r="E7" s="442">
        <v>1</v>
      </c>
      <c r="F7" s="442">
        <v>0</v>
      </c>
      <c r="G7" s="442">
        <v>0</v>
      </c>
      <c r="H7" s="442">
        <v>0</v>
      </c>
      <c r="I7" s="442">
        <v>0</v>
      </c>
      <c r="J7" s="442">
        <v>0</v>
      </c>
      <c r="K7" s="442">
        <v>0</v>
      </c>
      <c r="L7" s="442">
        <v>0</v>
      </c>
      <c r="M7" s="442">
        <v>0</v>
      </c>
      <c r="N7" s="442">
        <v>0</v>
      </c>
      <c r="O7" s="442">
        <v>0</v>
      </c>
      <c r="P7" s="442">
        <v>0</v>
      </c>
      <c r="Q7" s="442">
        <v>0</v>
      </c>
      <c r="R7" s="442">
        <v>0</v>
      </c>
      <c r="S7" s="442">
        <v>0</v>
      </c>
      <c r="T7" s="442">
        <v>0</v>
      </c>
      <c r="U7" s="442">
        <v>0</v>
      </c>
      <c r="V7" s="442">
        <v>0</v>
      </c>
      <c r="W7" s="442">
        <v>0</v>
      </c>
      <c r="X7" s="442">
        <v>0</v>
      </c>
      <c r="Y7" s="442">
        <v>0</v>
      </c>
      <c r="Z7" s="442">
        <v>0</v>
      </c>
      <c r="AA7" s="442">
        <v>0</v>
      </c>
      <c r="AB7" s="442">
        <v>0</v>
      </c>
      <c r="AC7" s="442">
        <v>0</v>
      </c>
      <c r="AD7" s="442">
        <v>0</v>
      </c>
      <c r="AE7" s="442">
        <v>0</v>
      </c>
      <c r="AF7" s="442">
        <v>0</v>
      </c>
      <c r="AG7" s="442">
        <v>0</v>
      </c>
      <c r="AH7" s="442">
        <v>0</v>
      </c>
      <c r="AI7" s="442">
        <v>0</v>
      </c>
      <c r="AJ7" s="442">
        <v>0</v>
      </c>
      <c r="AK7" s="442">
        <v>0</v>
      </c>
      <c r="AL7" s="442">
        <v>0</v>
      </c>
      <c r="AM7" s="442">
        <v>0</v>
      </c>
      <c r="AN7" s="442">
        <v>0</v>
      </c>
      <c r="AO7" s="442">
        <v>0</v>
      </c>
      <c r="AP7" s="318">
        <f t="shared" si="0"/>
        <v>1</v>
      </c>
    </row>
    <row r="8" spans="1:42" ht="12.5" x14ac:dyDescent="0.2">
      <c r="A8" s="267" t="s">
        <v>447</v>
      </c>
      <c r="B8" s="272" t="s">
        <v>27</v>
      </c>
      <c r="C8" s="442">
        <v>6.0545852030508688E-6</v>
      </c>
      <c r="D8" s="442">
        <v>0</v>
      </c>
      <c r="E8" s="442">
        <v>0</v>
      </c>
      <c r="F8" s="442">
        <v>1.0000538526734029</v>
      </c>
      <c r="G8" s="442">
        <v>6.5227840290759823E-6</v>
      </c>
      <c r="H8" s="442">
        <v>8.6380234729168384E-6</v>
      </c>
      <c r="I8" s="442">
        <v>1.6579774514759404E-5</v>
      </c>
      <c r="J8" s="442">
        <v>9.1672247362447948E-5</v>
      </c>
      <c r="K8" s="442">
        <v>2.610359471309655E-3</v>
      </c>
      <c r="L8" s="442">
        <v>3.4316217219962113E-6</v>
      </c>
      <c r="M8" s="442">
        <v>3.230963435138487E-4</v>
      </c>
      <c r="N8" s="442">
        <v>3.0486090826284851E-4</v>
      </c>
      <c r="O8" s="442">
        <v>6.6942283222669297E-4</v>
      </c>
      <c r="P8" s="442">
        <v>3.2849541880624719E-5</v>
      </c>
      <c r="Q8" s="442">
        <v>1.680525490843049E-5</v>
      </c>
      <c r="R8" s="442">
        <v>1.345595487774251E-5</v>
      </c>
      <c r="S8" s="442">
        <v>5.3707645614559045E-6</v>
      </c>
      <c r="T8" s="442">
        <v>7.312980687131518E-6</v>
      </c>
      <c r="U8" s="442">
        <v>9.9040216918370528E-6</v>
      </c>
      <c r="V8" s="442">
        <v>3.9463465970647711E-6</v>
      </c>
      <c r="W8" s="442">
        <v>9.5768972170194344E-6</v>
      </c>
      <c r="X8" s="442">
        <v>7.0265820928486224E-6</v>
      </c>
      <c r="Y8" s="442">
        <v>4.4366038373199795E-5</v>
      </c>
      <c r="Z8" s="442">
        <v>1.3546043230305764E-3</v>
      </c>
      <c r="AA8" s="442">
        <v>1.4210241041694454E-5</v>
      </c>
      <c r="AB8" s="442">
        <v>1.4646438562611991E-5</v>
      </c>
      <c r="AC8" s="442">
        <v>3.0408800494914836E-6</v>
      </c>
      <c r="AD8" s="442">
        <v>1.1785146605900093E-6</v>
      </c>
      <c r="AE8" s="442">
        <v>7.9066068171202531E-7</v>
      </c>
      <c r="AF8" s="442">
        <v>1.2474576332882466E-5</v>
      </c>
      <c r="AG8" s="442">
        <v>4.4904686992795295E-7</v>
      </c>
      <c r="AH8" s="442">
        <v>1.088069639810219E-5</v>
      </c>
      <c r="AI8" s="442">
        <v>4.6280780635995438E-6</v>
      </c>
      <c r="AJ8" s="442">
        <v>3.2261235368746261E-6</v>
      </c>
      <c r="AK8" s="442">
        <v>3.581382968897418E-6</v>
      </c>
      <c r="AL8" s="442">
        <v>2.7319547640695614E-6</v>
      </c>
      <c r="AM8" s="442">
        <v>7.3747368653851511E-6</v>
      </c>
      <c r="AN8" s="442">
        <v>2.172579510605262E-6</v>
      </c>
      <c r="AO8" s="442">
        <v>2.5554536496007677E-5</v>
      </c>
      <c r="AP8" s="318">
        <f t="shared" si="0"/>
        <v>1.0056810958812443</v>
      </c>
    </row>
    <row r="9" spans="1:42" ht="12.5" x14ac:dyDescent="0.2">
      <c r="A9" s="267" t="s">
        <v>448</v>
      </c>
      <c r="B9" s="272" t="s">
        <v>190</v>
      </c>
      <c r="C9" s="442">
        <v>1.0297876949680256E-2</v>
      </c>
      <c r="D9" s="442">
        <v>0</v>
      </c>
      <c r="E9" s="442">
        <v>0</v>
      </c>
      <c r="F9" s="442">
        <v>1.1262729194401877E-7</v>
      </c>
      <c r="G9" s="442">
        <v>1.0151621335191352</v>
      </c>
      <c r="H9" s="442">
        <v>9.0592141473319871E-6</v>
      </c>
      <c r="I9" s="442">
        <v>4.7677339827550146E-6</v>
      </c>
      <c r="J9" s="442">
        <v>5.0651796620540426E-4</v>
      </c>
      <c r="K9" s="442">
        <v>6.3754789001565191E-7</v>
      </c>
      <c r="L9" s="442">
        <v>1.9903871543446567E-6</v>
      </c>
      <c r="M9" s="442">
        <v>3.7665176419369283E-6</v>
      </c>
      <c r="N9" s="442">
        <v>3.8949491728261331E-6</v>
      </c>
      <c r="O9" s="442">
        <v>1.1818178705594035E-5</v>
      </c>
      <c r="P9" s="442">
        <v>2.2883676052994271E-6</v>
      </c>
      <c r="Q9" s="442">
        <v>1.7572636223125851E-6</v>
      </c>
      <c r="R9" s="442">
        <v>2.0445658511711055E-6</v>
      </c>
      <c r="S9" s="442">
        <v>3.2366383908362987E-6</v>
      </c>
      <c r="T9" s="442">
        <v>4.0027835006925865E-6</v>
      </c>
      <c r="U9" s="442">
        <v>2.7718581592409674E-6</v>
      </c>
      <c r="V9" s="442">
        <v>3.6911129872092636E-6</v>
      </c>
      <c r="W9" s="442">
        <v>1.2973690344242095E-6</v>
      </c>
      <c r="X9" s="442">
        <v>1.0859674330363379E-3</v>
      </c>
      <c r="Y9" s="442">
        <v>4.5083900150236362E-6</v>
      </c>
      <c r="Z9" s="442">
        <v>3.2749614726860789E-6</v>
      </c>
      <c r="AA9" s="442">
        <v>2.7936524173000459E-6</v>
      </c>
      <c r="AB9" s="442">
        <v>3.1654861207407596E-6</v>
      </c>
      <c r="AC9" s="442">
        <v>1.7264756700793889E-5</v>
      </c>
      <c r="AD9" s="442">
        <v>6.5049153244194485E-6</v>
      </c>
      <c r="AE9" s="442">
        <v>2.4247505594049804E-6</v>
      </c>
      <c r="AF9" s="442">
        <v>1.8348231904368248E-5</v>
      </c>
      <c r="AG9" s="442">
        <v>7.0404326321357995E-5</v>
      </c>
      <c r="AH9" s="442">
        <v>2.7297871511604711E-5</v>
      </c>
      <c r="AI9" s="442">
        <v>5.1848572541777376E-4</v>
      </c>
      <c r="AJ9" s="442">
        <v>5.7082022341830099E-4</v>
      </c>
      <c r="AK9" s="442">
        <v>2.6626669638818011E-4</v>
      </c>
      <c r="AL9" s="442">
        <v>6.6276487239713406E-6</v>
      </c>
      <c r="AM9" s="442">
        <v>1.1314360822439976E-2</v>
      </c>
      <c r="AN9" s="442">
        <v>1.0072198805641364E-5</v>
      </c>
      <c r="AO9" s="442">
        <v>2.1733735333957945E-4</v>
      </c>
      <c r="AP9" s="318">
        <f t="shared" si="0"/>
        <v>1.0399522536407368</v>
      </c>
    </row>
    <row r="10" spans="1:42" ht="12.5" x14ac:dyDescent="0.2">
      <c r="A10" s="281" t="s">
        <v>449</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450</v>
      </c>
      <c r="B11" s="283" t="s">
        <v>284</v>
      </c>
      <c r="C11" s="442">
        <v>2.0798420944644191E-3</v>
      </c>
      <c r="D11" s="442">
        <v>0</v>
      </c>
      <c r="E11" s="442">
        <v>0</v>
      </c>
      <c r="F11" s="442">
        <v>7.3713424781001169E-6</v>
      </c>
      <c r="G11" s="442">
        <v>1.4354874928174215E-3</v>
      </c>
      <c r="H11" s="442">
        <v>6.3252709449490997E-4</v>
      </c>
      <c r="I11" s="442">
        <v>1.0203357242959026</v>
      </c>
      <c r="J11" s="442">
        <v>1.0584502342478241E-3</v>
      </c>
      <c r="K11" s="442">
        <v>1.0511534744560996E-5</v>
      </c>
      <c r="L11" s="442">
        <v>6.0204256631223366E-4</v>
      </c>
      <c r="M11" s="442">
        <v>1.6010096131157292E-3</v>
      </c>
      <c r="N11" s="442">
        <v>8.4850504708948397E-5</v>
      </c>
      <c r="O11" s="442">
        <v>2.5718273214204936E-4</v>
      </c>
      <c r="P11" s="442">
        <v>3.6032398408125497E-4</v>
      </c>
      <c r="Q11" s="442">
        <v>1.5664067510548824E-4</v>
      </c>
      <c r="R11" s="442">
        <v>1.6842284708500356E-4</v>
      </c>
      <c r="S11" s="442">
        <v>3.391024325732103E-4</v>
      </c>
      <c r="T11" s="442">
        <v>5.8407474295998918E-4</v>
      </c>
      <c r="U11" s="442">
        <v>6.6881586574172203E-4</v>
      </c>
      <c r="V11" s="442">
        <v>8.8521417775045221E-4</v>
      </c>
      <c r="W11" s="442">
        <v>1.0959983739653584E-4</v>
      </c>
      <c r="X11" s="442">
        <v>3.9010738028769447E-3</v>
      </c>
      <c r="Y11" s="442">
        <v>3.9021542880148144E-3</v>
      </c>
      <c r="Z11" s="442">
        <v>3.7883791494792025E-4</v>
      </c>
      <c r="AA11" s="442">
        <v>3.5805316158637611E-4</v>
      </c>
      <c r="AB11" s="442">
        <v>3.8459626903733848E-4</v>
      </c>
      <c r="AC11" s="442">
        <v>7.1920838120920043E-4</v>
      </c>
      <c r="AD11" s="442">
        <v>4.4347378204529045E-4</v>
      </c>
      <c r="AE11" s="442">
        <v>8.9826336101321908E-5</v>
      </c>
      <c r="AF11" s="442">
        <v>1.5272673769762806E-4</v>
      </c>
      <c r="AG11" s="442">
        <v>1.6193541655116024E-3</v>
      </c>
      <c r="AH11" s="442">
        <v>1.9789481729013298E-4</v>
      </c>
      <c r="AI11" s="442">
        <v>6.0406886377226837E-4</v>
      </c>
      <c r="AJ11" s="442">
        <v>3.8702347969103685E-4</v>
      </c>
      <c r="AK11" s="442">
        <v>1.7677495164120731E-3</v>
      </c>
      <c r="AL11" s="442">
        <v>2.3506059384686384E-4</v>
      </c>
      <c r="AM11" s="442">
        <v>5.5649604348977999E-4</v>
      </c>
      <c r="AN11" s="442">
        <v>2.3776130177777873E-3</v>
      </c>
      <c r="AO11" s="442">
        <v>1.1749256610814331E-2</v>
      </c>
      <c r="AP11" s="318">
        <f t="shared" si="0"/>
        <v>1.049452405239431</v>
      </c>
    </row>
    <row r="12" spans="1:42" ht="12.5" x14ac:dyDescent="0.2">
      <c r="A12" s="281" t="s">
        <v>451</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452</v>
      </c>
      <c r="B13" s="283" t="s">
        <v>30</v>
      </c>
      <c r="C13" s="442">
        <v>2.1068004870387637E-3</v>
      </c>
      <c r="D13" s="442">
        <v>0</v>
      </c>
      <c r="E13" s="442">
        <v>0</v>
      </c>
      <c r="F13" s="442">
        <v>1.9961096279250592E-2</v>
      </c>
      <c r="G13" s="442">
        <v>1.6151377743246211E-3</v>
      </c>
      <c r="H13" s="442">
        <v>2.6387677842139002E-3</v>
      </c>
      <c r="I13" s="442">
        <v>1.6748704249805577E-3</v>
      </c>
      <c r="J13" s="442">
        <v>2.7660031473379622E-2</v>
      </c>
      <c r="K13" s="442">
        <v>1.0210065390845535</v>
      </c>
      <c r="L13" s="442">
        <v>4.9008262150365396E-4</v>
      </c>
      <c r="M13" s="442">
        <v>8.4032799364226873E-3</v>
      </c>
      <c r="N13" s="442">
        <v>9.7067433229043269E-3</v>
      </c>
      <c r="O13" s="442">
        <v>1.1852779192046687E-3</v>
      </c>
      <c r="P13" s="442">
        <v>2.02367847796402E-3</v>
      </c>
      <c r="Q13" s="442">
        <v>9.5613341608060689E-4</v>
      </c>
      <c r="R13" s="442">
        <v>9.0031207164135236E-4</v>
      </c>
      <c r="S13" s="442">
        <v>1.890839945763377E-4</v>
      </c>
      <c r="T13" s="442">
        <v>6.6477013870415327E-4</v>
      </c>
      <c r="U13" s="442">
        <v>5.9754356624696638E-4</v>
      </c>
      <c r="V13" s="442">
        <v>1.659389755092737E-4</v>
      </c>
      <c r="W13" s="442">
        <v>8.6443873368592184E-4</v>
      </c>
      <c r="X13" s="442">
        <v>1.028561047930681E-3</v>
      </c>
      <c r="Y13" s="442">
        <v>4.6090582579463163E-3</v>
      </c>
      <c r="Z13" s="442">
        <v>1.9965742742724581E-2</v>
      </c>
      <c r="AA13" s="442">
        <v>4.2829519973057451E-3</v>
      </c>
      <c r="AB13" s="442">
        <v>4.2092583138562617E-3</v>
      </c>
      <c r="AC13" s="442">
        <v>6.6831102910451588E-4</v>
      </c>
      <c r="AD13" s="442">
        <v>2.9053010997057361E-4</v>
      </c>
      <c r="AE13" s="442">
        <v>1.2460080283454536E-4</v>
      </c>
      <c r="AF13" s="442">
        <v>3.6972608057232082E-3</v>
      </c>
      <c r="AG13" s="442">
        <v>1.1468296645584742E-4</v>
      </c>
      <c r="AH13" s="442">
        <v>3.8359512141642304E-3</v>
      </c>
      <c r="AI13" s="442">
        <v>1.267857745899135E-3</v>
      </c>
      <c r="AJ13" s="442">
        <v>9.4316251948636483E-4</v>
      </c>
      <c r="AK13" s="442">
        <v>1.168866536362524E-3</v>
      </c>
      <c r="AL13" s="442">
        <v>8.6231057057665312E-4</v>
      </c>
      <c r="AM13" s="442">
        <v>2.0850918903058645E-3</v>
      </c>
      <c r="AN13" s="442">
        <v>2.5253181195551526E-4</v>
      </c>
      <c r="AO13" s="442">
        <v>9.3099748552700479E-3</v>
      </c>
      <c r="AP13" s="318">
        <f t="shared" si="0"/>
        <v>1.1522172568447884</v>
      </c>
    </row>
    <row r="14" spans="1:42" ht="12.5" x14ac:dyDescent="0.2">
      <c r="A14" s="281" t="s">
        <v>453</v>
      </c>
      <c r="B14" s="283" t="s">
        <v>454</v>
      </c>
      <c r="C14" s="442">
        <v>9.9069607294625939E-4</v>
      </c>
      <c r="D14" s="442">
        <v>0</v>
      </c>
      <c r="E14" s="442">
        <v>0</v>
      </c>
      <c r="F14" s="442">
        <v>6.8626176371921745E-6</v>
      </c>
      <c r="G14" s="442">
        <v>2.1069376806394377E-3</v>
      </c>
      <c r="H14" s="442">
        <v>8.6005653278756482E-4</v>
      </c>
      <c r="I14" s="442">
        <v>1.7268067314549921E-3</v>
      </c>
      <c r="J14" s="442">
        <v>1.9098009265401195E-3</v>
      </c>
      <c r="K14" s="442">
        <v>1.28801990508774E-5</v>
      </c>
      <c r="L14" s="442">
        <v>1.0272981701828683</v>
      </c>
      <c r="M14" s="442">
        <v>9.2991906754335738E-4</v>
      </c>
      <c r="N14" s="442">
        <v>1.4861710309909516E-4</v>
      </c>
      <c r="O14" s="442">
        <v>6.7512633329133351E-4</v>
      </c>
      <c r="P14" s="442">
        <v>6.1770801091658352E-4</v>
      </c>
      <c r="Q14" s="442">
        <v>1.4860821052502418E-3</v>
      </c>
      <c r="R14" s="442">
        <v>2.3389303350468964E-3</v>
      </c>
      <c r="S14" s="442">
        <v>4.6007751851956536E-3</v>
      </c>
      <c r="T14" s="442">
        <v>2.4416889945942559E-3</v>
      </c>
      <c r="U14" s="442">
        <v>4.5024892977708316E-3</v>
      </c>
      <c r="V14" s="442">
        <v>4.6015076290280513E-3</v>
      </c>
      <c r="W14" s="442">
        <v>4.1699004980873472E-3</v>
      </c>
      <c r="X14" s="442">
        <v>7.6606378012821887E-3</v>
      </c>
      <c r="Y14" s="442">
        <v>1.6244040328669981E-3</v>
      </c>
      <c r="Z14" s="442">
        <v>1.1160641684131556E-4</v>
      </c>
      <c r="AA14" s="442">
        <v>4.3721947030362631E-3</v>
      </c>
      <c r="AB14" s="442">
        <v>1.6490971272446931E-3</v>
      </c>
      <c r="AC14" s="442">
        <v>6.7484417708208236E-4</v>
      </c>
      <c r="AD14" s="442">
        <v>4.4499040934514126E-4</v>
      </c>
      <c r="AE14" s="442">
        <v>1.0931486320562349E-4</v>
      </c>
      <c r="AF14" s="442">
        <v>1.677438101820952E-4</v>
      </c>
      <c r="AG14" s="442">
        <v>5.1089108308664962E-4</v>
      </c>
      <c r="AH14" s="442">
        <v>4.0164462191963612E-4</v>
      </c>
      <c r="AI14" s="442">
        <v>4.6566382283001425E-4</v>
      </c>
      <c r="AJ14" s="442">
        <v>3.4226310675838879E-4</v>
      </c>
      <c r="AK14" s="442">
        <v>1.1799935231018087E-3</v>
      </c>
      <c r="AL14" s="442">
        <v>1.8821615192604584E-3</v>
      </c>
      <c r="AM14" s="442">
        <v>4.9413783202532891E-4</v>
      </c>
      <c r="AN14" s="442">
        <v>2.0849899487610265E-3</v>
      </c>
      <c r="AO14" s="442">
        <v>2.5649982247133479E-3</v>
      </c>
      <c r="AP14" s="318">
        <f t="shared" si="0"/>
        <v>1.0856015343025782</v>
      </c>
    </row>
    <row r="15" spans="1:42" ht="12.5" x14ac:dyDescent="0.2">
      <c r="A15" s="281" t="s">
        <v>455</v>
      </c>
      <c r="B15" s="283" t="s">
        <v>31</v>
      </c>
      <c r="C15" s="442">
        <v>4.3601490947553619E-5</v>
      </c>
      <c r="D15" s="442">
        <v>0</v>
      </c>
      <c r="E15" s="442">
        <v>0</v>
      </c>
      <c r="F15" s="442">
        <v>2.6688590396180712E-7</v>
      </c>
      <c r="G15" s="442">
        <v>3.7081604233352297E-5</v>
      </c>
      <c r="H15" s="442">
        <v>1.2128590809674064E-6</v>
      </c>
      <c r="I15" s="442">
        <v>3.408067958467386E-5</v>
      </c>
      <c r="J15" s="442">
        <v>9.496419597229565E-5</v>
      </c>
      <c r="K15" s="442">
        <v>8.4667181698002334E-6</v>
      </c>
      <c r="L15" s="442">
        <v>5.7115391128096353E-5</v>
      </c>
      <c r="M15" s="442">
        <v>1.0011574288225644</v>
      </c>
      <c r="N15" s="442">
        <v>9.0071428875251378E-5</v>
      </c>
      <c r="O15" s="442">
        <v>1.306418529149602E-4</v>
      </c>
      <c r="P15" s="442">
        <v>6.6088286561664258E-5</v>
      </c>
      <c r="Q15" s="442">
        <v>9.9898057631163349E-5</v>
      </c>
      <c r="R15" s="442">
        <v>6.7228985846356102E-5</v>
      </c>
      <c r="S15" s="442">
        <v>3.1606123688928919E-4</v>
      </c>
      <c r="T15" s="442">
        <v>5.4680628498647067E-4</v>
      </c>
      <c r="U15" s="442">
        <v>1.5713836461422325E-4</v>
      </c>
      <c r="V15" s="442">
        <v>1.2564731003917708E-4</v>
      </c>
      <c r="W15" s="442">
        <v>9.1576557005171037E-5</v>
      </c>
      <c r="X15" s="442">
        <v>1.1172066468823603E-4</v>
      </c>
      <c r="Y15" s="442">
        <v>7.8352921373890747E-4</v>
      </c>
      <c r="Z15" s="442">
        <v>1.0659917064199391E-5</v>
      </c>
      <c r="AA15" s="442">
        <v>9.0785990273257281E-5</v>
      </c>
      <c r="AB15" s="442">
        <v>1.5362912346392976E-5</v>
      </c>
      <c r="AC15" s="442">
        <v>7.3696366782026628E-6</v>
      </c>
      <c r="AD15" s="442">
        <v>5.5006000145618231E-6</v>
      </c>
      <c r="AE15" s="442">
        <v>9.0357902240891511E-6</v>
      </c>
      <c r="AF15" s="442">
        <v>1.2664495029618111E-5</v>
      </c>
      <c r="AG15" s="442">
        <v>3.7109557406393105E-6</v>
      </c>
      <c r="AH15" s="442">
        <v>1.3581008967638898E-5</v>
      </c>
      <c r="AI15" s="442">
        <v>3.5080956045708864E-5</v>
      </c>
      <c r="AJ15" s="442">
        <v>1.6417676128506748E-5</v>
      </c>
      <c r="AK15" s="442">
        <v>7.2440976877382633E-6</v>
      </c>
      <c r="AL15" s="442">
        <v>2.4420963313646042E-5</v>
      </c>
      <c r="AM15" s="442">
        <v>2.5794813830977185E-5</v>
      </c>
      <c r="AN15" s="442">
        <v>1.3373907933192424E-4</v>
      </c>
      <c r="AO15" s="442">
        <v>1.0660736248737432E-4</v>
      </c>
      <c r="AP15" s="318">
        <f t="shared" si="0"/>
        <v>1.0044319957840531</v>
      </c>
    </row>
    <row r="16" spans="1:42" ht="12.5" x14ac:dyDescent="0.2">
      <c r="A16" s="281" t="s">
        <v>456</v>
      </c>
      <c r="B16" s="283" t="s">
        <v>32</v>
      </c>
      <c r="C16" s="442">
        <v>5.030662112198314E-5</v>
      </c>
      <c r="D16" s="442">
        <v>0</v>
      </c>
      <c r="E16" s="442">
        <v>0</v>
      </c>
      <c r="F16" s="442">
        <v>1.7205511630159393E-6</v>
      </c>
      <c r="G16" s="442">
        <v>1.1038847661252138E-4</v>
      </c>
      <c r="H16" s="442">
        <v>2.0573580451613554E-5</v>
      </c>
      <c r="I16" s="442">
        <v>2.0825899739135368E-3</v>
      </c>
      <c r="J16" s="442">
        <v>1.3229533000130882E-4</v>
      </c>
      <c r="K16" s="442">
        <v>1.4772277931740895E-5</v>
      </c>
      <c r="L16" s="442">
        <v>8.0295741697205463E-4</v>
      </c>
      <c r="M16" s="442">
        <v>3.6760183565990117E-3</v>
      </c>
      <c r="N16" s="442">
        <v>1.2345849765320935</v>
      </c>
      <c r="O16" s="442">
        <v>7.5639554494790168E-4</v>
      </c>
      <c r="P16" s="442">
        <v>0.10351289011275415</v>
      </c>
      <c r="Q16" s="442">
        <v>5.2495437140440984E-2</v>
      </c>
      <c r="R16" s="442">
        <v>4.2397062711226834E-2</v>
      </c>
      <c r="S16" s="442">
        <v>1.1294826524439189E-2</v>
      </c>
      <c r="T16" s="442">
        <v>3.1398781525968939E-3</v>
      </c>
      <c r="U16" s="442">
        <v>2.0876663106119492E-2</v>
      </c>
      <c r="V16" s="442">
        <v>3.9608050446750679E-3</v>
      </c>
      <c r="W16" s="442">
        <v>2.4711753530629137E-2</v>
      </c>
      <c r="X16" s="442">
        <v>2.6006484689136593E-3</v>
      </c>
      <c r="Y16" s="442">
        <v>1.166725974432664E-2</v>
      </c>
      <c r="Z16" s="442">
        <v>1.5814177738380107E-4</v>
      </c>
      <c r="AA16" s="442">
        <v>4.058421122201653E-4</v>
      </c>
      <c r="AB16" s="442">
        <v>6.992344531828755E-5</v>
      </c>
      <c r="AC16" s="442">
        <v>9.1835754334484068E-5</v>
      </c>
      <c r="AD16" s="442">
        <v>7.6220611104455802E-5</v>
      </c>
      <c r="AE16" s="442">
        <v>1.2434900889883208E-4</v>
      </c>
      <c r="AF16" s="442">
        <v>2.192825971484941E-4</v>
      </c>
      <c r="AG16" s="442">
        <v>6.1786266268576599E-5</v>
      </c>
      <c r="AH16" s="442">
        <v>1.7784634900447948E-4</v>
      </c>
      <c r="AI16" s="442">
        <v>1.1138774197817905E-4</v>
      </c>
      <c r="AJ16" s="442">
        <v>7.5548520092233036E-5</v>
      </c>
      <c r="AK16" s="442">
        <v>1.3016022368358274E-4</v>
      </c>
      <c r="AL16" s="442">
        <v>3.7375687100223002E-4</v>
      </c>
      <c r="AM16" s="442">
        <v>7.2352789287400074E-5</v>
      </c>
      <c r="AN16" s="442">
        <v>7.9633843350522841E-4</v>
      </c>
      <c r="AO16" s="442">
        <v>2.2606899966556349E-3</v>
      </c>
      <c r="AP16" s="318">
        <f t="shared" si="0"/>
        <v>1.5218349916991611</v>
      </c>
    </row>
    <row r="17" spans="1:42" ht="12.5" x14ac:dyDescent="0.2">
      <c r="A17" s="281" t="s">
        <v>457</v>
      </c>
      <c r="B17" s="283" t="s">
        <v>33</v>
      </c>
      <c r="C17" s="442">
        <v>5.0459724662904217E-6</v>
      </c>
      <c r="D17" s="442">
        <v>0</v>
      </c>
      <c r="E17" s="442">
        <v>0</v>
      </c>
      <c r="F17" s="442">
        <v>3.4475104450459488E-7</v>
      </c>
      <c r="G17" s="442">
        <v>1.0632086695098375E-4</v>
      </c>
      <c r="H17" s="442">
        <v>5.3471956643929824E-6</v>
      </c>
      <c r="I17" s="442">
        <v>1.5374681059452153E-4</v>
      </c>
      <c r="J17" s="442">
        <v>2.8664597486351622E-4</v>
      </c>
      <c r="K17" s="442">
        <v>1.3951371840681559E-6</v>
      </c>
      <c r="L17" s="442">
        <v>1.825308525627654E-4</v>
      </c>
      <c r="M17" s="442">
        <v>7.7434083854060294E-4</v>
      </c>
      <c r="N17" s="442">
        <v>6.8803011191253031E-4</v>
      </c>
      <c r="O17" s="442">
        <v>1.0264666785047249</v>
      </c>
      <c r="P17" s="442">
        <v>4.3829648309434664E-3</v>
      </c>
      <c r="Q17" s="442">
        <v>2.604284317034009E-3</v>
      </c>
      <c r="R17" s="442">
        <v>1.3377776715743082E-3</v>
      </c>
      <c r="S17" s="442">
        <v>2.6279297672435354E-3</v>
      </c>
      <c r="T17" s="442">
        <v>3.334051472737647E-3</v>
      </c>
      <c r="U17" s="442">
        <v>4.4775649124089356E-3</v>
      </c>
      <c r="V17" s="442">
        <v>3.0999247022806503E-3</v>
      </c>
      <c r="W17" s="442">
        <v>1.6841204742937595E-3</v>
      </c>
      <c r="X17" s="442">
        <v>1.2925330942241751E-3</v>
      </c>
      <c r="Y17" s="442">
        <v>6.590986240593978E-4</v>
      </c>
      <c r="Z17" s="442">
        <v>1.3601664286477048E-5</v>
      </c>
      <c r="AA17" s="442">
        <v>2.8141939142014278E-5</v>
      </c>
      <c r="AB17" s="442">
        <v>1.4505366740013606E-5</v>
      </c>
      <c r="AC17" s="442">
        <v>1.4057826473623186E-5</v>
      </c>
      <c r="AD17" s="442">
        <v>2.013034886840835E-5</v>
      </c>
      <c r="AE17" s="442">
        <v>8.0947384229409177E-6</v>
      </c>
      <c r="AF17" s="442">
        <v>1.8459607532693899E-5</v>
      </c>
      <c r="AG17" s="442">
        <v>2.238118456340006E-5</v>
      </c>
      <c r="AH17" s="442">
        <v>4.2133237230811714E-5</v>
      </c>
      <c r="AI17" s="442">
        <v>2.1190221496044442E-5</v>
      </c>
      <c r="AJ17" s="442">
        <v>1.1345284150900551E-4</v>
      </c>
      <c r="AK17" s="442">
        <v>3.6445306094600181E-5</v>
      </c>
      <c r="AL17" s="442">
        <v>8.7783759931665456E-5</v>
      </c>
      <c r="AM17" s="442">
        <v>2.4932374880209762E-5</v>
      </c>
      <c r="AN17" s="442">
        <v>8.1759924204800362E-4</v>
      </c>
      <c r="AO17" s="442">
        <v>3.5356063037401302E-4</v>
      </c>
      <c r="AP17" s="318">
        <f t="shared" si="0"/>
        <v>1.0554535865425287</v>
      </c>
    </row>
    <row r="18" spans="1:42" ht="12.5" x14ac:dyDescent="0.2">
      <c r="A18" s="281" t="s">
        <v>458</v>
      </c>
      <c r="B18" s="283" t="s">
        <v>34</v>
      </c>
      <c r="C18" s="442">
        <v>4.2164273854531396E-5</v>
      </c>
      <c r="D18" s="442">
        <v>0</v>
      </c>
      <c r="E18" s="442">
        <v>0</v>
      </c>
      <c r="F18" s="442">
        <v>1.7163974193891359E-6</v>
      </c>
      <c r="G18" s="442">
        <v>7.6763398197587929E-4</v>
      </c>
      <c r="H18" s="442">
        <v>1.8115125082247618E-5</v>
      </c>
      <c r="I18" s="442">
        <v>6.5004340989887601E-4</v>
      </c>
      <c r="J18" s="442">
        <v>6.4474641453084972E-4</v>
      </c>
      <c r="K18" s="442">
        <v>4.6055638991739911E-5</v>
      </c>
      <c r="L18" s="442">
        <v>1.8900557763025299E-4</v>
      </c>
      <c r="M18" s="442">
        <v>8.6878862100294352E-4</v>
      </c>
      <c r="N18" s="442">
        <v>1.2001429189134889E-4</v>
      </c>
      <c r="O18" s="442">
        <v>1.4959869830588537E-4</v>
      </c>
      <c r="P18" s="442">
        <v>1.0050553403506211</v>
      </c>
      <c r="Q18" s="442">
        <v>2.5995363344011695E-3</v>
      </c>
      <c r="R18" s="442">
        <v>2.2948543876468242E-3</v>
      </c>
      <c r="S18" s="442">
        <v>2.739131377374113E-3</v>
      </c>
      <c r="T18" s="442">
        <v>1.6503907178207367E-3</v>
      </c>
      <c r="U18" s="442">
        <v>2.0627784495321818E-3</v>
      </c>
      <c r="V18" s="442">
        <v>2.1051227092600292E-3</v>
      </c>
      <c r="W18" s="442">
        <v>7.046550476790675E-4</v>
      </c>
      <c r="X18" s="442">
        <v>1.4090740311353139E-3</v>
      </c>
      <c r="Y18" s="442">
        <v>6.9872457832771181E-3</v>
      </c>
      <c r="Z18" s="442">
        <v>9.5151876416281424E-5</v>
      </c>
      <c r="AA18" s="442">
        <v>2.3226071482518513E-4</v>
      </c>
      <c r="AB18" s="442">
        <v>3.8772232906825086E-5</v>
      </c>
      <c r="AC18" s="442">
        <v>2.5008111047198771E-4</v>
      </c>
      <c r="AD18" s="442">
        <v>4.2804754852230987E-5</v>
      </c>
      <c r="AE18" s="442">
        <v>9.7281270698494144E-5</v>
      </c>
      <c r="AF18" s="442">
        <v>1.3331707782391001E-4</v>
      </c>
      <c r="AG18" s="442">
        <v>3.4783579981120763E-5</v>
      </c>
      <c r="AH18" s="442">
        <v>3.9296646458721355E-4</v>
      </c>
      <c r="AI18" s="442">
        <v>7.5859761003887314E-5</v>
      </c>
      <c r="AJ18" s="442">
        <v>5.293412314775567E-5</v>
      </c>
      <c r="AK18" s="442">
        <v>2.7021384877621278E-4</v>
      </c>
      <c r="AL18" s="442">
        <v>1.874589692216158E-4</v>
      </c>
      <c r="AM18" s="442">
        <v>1.9247354601101711E-4</v>
      </c>
      <c r="AN18" s="442">
        <v>4.2692141010039042E-4</v>
      </c>
      <c r="AO18" s="442">
        <v>6.5216590530618572E-4</v>
      </c>
      <c r="AP18" s="318">
        <f t="shared" si="0"/>
        <v>1.033629292360156</v>
      </c>
    </row>
    <row r="19" spans="1:42" ht="12.5" x14ac:dyDescent="0.2">
      <c r="A19" s="281" t="s">
        <v>459</v>
      </c>
      <c r="B19" s="285" t="s">
        <v>268</v>
      </c>
      <c r="C19" s="442">
        <v>3.8132870886444796E-6</v>
      </c>
      <c r="D19" s="442">
        <v>0</v>
      </c>
      <c r="E19" s="442">
        <v>0</v>
      </c>
      <c r="F19" s="442">
        <v>2.693669256980974E-7</v>
      </c>
      <c r="G19" s="442">
        <v>4.5164935446100248E-6</v>
      </c>
      <c r="H19" s="442">
        <v>5.3234876658130682E-6</v>
      </c>
      <c r="I19" s="442">
        <v>3.7830070177005343E-6</v>
      </c>
      <c r="J19" s="442">
        <v>7.1180368747111477E-6</v>
      </c>
      <c r="K19" s="442">
        <v>9.55767862740557E-7</v>
      </c>
      <c r="L19" s="442">
        <v>2.0195205205685078E-5</v>
      </c>
      <c r="M19" s="442">
        <v>1.1134977126172915E-4</v>
      </c>
      <c r="N19" s="442">
        <v>8.1077471747059415E-6</v>
      </c>
      <c r="O19" s="442">
        <v>2.9869664498419521E-6</v>
      </c>
      <c r="P19" s="442">
        <v>3.8909231425856942E-5</v>
      </c>
      <c r="Q19" s="442">
        <v>1.0042284248663016</v>
      </c>
      <c r="R19" s="442">
        <v>1.0394876642528829E-3</v>
      </c>
      <c r="S19" s="442">
        <v>4.6188466599138327E-4</v>
      </c>
      <c r="T19" s="442">
        <v>7.375362759067982E-5</v>
      </c>
      <c r="U19" s="442">
        <v>3.7391579950736548E-4</v>
      </c>
      <c r="V19" s="442">
        <v>1.4554915256163322E-4</v>
      </c>
      <c r="W19" s="442">
        <v>2.120080838288964E-4</v>
      </c>
      <c r="X19" s="442">
        <v>1.7653275363607244E-5</v>
      </c>
      <c r="Y19" s="442">
        <v>1.8997927209269173E-4</v>
      </c>
      <c r="Z19" s="442">
        <v>1.1372434055988738E-5</v>
      </c>
      <c r="AA19" s="442">
        <v>3.2804604886306531E-4</v>
      </c>
      <c r="AB19" s="442">
        <v>1.0111903646625491E-5</v>
      </c>
      <c r="AC19" s="442">
        <v>1.2186999559414862E-5</v>
      </c>
      <c r="AD19" s="442">
        <v>1.5799289944629818E-5</v>
      </c>
      <c r="AE19" s="442">
        <v>4.8013385540938876E-6</v>
      </c>
      <c r="AF19" s="442">
        <v>1.5388785637611891E-5</v>
      </c>
      <c r="AG19" s="442">
        <v>2.2643259449631595E-5</v>
      </c>
      <c r="AH19" s="442">
        <v>2.1656835789698668E-5</v>
      </c>
      <c r="AI19" s="442">
        <v>1.0704142431866553E-5</v>
      </c>
      <c r="AJ19" s="442">
        <v>8.6902549155173682E-6</v>
      </c>
      <c r="AK19" s="442">
        <v>1.2200762233726763E-5</v>
      </c>
      <c r="AL19" s="442">
        <v>3.6805023269150525E-4</v>
      </c>
      <c r="AM19" s="442">
        <v>6.9573215285525082E-6</v>
      </c>
      <c r="AN19" s="442">
        <v>1.9054934859100225E-5</v>
      </c>
      <c r="AO19" s="442">
        <v>1.480421302308682E-5</v>
      </c>
      <c r="AP19" s="318">
        <f t="shared" si="0"/>
        <v>1.0078176493201494</v>
      </c>
    </row>
    <row r="20" spans="1:42" ht="12.5" x14ac:dyDescent="0.2">
      <c r="A20" s="281" t="s">
        <v>460</v>
      </c>
      <c r="B20" s="285" t="s">
        <v>269</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461</v>
      </c>
      <c r="B21" s="285" t="s">
        <v>270</v>
      </c>
      <c r="C21" s="442">
        <v>1.8148005448514517E-5</v>
      </c>
      <c r="D21" s="442">
        <v>0</v>
      </c>
      <c r="E21" s="442">
        <v>0</v>
      </c>
      <c r="F21" s="442">
        <v>9.6566562459434687E-7</v>
      </c>
      <c r="G21" s="442">
        <v>2.29475437411394E-5</v>
      </c>
      <c r="H21" s="442">
        <v>2.6721652005912596E-5</v>
      </c>
      <c r="I21" s="442">
        <v>1.8415396791618204E-5</v>
      </c>
      <c r="J21" s="442">
        <v>2.4191271138990626E-5</v>
      </c>
      <c r="K21" s="442">
        <v>3.5163613542649427E-6</v>
      </c>
      <c r="L21" s="442">
        <v>2.291728298269765E-5</v>
      </c>
      <c r="M21" s="442">
        <v>2.9251054096005902E-5</v>
      </c>
      <c r="N21" s="442">
        <v>1.0244894330800782E-5</v>
      </c>
      <c r="O21" s="442">
        <v>1.2048117949521971E-5</v>
      </c>
      <c r="P21" s="442">
        <v>1.9392691728124379E-5</v>
      </c>
      <c r="Q21" s="442">
        <v>4.5223372618828438E-4</v>
      </c>
      <c r="R21" s="442">
        <v>9.3876836700710156E-4</v>
      </c>
      <c r="S21" s="442">
        <v>1.0144389863690164</v>
      </c>
      <c r="T21" s="442">
        <v>4.9684051508990426E-5</v>
      </c>
      <c r="U21" s="442">
        <v>1.7432966140412968E-4</v>
      </c>
      <c r="V21" s="442">
        <v>2.7830645917253541E-5</v>
      </c>
      <c r="W21" s="442">
        <v>1.7763127029377257E-5</v>
      </c>
      <c r="X21" s="442">
        <v>2.6563434499340485E-5</v>
      </c>
      <c r="Y21" s="442">
        <v>8.4520284003966731E-5</v>
      </c>
      <c r="Z21" s="442">
        <v>3.3741162109717632E-5</v>
      </c>
      <c r="AA21" s="442">
        <v>6.7147678628269396E-5</v>
      </c>
      <c r="AB21" s="442">
        <v>3.8360642259968135E-5</v>
      </c>
      <c r="AC21" s="442">
        <v>2.3040379896616673E-4</v>
      </c>
      <c r="AD21" s="442">
        <v>5.757634666699713E-5</v>
      </c>
      <c r="AE21" s="442">
        <v>1.1175035079463823E-5</v>
      </c>
      <c r="AF21" s="442">
        <v>2.3737295789969432E-5</v>
      </c>
      <c r="AG21" s="442">
        <v>7.8608187577849267E-5</v>
      </c>
      <c r="AH21" s="442">
        <v>5.6742953840419237E-4</v>
      </c>
      <c r="AI21" s="442">
        <v>3.679728544234214E-5</v>
      </c>
      <c r="AJ21" s="442">
        <v>2.2441709622878121E-3</v>
      </c>
      <c r="AK21" s="442">
        <v>4.8896490093581936E-5</v>
      </c>
      <c r="AL21" s="442">
        <v>1.2446505419426151E-3</v>
      </c>
      <c r="AM21" s="442">
        <v>1.6747914398541701E-4</v>
      </c>
      <c r="AN21" s="442">
        <v>5.5802291177249185E-4</v>
      </c>
      <c r="AO21" s="442">
        <v>1.3092512535194877E-3</v>
      </c>
      <c r="AP21" s="318">
        <f t="shared" si="0"/>
        <v>1.0218276366247736</v>
      </c>
    </row>
    <row r="22" spans="1:42" ht="12.5" x14ac:dyDescent="0.2">
      <c r="A22" s="281" t="s">
        <v>462</v>
      </c>
      <c r="B22" s="285" t="s">
        <v>280</v>
      </c>
      <c r="C22" s="442">
        <v>1.5019322951612466E-4</v>
      </c>
      <c r="D22" s="442">
        <v>0</v>
      </c>
      <c r="E22" s="442">
        <v>0</v>
      </c>
      <c r="F22" s="442">
        <v>4.2564099650684793E-5</v>
      </c>
      <c r="G22" s="442">
        <v>6.7347516906169909E-4</v>
      </c>
      <c r="H22" s="442">
        <v>2.0741297084178394E-4</v>
      </c>
      <c r="I22" s="442">
        <v>1.6401683599843273E-4</v>
      </c>
      <c r="J22" s="442">
        <v>1.9843035265743034E-4</v>
      </c>
      <c r="K22" s="442">
        <v>3.7545270498247208E-5</v>
      </c>
      <c r="L22" s="442">
        <v>1.7421935215219015E-4</v>
      </c>
      <c r="M22" s="442">
        <v>2.5378425729250036E-4</v>
      </c>
      <c r="N22" s="442">
        <v>2.0445290968041583E-4</v>
      </c>
      <c r="O22" s="442">
        <v>1.5237049311885487E-4</v>
      </c>
      <c r="P22" s="442">
        <v>1.4001849614574814E-3</v>
      </c>
      <c r="Q22" s="442">
        <v>3.1495432612338552E-3</v>
      </c>
      <c r="R22" s="442">
        <v>4.5793812620409918E-3</v>
      </c>
      <c r="S22" s="442">
        <v>4.9314567768464664E-2</v>
      </c>
      <c r="T22" s="442">
        <v>1.0992820532214473</v>
      </c>
      <c r="U22" s="442">
        <v>5.2829903665126549E-2</v>
      </c>
      <c r="V22" s="442">
        <v>0.10726851537092998</v>
      </c>
      <c r="W22" s="442">
        <v>4.5607049128387582E-3</v>
      </c>
      <c r="X22" s="442">
        <v>5.1995736782418367E-3</v>
      </c>
      <c r="Y22" s="442">
        <v>1.1171318183201902E-3</v>
      </c>
      <c r="Z22" s="442">
        <v>2.9882393662171398E-4</v>
      </c>
      <c r="AA22" s="442">
        <v>5.1083673519908604E-4</v>
      </c>
      <c r="AB22" s="442">
        <v>2.4190414101906465E-3</v>
      </c>
      <c r="AC22" s="442">
        <v>1.6694381441088124E-3</v>
      </c>
      <c r="AD22" s="442">
        <v>2.8769496592004305E-3</v>
      </c>
      <c r="AE22" s="442">
        <v>2.2317364889467024E-4</v>
      </c>
      <c r="AF22" s="442">
        <v>1.2941574360946591E-3</v>
      </c>
      <c r="AG22" s="442">
        <v>1.5806798713084668E-3</v>
      </c>
      <c r="AH22" s="442">
        <v>2.9896182179716155E-3</v>
      </c>
      <c r="AI22" s="442">
        <v>2.7075111727561975E-3</v>
      </c>
      <c r="AJ22" s="442">
        <v>1.5841271466686864E-3</v>
      </c>
      <c r="AK22" s="442">
        <v>3.6165145228114646E-3</v>
      </c>
      <c r="AL22" s="442">
        <v>8.4797029826830309E-3</v>
      </c>
      <c r="AM22" s="442">
        <v>1.417842350402813E-3</v>
      </c>
      <c r="AN22" s="442">
        <v>0.26565795374909867</v>
      </c>
      <c r="AO22" s="442">
        <v>6.0504521427810643E-3</v>
      </c>
      <c r="AP22" s="318">
        <f t="shared" si="0"/>
        <v>1.6282863958445812</v>
      </c>
    </row>
    <row r="23" spans="1:42" ht="12.5" x14ac:dyDescent="0.2">
      <c r="A23" s="281" t="s">
        <v>463</v>
      </c>
      <c r="B23" s="283" t="s">
        <v>35</v>
      </c>
      <c r="C23" s="442">
        <v>2.4631499598062751E-5</v>
      </c>
      <c r="D23" s="442">
        <v>0</v>
      </c>
      <c r="E23" s="442">
        <v>0</v>
      </c>
      <c r="F23" s="442">
        <v>1.6912727343789359E-6</v>
      </c>
      <c r="G23" s="442">
        <v>2.8881576303129689E-5</v>
      </c>
      <c r="H23" s="442">
        <v>3.2688046632465904E-5</v>
      </c>
      <c r="I23" s="442">
        <v>2.3676909567929294E-5</v>
      </c>
      <c r="J23" s="442">
        <v>4.1785275700517172E-5</v>
      </c>
      <c r="K23" s="442">
        <v>5.8948328917979312E-6</v>
      </c>
      <c r="L23" s="442">
        <v>3.4874631460593482E-5</v>
      </c>
      <c r="M23" s="442">
        <v>4.9820849062326971E-5</v>
      </c>
      <c r="N23" s="442">
        <v>2.0432498234338508E-5</v>
      </c>
      <c r="O23" s="442">
        <v>2.1586455082909073E-5</v>
      </c>
      <c r="P23" s="442">
        <v>1.4228122018956183E-4</v>
      </c>
      <c r="Q23" s="442">
        <v>4.0225799540574217E-3</v>
      </c>
      <c r="R23" s="442">
        <v>4.0700597303288131E-3</v>
      </c>
      <c r="S23" s="442">
        <v>3.6849996862839698E-3</v>
      </c>
      <c r="T23" s="442">
        <v>3.8798112609789146E-3</v>
      </c>
      <c r="U23" s="442">
        <v>1.0198529124009836</v>
      </c>
      <c r="V23" s="442">
        <v>3.7894128054589958E-3</v>
      </c>
      <c r="W23" s="442">
        <v>5.6123599800567527E-3</v>
      </c>
      <c r="X23" s="442">
        <v>3.5217554017096686E-4</v>
      </c>
      <c r="Y23" s="442">
        <v>1.4624627512488701E-3</v>
      </c>
      <c r="Z23" s="442">
        <v>7.046020642226196E-5</v>
      </c>
      <c r="AA23" s="442">
        <v>1.4868408318765224E-4</v>
      </c>
      <c r="AB23" s="442">
        <v>6.1588116494348707E-5</v>
      </c>
      <c r="AC23" s="442">
        <v>1.0510330013005708E-4</v>
      </c>
      <c r="AD23" s="442">
        <v>9.9485786590510446E-5</v>
      </c>
      <c r="AE23" s="442">
        <v>3.1427339289554272E-5</v>
      </c>
      <c r="AF23" s="442">
        <v>1.3194113491779382E-4</v>
      </c>
      <c r="AG23" s="442">
        <v>1.3436926224123127E-4</v>
      </c>
      <c r="AH23" s="442">
        <v>3.6276017753273575E-4</v>
      </c>
      <c r="AI23" s="442">
        <v>1.5597869775865601E-4</v>
      </c>
      <c r="AJ23" s="442">
        <v>8.3584032160723267E-5</v>
      </c>
      <c r="AK23" s="442">
        <v>8.3808253528196112E-5</v>
      </c>
      <c r="AL23" s="442">
        <v>2.0729188248328817E-3</v>
      </c>
      <c r="AM23" s="442">
        <v>8.8771210916169479E-5</v>
      </c>
      <c r="AN23" s="442">
        <v>9.4882310704374855E-4</v>
      </c>
      <c r="AO23" s="442">
        <v>5.5580130621287578E-4</v>
      </c>
      <c r="AP23" s="318">
        <f t="shared" si="0"/>
        <v>1.0517347227100733</v>
      </c>
    </row>
    <row r="24" spans="1:42" ht="12.5" x14ac:dyDescent="0.2">
      <c r="A24" s="281" t="s">
        <v>464</v>
      </c>
      <c r="B24" s="283" t="s">
        <v>465</v>
      </c>
      <c r="C24" s="442">
        <v>2.8597910835992149E-6</v>
      </c>
      <c r="D24" s="442">
        <v>0</v>
      </c>
      <c r="E24" s="442">
        <v>0</v>
      </c>
      <c r="F24" s="442">
        <v>1.2763516771200776E-7</v>
      </c>
      <c r="G24" s="442">
        <v>2.9684967467542205E-6</v>
      </c>
      <c r="H24" s="442">
        <v>3.4078258117659176E-6</v>
      </c>
      <c r="I24" s="442">
        <v>2.7313265588028373E-6</v>
      </c>
      <c r="J24" s="442">
        <v>3.8395595024852621E-6</v>
      </c>
      <c r="K24" s="442">
        <v>6.0464499733126364E-7</v>
      </c>
      <c r="L24" s="442">
        <v>3.5139515670029277E-6</v>
      </c>
      <c r="M24" s="442">
        <v>4.4283164935843443E-6</v>
      </c>
      <c r="N24" s="442">
        <v>2.003304295286079E-6</v>
      </c>
      <c r="O24" s="442">
        <v>2.0215761418855988E-6</v>
      </c>
      <c r="P24" s="442">
        <v>3.0502651130399781E-6</v>
      </c>
      <c r="Q24" s="442">
        <v>1.1379465104643444E-4</v>
      </c>
      <c r="R24" s="442">
        <v>2.860147938085275E-6</v>
      </c>
      <c r="S24" s="442">
        <v>3.1026709506837019E-6</v>
      </c>
      <c r="T24" s="442">
        <v>9.4922085742057565E-6</v>
      </c>
      <c r="U24" s="442">
        <v>3.736364357209277E-6</v>
      </c>
      <c r="V24" s="442">
        <v>1.0023244346977473</v>
      </c>
      <c r="W24" s="442">
        <v>5.1611503169999879E-4</v>
      </c>
      <c r="X24" s="442">
        <v>3.7244869875347323E-6</v>
      </c>
      <c r="Y24" s="442">
        <v>1.50082595005309E-4</v>
      </c>
      <c r="Z24" s="442">
        <v>6.0510890655964205E-6</v>
      </c>
      <c r="AA24" s="442">
        <v>1.2838356088158085E-5</v>
      </c>
      <c r="AB24" s="442">
        <v>4.5186973779691909E-6</v>
      </c>
      <c r="AC24" s="442">
        <v>3.1079416223073936E-5</v>
      </c>
      <c r="AD24" s="442">
        <v>7.1796227392796634E-6</v>
      </c>
      <c r="AE24" s="442">
        <v>2.7914113066547258E-6</v>
      </c>
      <c r="AF24" s="442">
        <v>1.2148792206319192E-5</v>
      </c>
      <c r="AG24" s="442">
        <v>1.0250600891271187E-5</v>
      </c>
      <c r="AH24" s="442">
        <v>1.4133002907704774E-4</v>
      </c>
      <c r="AI24" s="442">
        <v>4.8875775348080885E-6</v>
      </c>
      <c r="AJ24" s="442">
        <v>4.1693991318666441E-6</v>
      </c>
      <c r="AK24" s="442">
        <v>5.9101898559879232E-6</v>
      </c>
      <c r="AL24" s="442">
        <v>1.6157874660867766E-4</v>
      </c>
      <c r="AM24" s="442">
        <v>1.976444762700368E-5</v>
      </c>
      <c r="AN24" s="442">
        <v>4.1357769959281312E-6</v>
      </c>
      <c r="AO24" s="442">
        <v>4.3894807834030305E-5</v>
      </c>
      <c r="AP24" s="318">
        <f t="shared" si="0"/>
        <v>1.0035875337005158</v>
      </c>
    </row>
    <row r="25" spans="1:42" ht="12.5" x14ac:dyDescent="0.2">
      <c r="A25" s="281" t="s">
        <v>466</v>
      </c>
      <c r="B25" s="283" t="s">
        <v>191</v>
      </c>
      <c r="C25" s="442">
        <v>3.5473926477470531E-5</v>
      </c>
      <c r="D25" s="442">
        <v>0</v>
      </c>
      <c r="E25" s="442">
        <v>0</v>
      </c>
      <c r="F25" s="442">
        <v>1.790551750274554E-6</v>
      </c>
      <c r="G25" s="442">
        <v>3.8259998343858477E-5</v>
      </c>
      <c r="H25" s="442">
        <v>3.1670105605546138E-5</v>
      </c>
      <c r="I25" s="442">
        <v>3.4286324376846228E-5</v>
      </c>
      <c r="J25" s="442">
        <v>4.7245381843986937E-5</v>
      </c>
      <c r="K25" s="442">
        <v>1.654746308053083E-5</v>
      </c>
      <c r="L25" s="442">
        <v>3.641668458864536E-5</v>
      </c>
      <c r="M25" s="442">
        <v>6.9708717386884019E-5</v>
      </c>
      <c r="N25" s="442">
        <v>2.3556961224353727E-5</v>
      </c>
      <c r="O25" s="442">
        <v>2.9993490127817708E-5</v>
      </c>
      <c r="P25" s="442">
        <v>3.4038940593762391E-5</v>
      </c>
      <c r="Q25" s="442">
        <v>3.7208246992826697E-5</v>
      </c>
      <c r="R25" s="442">
        <v>3.1361127126116471E-5</v>
      </c>
      <c r="S25" s="442">
        <v>3.3578896273572933E-5</v>
      </c>
      <c r="T25" s="442">
        <v>4.4543119030950539E-5</v>
      </c>
      <c r="U25" s="442">
        <v>3.9962992582514182E-5</v>
      </c>
      <c r="V25" s="442">
        <v>4.0544988666261506E-5</v>
      </c>
      <c r="W25" s="442">
        <v>1.016287717398485</v>
      </c>
      <c r="X25" s="442">
        <v>9.3142553912358943E-5</v>
      </c>
      <c r="Y25" s="442">
        <v>7.9644697085045637E-5</v>
      </c>
      <c r="Z25" s="442">
        <v>6.6732711755479015E-5</v>
      </c>
      <c r="AA25" s="442">
        <v>9.9324046172078517E-5</v>
      </c>
      <c r="AB25" s="442">
        <v>6.9355251211221464E-5</v>
      </c>
      <c r="AC25" s="442">
        <v>6.8875746435637374E-5</v>
      </c>
      <c r="AD25" s="442">
        <v>9.2469393233259592E-5</v>
      </c>
      <c r="AE25" s="442">
        <v>1.5542263077258655E-5</v>
      </c>
      <c r="AF25" s="442">
        <v>1.6574644172110424E-3</v>
      </c>
      <c r="AG25" s="442">
        <v>1.231628103911496E-4</v>
      </c>
      <c r="AH25" s="442">
        <v>2.6471078010017535E-4</v>
      </c>
      <c r="AI25" s="442">
        <v>5.2897122738569564E-5</v>
      </c>
      <c r="AJ25" s="442">
        <v>4.1072433941206504E-5</v>
      </c>
      <c r="AK25" s="442">
        <v>7.2992621516559892E-5</v>
      </c>
      <c r="AL25" s="442">
        <v>1.827735400548137E-3</v>
      </c>
      <c r="AM25" s="442">
        <v>4.1405445770420774E-5</v>
      </c>
      <c r="AN25" s="442">
        <v>3.5196003171730761E-5</v>
      </c>
      <c r="AO25" s="442">
        <v>1.8394687955859253E-4</v>
      </c>
      <c r="AP25" s="318">
        <f t="shared" si="0"/>
        <v>1.0216156290128282</v>
      </c>
    </row>
    <row r="26" spans="1:42" ht="12.5" x14ac:dyDescent="0.2">
      <c r="A26" s="281" t="s">
        <v>467</v>
      </c>
      <c r="B26" s="283" t="s">
        <v>50</v>
      </c>
      <c r="C26" s="442">
        <v>1.6009062839095038E-4</v>
      </c>
      <c r="D26" s="442">
        <v>0</v>
      </c>
      <c r="E26" s="442">
        <v>0</v>
      </c>
      <c r="F26" s="442">
        <v>8.5945277675405162E-5</v>
      </c>
      <c r="G26" s="442">
        <v>2.9742237324520515E-3</v>
      </c>
      <c r="H26" s="442">
        <v>2.4112304029588476E-3</v>
      </c>
      <c r="I26" s="442">
        <v>3.5245019441252218E-3</v>
      </c>
      <c r="J26" s="442">
        <v>1.4576645049477184E-3</v>
      </c>
      <c r="K26" s="442">
        <v>3.6876827197853388E-4</v>
      </c>
      <c r="L26" s="442">
        <v>7.9428064906107536E-4</v>
      </c>
      <c r="M26" s="442">
        <v>2.5862026503090389E-3</v>
      </c>
      <c r="N26" s="442">
        <v>3.0820557635518027E-3</v>
      </c>
      <c r="O26" s="442">
        <v>1.0472813019044758E-2</v>
      </c>
      <c r="P26" s="442">
        <v>1.4059976652643286E-3</v>
      </c>
      <c r="Q26" s="442">
        <v>7.0454227950445686E-4</v>
      </c>
      <c r="R26" s="442">
        <v>1.130573879661167E-3</v>
      </c>
      <c r="S26" s="442">
        <v>2.3651572639954589E-3</v>
      </c>
      <c r="T26" s="442">
        <v>1.9707316454123046E-3</v>
      </c>
      <c r="U26" s="442">
        <v>1.5334681014094035E-3</v>
      </c>
      <c r="V26" s="442">
        <v>2.6528843169103993E-3</v>
      </c>
      <c r="W26" s="442">
        <v>7.2376337567999437E-4</v>
      </c>
      <c r="X26" s="442">
        <v>1.0227869164611414</v>
      </c>
      <c r="Y26" s="442">
        <v>1.2756375363353267E-3</v>
      </c>
      <c r="Z26" s="442">
        <v>2.4890681751616093E-3</v>
      </c>
      <c r="AA26" s="442">
        <v>1.0252515577040991E-3</v>
      </c>
      <c r="AB26" s="442">
        <v>1.5973509083476475E-3</v>
      </c>
      <c r="AC26" s="442">
        <v>2.1110680201434548E-3</v>
      </c>
      <c r="AD26" s="442">
        <v>5.1257868948166047E-3</v>
      </c>
      <c r="AE26" s="442">
        <v>1.3655146178081557E-4</v>
      </c>
      <c r="AF26" s="442">
        <v>8.09042526869617E-4</v>
      </c>
      <c r="AG26" s="442">
        <v>1.0589080263220108E-2</v>
      </c>
      <c r="AH26" s="442">
        <v>2.9417343348564625E-3</v>
      </c>
      <c r="AI26" s="442">
        <v>4.93397573914316E-3</v>
      </c>
      <c r="AJ26" s="442">
        <v>1.2481488528242421E-3</v>
      </c>
      <c r="AK26" s="442">
        <v>1.571636543535845E-2</v>
      </c>
      <c r="AL26" s="442">
        <v>2.4553060744479222E-3</v>
      </c>
      <c r="AM26" s="442">
        <v>2.3202511033639803E-3</v>
      </c>
      <c r="AN26" s="442">
        <v>8.0949510746417194E-3</v>
      </c>
      <c r="AO26" s="442">
        <v>1.7168528113307865E-2</v>
      </c>
      <c r="AP26" s="318">
        <f t="shared" si="0"/>
        <v>1.1260613817924896</v>
      </c>
    </row>
    <row r="27" spans="1:42" ht="12.5" x14ac:dyDescent="0.2">
      <c r="A27" s="281" t="s">
        <v>468</v>
      </c>
      <c r="B27" s="283" t="s">
        <v>36</v>
      </c>
      <c r="C27" s="442">
        <v>3.2999951966251133E-3</v>
      </c>
      <c r="D27" s="442">
        <v>0</v>
      </c>
      <c r="E27" s="442">
        <v>0</v>
      </c>
      <c r="F27" s="442">
        <v>8.6180641283331848E-5</v>
      </c>
      <c r="G27" s="442">
        <v>1.0927271037257519E-3</v>
      </c>
      <c r="H27" s="442">
        <v>3.2259061443007462E-4</v>
      </c>
      <c r="I27" s="442">
        <v>2.6490768189324104E-3</v>
      </c>
      <c r="J27" s="442">
        <v>4.7503598277049549E-3</v>
      </c>
      <c r="K27" s="442">
        <v>7.201115667372054E-4</v>
      </c>
      <c r="L27" s="442">
        <v>3.6352217554110394E-3</v>
      </c>
      <c r="M27" s="442">
        <v>4.5419891360309406E-3</v>
      </c>
      <c r="N27" s="442">
        <v>5.2001896266772075E-3</v>
      </c>
      <c r="O27" s="442">
        <v>3.3958637747680495E-3</v>
      </c>
      <c r="P27" s="442">
        <v>4.6494409856003335E-3</v>
      </c>
      <c r="Q27" s="442">
        <v>1.8260257500177012E-3</v>
      </c>
      <c r="R27" s="442">
        <v>1.8613224756031106E-3</v>
      </c>
      <c r="S27" s="442">
        <v>4.9961465395579447E-4</v>
      </c>
      <c r="T27" s="442">
        <v>3.9616756334745441E-3</v>
      </c>
      <c r="U27" s="442">
        <v>2.1190138653648209E-3</v>
      </c>
      <c r="V27" s="442">
        <v>6.3881485351363436E-4</v>
      </c>
      <c r="W27" s="442">
        <v>1.2189840346803738E-3</v>
      </c>
      <c r="X27" s="442">
        <v>2.2362628687230793E-3</v>
      </c>
      <c r="Y27" s="442">
        <v>1.0010936660542635</v>
      </c>
      <c r="Z27" s="442">
        <v>1.203476141281801E-2</v>
      </c>
      <c r="AA27" s="442">
        <v>3.1069076116196352E-2</v>
      </c>
      <c r="AB27" s="442">
        <v>3.4709063894800317E-3</v>
      </c>
      <c r="AC27" s="442">
        <v>3.6187115978814667E-3</v>
      </c>
      <c r="AD27" s="442">
        <v>3.2247861595794914E-3</v>
      </c>
      <c r="AE27" s="442">
        <v>1.010204417144135E-2</v>
      </c>
      <c r="AF27" s="442">
        <v>1.3816672470614601E-2</v>
      </c>
      <c r="AG27" s="442">
        <v>5.2130465054923936E-4</v>
      </c>
      <c r="AH27" s="442">
        <v>8.5694698128390909E-3</v>
      </c>
      <c r="AI27" s="442">
        <v>6.3715611103236204E-3</v>
      </c>
      <c r="AJ27" s="442">
        <v>2.760454923030644E-3</v>
      </c>
      <c r="AK27" s="442">
        <v>3.5754243149183351E-3</v>
      </c>
      <c r="AL27" s="442">
        <v>1.5336375329476986E-3</v>
      </c>
      <c r="AM27" s="442">
        <v>3.0081794472560106E-3</v>
      </c>
      <c r="AN27" s="442">
        <v>1.3432374453189494E-3</v>
      </c>
      <c r="AO27" s="442">
        <v>3.7431728859662447E-3</v>
      </c>
      <c r="AP27" s="318">
        <f t="shared" si="0"/>
        <v>1.1548193547927184</v>
      </c>
    </row>
    <row r="28" spans="1:42" ht="12.5" x14ac:dyDescent="0.2">
      <c r="A28" s="281" t="s">
        <v>469</v>
      </c>
      <c r="B28" s="283" t="s">
        <v>192</v>
      </c>
      <c r="C28" s="442">
        <v>3.9351742449262266E-4</v>
      </c>
      <c r="D28" s="442">
        <v>0</v>
      </c>
      <c r="E28" s="442">
        <v>0</v>
      </c>
      <c r="F28" s="442">
        <v>2.1755001784500732E-3</v>
      </c>
      <c r="G28" s="442">
        <v>6.0078769355597327E-4</v>
      </c>
      <c r="H28" s="442">
        <v>1.4358319769407293E-3</v>
      </c>
      <c r="I28" s="442">
        <v>1.4010292489972042E-3</v>
      </c>
      <c r="J28" s="442">
        <v>1.1183224176219177E-3</v>
      </c>
      <c r="K28" s="442">
        <v>3.2037886618848082E-4</v>
      </c>
      <c r="L28" s="442">
        <v>1.3488042114781001E-3</v>
      </c>
      <c r="M28" s="442">
        <v>2.1658078558332945E-3</v>
      </c>
      <c r="N28" s="442">
        <v>2.0478295450688977E-3</v>
      </c>
      <c r="O28" s="442">
        <v>1.4175025821303131E-3</v>
      </c>
      <c r="P28" s="442">
        <v>1.1354409956902719E-3</v>
      </c>
      <c r="Q28" s="442">
        <v>6.3163045973372352E-4</v>
      </c>
      <c r="R28" s="442">
        <v>5.4176737352983648E-4</v>
      </c>
      <c r="S28" s="442">
        <v>3.8500951927157025E-4</v>
      </c>
      <c r="T28" s="442">
        <v>1.2315909650944942E-3</v>
      </c>
      <c r="U28" s="442">
        <v>4.9303849276236076E-4</v>
      </c>
      <c r="V28" s="442">
        <v>3.6529695641397914E-4</v>
      </c>
      <c r="W28" s="442">
        <v>5.1544432297319202E-4</v>
      </c>
      <c r="X28" s="442">
        <v>6.5728911999994686E-4</v>
      </c>
      <c r="Y28" s="442">
        <v>2.1954455583405233E-4</v>
      </c>
      <c r="Z28" s="442">
        <v>1.0037965387964636</v>
      </c>
      <c r="AA28" s="442">
        <v>1.7104606960820783E-3</v>
      </c>
      <c r="AB28" s="442">
        <v>2.8868694344178531E-3</v>
      </c>
      <c r="AC28" s="442">
        <v>9.1164841278088785E-4</v>
      </c>
      <c r="AD28" s="442">
        <v>2.2666116334864414E-4</v>
      </c>
      <c r="AE28" s="442">
        <v>1.0982107109345245E-4</v>
      </c>
      <c r="AF28" s="442">
        <v>1.9677518661859366E-3</v>
      </c>
      <c r="AG28" s="442">
        <v>5.6920438910218748E-5</v>
      </c>
      <c r="AH28" s="442">
        <v>5.7454493646180943E-4</v>
      </c>
      <c r="AI28" s="442">
        <v>8.7451519481379614E-4</v>
      </c>
      <c r="AJ28" s="442">
        <v>4.8668655049451771E-4</v>
      </c>
      <c r="AK28" s="442">
        <v>2.9605621485491706E-4</v>
      </c>
      <c r="AL28" s="442">
        <v>2.4782530656443136E-4</v>
      </c>
      <c r="AM28" s="442">
        <v>1.4561773682911668E-3</v>
      </c>
      <c r="AN28" s="442">
        <v>3.7956400511639574E-4</v>
      </c>
      <c r="AO28" s="442">
        <v>5.6165209866248622E-4</v>
      </c>
      <c r="AP28" s="318">
        <f t="shared" si="0"/>
        <v>1.0365834062179407</v>
      </c>
    </row>
    <row r="29" spans="1:42" ht="12.5" x14ac:dyDescent="0.2">
      <c r="A29" s="281" t="s">
        <v>470</v>
      </c>
      <c r="B29" s="283" t="s">
        <v>285</v>
      </c>
      <c r="C29" s="442">
        <v>8.7078994645152708E-5</v>
      </c>
      <c r="D29" s="442">
        <v>0</v>
      </c>
      <c r="E29" s="442">
        <v>0</v>
      </c>
      <c r="F29" s="442">
        <v>1.4970958931848226E-5</v>
      </c>
      <c r="G29" s="442">
        <v>8.6188604874341249E-4</v>
      </c>
      <c r="H29" s="442">
        <v>6.288576837750258E-5</v>
      </c>
      <c r="I29" s="442">
        <v>1.0331266752668634E-3</v>
      </c>
      <c r="J29" s="442">
        <v>1.0044722117473739E-3</v>
      </c>
      <c r="K29" s="442">
        <v>2.6845627582593878E-4</v>
      </c>
      <c r="L29" s="442">
        <v>5.3141421373529586E-4</v>
      </c>
      <c r="M29" s="442">
        <v>1.1516419030236776E-4</v>
      </c>
      <c r="N29" s="442">
        <v>5.4902925577575315E-4</v>
      </c>
      <c r="O29" s="442">
        <v>3.876865554080623E-4</v>
      </c>
      <c r="P29" s="442">
        <v>3.79367758342627E-4</v>
      </c>
      <c r="Q29" s="442">
        <v>8.079822482228684E-5</v>
      </c>
      <c r="R29" s="442">
        <v>7.208861190596457E-5</v>
      </c>
      <c r="S29" s="442">
        <v>9.8516341287375249E-5</v>
      </c>
      <c r="T29" s="442">
        <v>8.8593835994759122E-4</v>
      </c>
      <c r="U29" s="442">
        <v>3.7520586379725961E-4</v>
      </c>
      <c r="V29" s="442">
        <v>1.4127288952687356E-4</v>
      </c>
      <c r="W29" s="442">
        <v>6.1290540516562855E-5</v>
      </c>
      <c r="X29" s="442">
        <v>3.752048456700299E-4</v>
      </c>
      <c r="Y29" s="442">
        <v>4.0456631685246216E-4</v>
      </c>
      <c r="Z29" s="442">
        <v>1.1546764951937626E-4</v>
      </c>
      <c r="AA29" s="442">
        <v>1.0394116433666429</v>
      </c>
      <c r="AB29" s="442">
        <v>4.1175458020927085E-3</v>
      </c>
      <c r="AC29" s="442">
        <v>1.049608495169819E-3</v>
      </c>
      <c r="AD29" s="442">
        <v>6.6259120283791424E-4</v>
      </c>
      <c r="AE29" s="442">
        <v>1.2328216058170893E-4</v>
      </c>
      <c r="AF29" s="442">
        <v>2.7558368733941047E-3</v>
      </c>
      <c r="AG29" s="442">
        <v>8.110725058112003E-5</v>
      </c>
      <c r="AH29" s="442">
        <v>1.8881936337561155E-3</v>
      </c>
      <c r="AI29" s="442">
        <v>4.0367474031599319E-3</v>
      </c>
      <c r="AJ29" s="442">
        <v>2.1402600561855759E-3</v>
      </c>
      <c r="AK29" s="442">
        <v>1.3643272930478638E-3</v>
      </c>
      <c r="AL29" s="442">
        <v>4.0655794683431656E-4</v>
      </c>
      <c r="AM29" s="442">
        <v>3.6107622344000198E-3</v>
      </c>
      <c r="AN29" s="442">
        <v>3.0881900455024988E-4</v>
      </c>
      <c r="AO29" s="442">
        <v>1.7899679218156351E-3</v>
      </c>
      <c r="AP29" s="318">
        <f t="shared" si="0"/>
        <v>1.0698631712741824</v>
      </c>
    </row>
    <row r="30" spans="1:42" ht="12.5" x14ac:dyDescent="0.2">
      <c r="A30" s="281" t="s">
        <v>471</v>
      </c>
      <c r="B30" s="283" t="s">
        <v>281</v>
      </c>
      <c r="C30" s="442">
        <v>3.5575851133235582E-4</v>
      </c>
      <c r="D30" s="442">
        <v>0</v>
      </c>
      <c r="E30" s="442">
        <v>0</v>
      </c>
      <c r="F30" s="442">
        <v>8.0969889676045498E-5</v>
      </c>
      <c r="G30" s="442">
        <v>1.1908919186506856E-3</v>
      </c>
      <c r="H30" s="442">
        <v>2.0231680183915553E-4</v>
      </c>
      <c r="I30" s="442">
        <v>3.8156613217742055E-4</v>
      </c>
      <c r="J30" s="442">
        <v>2.5118679051960675E-3</v>
      </c>
      <c r="K30" s="442">
        <v>1.9059151714649633E-4</v>
      </c>
      <c r="L30" s="442">
        <v>2.4156771495691091E-4</v>
      </c>
      <c r="M30" s="442">
        <v>4.595164233768833E-3</v>
      </c>
      <c r="N30" s="442">
        <v>4.6777436314924528E-4</v>
      </c>
      <c r="O30" s="442">
        <v>3.4343583864262063E-4</v>
      </c>
      <c r="P30" s="442">
        <v>3.0841428706530839E-4</v>
      </c>
      <c r="Q30" s="442">
        <v>2.5664485412447107E-4</v>
      </c>
      <c r="R30" s="442">
        <v>2.3110561124624451E-4</v>
      </c>
      <c r="S30" s="442">
        <v>2.5503524151965776E-4</v>
      </c>
      <c r="T30" s="442">
        <v>1.1081278948036454E-3</v>
      </c>
      <c r="U30" s="442">
        <v>6.0910755155498756E-4</v>
      </c>
      <c r="V30" s="442">
        <v>3.2012773275599533E-4</v>
      </c>
      <c r="W30" s="442">
        <v>1.9793892292351039E-4</v>
      </c>
      <c r="X30" s="442">
        <v>1.0369069418394816E-3</v>
      </c>
      <c r="Y30" s="442">
        <v>2.332278747046179E-3</v>
      </c>
      <c r="Z30" s="442">
        <v>1.2035863833792333E-2</v>
      </c>
      <c r="AA30" s="442">
        <v>2.6784510156385184E-3</v>
      </c>
      <c r="AB30" s="442">
        <v>1.0005779290384795</v>
      </c>
      <c r="AC30" s="442">
        <v>1.7126157920140858E-3</v>
      </c>
      <c r="AD30" s="442">
        <v>3.582052792759134E-3</v>
      </c>
      <c r="AE30" s="442">
        <v>1.0869634444385846E-4</v>
      </c>
      <c r="AF30" s="442">
        <v>2.1297413588134695E-2</v>
      </c>
      <c r="AG30" s="442">
        <v>3.0913657428224963E-4</v>
      </c>
      <c r="AH30" s="442">
        <v>2.7766149108707772E-2</v>
      </c>
      <c r="AI30" s="442">
        <v>5.7305612181795078E-3</v>
      </c>
      <c r="AJ30" s="442">
        <v>4.2947147243788987E-3</v>
      </c>
      <c r="AK30" s="442">
        <v>4.0242418306742338E-4</v>
      </c>
      <c r="AL30" s="442">
        <v>5.9197747951898467E-4</v>
      </c>
      <c r="AM30" s="442">
        <v>1.6458002276633174E-2</v>
      </c>
      <c r="AN30" s="442">
        <v>6.2408836720582235E-4</v>
      </c>
      <c r="AO30" s="442">
        <v>2.5149868076416778E-2</v>
      </c>
      <c r="AP30" s="318">
        <f t="shared" si="0"/>
        <v>1.1153876689486508</v>
      </c>
    </row>
    <row r="31" spans="1:42" ht="12.5" x14ac:dyDescent="0.2">
      <c r="A31" s="281" t="s">
        <v>472</v>
      </c>
      <c r="B31" s="283" t="s">
        <v>384</v>
      </c>
      <c r="C31" s="442">
        <v>3.6015967893165884E-2</v>
      </c>
      <c r="D31" s="442">
        <v>0</v>
      </c>
      <c r="E31" s="442">
        <v>0</v>
      </c>
      <c r="F31" s="442">
        <v>1.8321282637441831E-4</v>
      </c>
      <c r="G31" s="442">
        <v>3.8753034114074408E-2</v>
      </c>
      <c r="H31" s="442">
        <v>4.0155966010873935E-2</v>
      </c>
      <c r="I31" s="442">
        <v>3.8431055056629679E-2</v>
      </c>
      <c r="J31" s="442">
        <v>1.978783799865862E-2</v>
      </c>
      <c r="K31" s="442">
        <v>5.2760557465118749E-3</v>
      </c>
      <c r="L31" s="442">
        <v>3.0270141075157374E-2</v>
      </c>
      <c r="M31" s="442">
        <v>2.0178922536894628E-2</v>
      </c>
      <c r="N31" s="442">
        <v>1.4242877425797672E-2</v>
      </c>
      <c r="O31" s="442">
        <v>2.0329155569904736E-2</v>
      </c>
      <c r="P31" s="442">
        <v>2.403371997053428E-2</v>
      </c>
      <c r="Q31" s="442">
        <v>2.3180485457687781E-2</v>
      </c>
      <c r="R31" s="442">
        <v>2.1333475614800701E-2</v>
      </c>
      <c r="S31" s="442">
        <v>2.5516897201647126E-2</v>
      </c>
      <c r="T31" s="442">
        <v>2.3687397961525778E-2</v>
      </c>
      <c r="U31" s="442">
        <v>2.7600378129798413E-2</v>
      </c>
      <c r="V31" s="442">
        <v>2.3971392748906029E-2</v>
      </c>
      <c r="W31" s="442">
        <v>2.109547857750408E-2</v>
      </c>
      <c r="X31" s="442">
        <v>4.0207410977240302E-2</v>
      </c>
      <c r="Y31" s="442">
        <v>2.9751701744792684E-2</v>
      </c>
      <c r="Z31" s="442">
        <v>8.5732327948549493E-3</v>
      </c>
      <c r="AA31" s="442">
        <v>1.1149029660582252E-2</v>
      </c>
      <c r="AB31" s="442">
        <v>8.7934706010656741E-3</v>
      </c>
      <c r="AC31" s="442">
        <v>1.0066482086753228</v>
      </c>
      <c r="AD31" s="442">
        <v>4.3173764013744297E-3</v>
      </c>
      <c r="AE31" s="442">
        <v>1.1381525501523652E-3</v>
      </c>
      <c r="AF31" s="442">
        <v>3.3154176074102317E-3</v>
      </c>
      <c r="AG31" s="442">
        <v>1.0027762408433054E-2</v>
      </c>
      <c r="AH31" s="442">
        <v>6.4954400119697654E-3</v>
      </c>
      <c r="AI31" s="442">
        <v>1.0024391747447892E-2</v>
      </c>
      <c r="AJ31" s="442">
        <v>3.0885030618236692E-2</v>
      </c>
      <c r="AK31" s="442">
        <v>2.110157073252646E-2</v>
      </c>
      <c r="AL31" s="442">
        <v>1.5056622860888061E-2</v>
      </c>
      <c r="AM31" s="442">
        <v>4.2075044024285614E-2</v>
      </c>
      <c r="AN31" s="442">
        <v>5.9881955299917085E-2</v>
      </c>
      <c r="AO31" s="442">
        <v>4.7517379372762035E-2</v>
      </c>
      <c r="AP31" s="318">
        <f t="shared" si="0"/>
        <v>1.7634852706329478</v>
      </c>
    </row>
    <row r="32" spans="1:42" ht="12.5" x14ac:dyDescent="0.2">
      <c r="A32" s="281" t="s">
        <v>473</v>
      </c>
      <c r="B32" s="283" t="s">
        <v>37</v>
      </c>
      <c r="C32" s="442">
        <v>1.873583091369315E-3</v>
      </c>
      <c r="D32" s="442">
        <v>0</v>
      </c>
      <c r="E32" s="442">
        <v>0</v>
      </c>
      <c r="F32" s="442">
        <v>1.4524806940607768E-2</v>
      </c>
      <c r="G32" s="442">
        <v>1.7178146220128987E-3</v>
      </c>
      <c r="H32" s="442">
        <v>4.1494410223561857E-3</v>
      </c>
      <c r="I32" s="442">
        <v>2.6184566677704135E-3</v>
      </c>
      <c r="J32" s="442">
        <v>1.4764948468274351E-3</v>
      </c>
      <c r="K32" s="442">
        <v>1.015410222188103E-3</v>
      </c>
      <c r="L32" s="442">
        <v>1.0007538529832635E-3</v>
      </c>
      <c r="M32" s="442">
        <v>3.5287358999790503E-3</v>
      </c>
      <c r="N32" s="442">
        <v>1.4374363652060612E-3</v>
      </c>
      <c r="O32" s="442">
        <v>2.2458092286740841E-3</v>
      </c>
      <c r="P32" s="442">
        <v>3.1907781072609597E-3</v>
      </c>
      <c r="Q32" s="442">
        <v>2.0109025493957912E-3</v>
      </c>
      <c r="R32" s="442">
        <v>1.7409063205214876E-3</v>
      </c>
      <c r="S32" s="442">
        <v>3.0238893522891697E-3</v>
      </c>
      <c r="T32" s="442">
        <v>1.8782614506424287E-3</v>
      </c>
      <c r="U32" s="442">
        <v>1.9688675625366401E-3</v>
      </c>
      <c r="V32" s="442">
        <v>2.3392017364975244E-3</v>
      </c>
      <c r="W32" s="442">
        <v>1.1369545021600353E-3</v>
      </c>
      <c r="X32" s="442">
        <v>5.275875962776528E-3</v>
      </c>
      <c r="Y32" s="442">
        <v>3.6259051192935174E-3</v>
      </c>
      <c r="Z32" s="442">
        <v>5.2909696157525015E-3</v>
      </c>
      <c r="AA32" s="442">
        <v>6.8462629959427212E-3</v>
      </c>
      <c r="AB32" s="442">
        <v>6.756647573583555E-3</v>
      </c>
      <c r="AC32" s="442">
        <v>5.1273130158568754E-3</v>
      </c>
      <c r="AD32" s="442">
        <v>1.0123900838591329</v>
      </c>
      <c r="AE32" s="442">
        <v>1.9156298771100984E-2</v>
      </c>
      <c r="AF32" s="442">
        <v>1.1105835104661335E-2</v>
      </c>
      <c r="AG32" s="442">
        <v>8.6678663933947636E-4</v>
      </c>
      <c r="AH32" s="442">
        <v>5.7425701830399866E-3</v>
      </c>
      <c r="AI32" s="442">
        <v>2.555164632227388E-3</v>
      </c>
      <c r="AJ32" s="442">
        <v>2.5760085707323302E-3</v>
      </c>
      <c r="AK32" s="442">
        <v>7.4344547383596938E-3</v>
      </c>
      <c r="AL32" s="442">
        <v>3.1954361951680135E-3</v>
      </c>
      <c r="AM32" s="442">
        <v>2.1857613203367216E-3</v>
      </c>
      <c r="AN32" s="442">
        <v>9.0784963997617466E-4</v>
      </c>
      <c r="AO32" s="442">
        <v>3.8694915003951395E-3</v>
      </c>
      <c r="AP32" s="318">
        <f t="shared" si="0"/>
        <v>1.1539177282785593</v>
      </c>
    </row>
    <row r="33" spans="1:42" ht="12.5" x14ac:dyDescent="0.2">
      <c r="A33" s="281" t="s">
        <v>474</v>
      </c>
      <c r="B33" s="283" t="s">
        <v>38</v>
      </c>
      <c r="C33" s="442">
        <v>4.0803150996265442E-3</v>
      </c>
      <c r="D33" s="442">
        <v>0</v>
      </c>
      <c r="E33" s="442">
        <v>0</v>
      </c>
      <c r="F33" s="442">
        <v>2.3852043680739081E-4</v>
      </c>
      <c r="G33" s="442">
        <v>2.6189442758029532E-3</v>
      </c>
      <c r="H33" s="442">
        <v>8.8168008073965069E-3</v>
      </c>
      <c r="I33" s="442">
        <v>1.2352849351362815E-3</v>
      </c>
      <c r="J33" s="442">
        <v>2.9605880514166744E-3</v>
      </c>
      <c r="K33" s="442">
        <v>7.6948420596925193E-4</v>
      </c>
      <c r="L33" s="442">
        <v>1.5370315664934838E-3</v>
      </c>
      <c r="M33" s="442">
        <v>4.8841919265330937E-3</v>
      </c>
      <c r="N33" s="442">
        <v>1.7199538088834272E-3</v>
      </c>
      <c r="O33" s="442">
        <v>1.4935301683715744E-3</v>
      </c>
      <c r="P33" s="442">
        <v>4.2148093558977626E-3</v>
      </c>
      <c r="Q33" s="442">
        <v>2.2515361682485416E-3</v>
      </c>
      <c r="R33" s="442">
        <v>2.259256643315076E-3</v>
      </c>
      <c r="S33" s="442">
        <v>4.4349345616689975E-3</v>
      </c>
      <c r="T33" s="442">
        <v>1.2797575801035397E-3</v>
      </c>
      <c r="U33" s="442">
        <v>3.1506429858473841E-3</v>
      </c>
      <c r="V33" s="442">
        <v>9.2138482119004221E-4</v>
      </c>
      <c r="W33" s="442">
        <v>7.2808129262941169E-4</v>
      </c>
      <c r="X33" s="442">
        <v>2.8024420302479106E-3</v>
      </c>
      <c r="Y33" s="442">
        <v>4.7210754052468117E-3</v>
      </c>
      <c r="Z33" s="442">
        <v>4.4752573366759214E-3</v>
      </c>
      <c r="AA33" s="442">
        <v>9.7745098145761823E-4</v>
      </c>
      <c r="AB33" s="442">
        <v>1.4404781493776544E-3</v>
      </c>
      <c r="AC33" s="442">
        <v>2.7828127826102413E-2</v>
      </c>
      <c r="AD33" s="442">
        <v>1.4938003131017834E-2</v>
      </c>
      <c r="AE33" s="442">
        <v>1.0323917932533777</v>
      </c>
      <c r="AF33" s="442">
        <v>3.3760002529486695E-3</v>
      </c>
      <c r="AG33" s="442">
        <v>2.6775258898577275E-2</v>
      </c>
      <c r="AH33" s="442">
        <v>2.2261674314733209E-3</v>
      </c>
      <c r="AI33" s="442">
        <v>5.4965029163364931E-3</v>
      </c>
      <c r="AJ33" s="442">
        <v>2.0153946818679127E-2</v>
      </c>
      <c r="AK33" s="442">
        <v>1.6187649250646724E-2</v>
      </c>
      <c r="AL33" s="442">
        <v>6.1657491184273026E-3</v>
      </c>
      <c r="AM33" s="442">
        <v>1.0662034564220026E-2</v>
      </c>
      <c r="AN33" s="442">
        <v>1.8615001991853205E-3</v>
      </c>
      <c r="AO33" s="442">
        <v>3.7278487118389061E-2</v>
      </c>
      <c r="AP33" s="318">
        <f t="shared" si="0"/>
        <v>1.2320744862553361</v>
      </c>
    </row>
    <row r="34" spans="1:42" ht="12.5" x14ac:dyDescent="0.2">
      <c r="A34" s="281" t="s">
        <v>475</v>
      </c>
      <c r="B34" s="283" t="s">
        <v>476</v>
      </c>
      <c r="C34" s="442">
        <v>1.2608435447589416E-2</v>
      </c>
      <c r="D34" s="442">
        <v>0</v>
      </c>
      <c r="E34" s="442">
        <v>0</v>
      </c>
      <c r="F34" s="442">
        <v>3.6399535774610156E-4</v>
      </c>
      <c r="G34" s="442">
        <v>1.1956390536719987E-2</v>
      </c>
      <c r="H34" s="442">
        <v>3.7526171683345002E-3</v>
      </c>
      <c r="I34" s="442">
        <v>1.269105153790325E-2</v>
      </c>
      <c r="J34" s="442">
        <v>1.1496469816610684E-2</v>
      </c>
      <c r="K34" s="442">
        <v>8.2261471659258855E-3</v>
      </c>
      <c r="L34" s="442">
        <v>7.560158515753701E-3</v>
      </c>
      <c r="M34" s="442">
        <v>2.2111492270540909E-2</v>
      </c>
      <c r="N34" s="442">
        <v>9.0883841726407226E-3</v>
      </c>
      <c r="O34" s="442">
        <v>1.2458197040122231E-2</v>
      </c>
      <c r="P34" s="442">
        <v>9.546734323678174E-3</v>
      </c>
      <c r="Q34" s="442">
        <v>7.4801738425515933E-3</v>
      </c>
      <c r="R34" s="442">
        <v>6.7183293381115096E-3</v>
      </c>
      <c r="S34" s="442">
        <v>6.7572419215610911E-3</v>
      </c>
      <c r="T34" s="442">
        <v>8.3466254939646833E-3</v>
      </c>
      <c r="U34" s="442">
        <v>8.4311680033786647E-3</v>
      </c>
      <c r="V34" s="442">
        <v>7.6643151675808161E-3</v>
      </c>
      <c r="W34" s="442">
        <v>6.4520516051826292E-3</v>
      </c>
      <c r="X34" s="442">
        <v>4.4209188542597276E-2</v>
      </c>
      <c r="Y34" s="442">
        <v>1.1723981785694988E-2</v>
      </c>
      <c r="Z34" s="442">
        <v>1.3602628326209563E-2</v>
      </c>
      <c r="AA34" s="442">
        <v>5.8733885253997075E-3</v>
      </c>
      <c r="AB34" s="442">
        <v>1.8545353115469058E-2</v>
      </c>
      <c r="AC34" s="442">
        <v>9.1204609947316741E-3</v>
      </c>
      <c r="AD34" s="442">
        <v>1.2167992046662333E-2</v>
      </c>
      <c r="AE34" s="442">
        <v>5.5192508083651249E-4</v>
      </c>
      <c r="AF34" s="442">
        <v>1.0210580738732578</v>
      </c>
      <c r="AG34" s="442">
        <v>8.0038168616147765E-3</v>
      </c>
      <c r="AH34" s="442">
        <v>1.0836390397793987E-2</v>
      </c>
      <c r="AI34" s="442">
        <v>7.9826820749873788E-3</v>
      </c>
      <c r="AJ34" s="442">
        <v>5.7717051454041482E-3</v>
      </c>
      <c r="AK34" s="442">
        <v>1.2570696250624779E-2</v>
      </c>
      <c r="AL34" s="442">
        <v>4.3110426569708381E-3</v>
      </c>
      <c r="AM34" s="442">
        <v>1.0104385777844796E-2</v>
      </c>
      <c r="AN34" s="442">
        <v>1.5152276789852717E-2</v>
      </c>
      <c r="AO34" s="442">
        <v>5.1548780734060724E-2</v>
      </c>
      <c r="AP34" s="318">
        <f t="shared" si="0"/>
        <v>1.3852959669718485</v>
      </c>
    </row>
    <row r="35" spans="1:42" ht="12.5" x14ac:dyDescent="0.2">
      <c r="A35" s="281" t="s">
        <v>477</v>
      </c>
      <c r="B35" s="283" t="s">
        <v>193</v>
      </c>
      <c r="C35" s="442">
        <v>1.7251483618120671E-4</v>
      </c>
      <c r="D35" s="442">
        <v>0</v>
      </c>
      <c r="E35" s="442">
        <v>0</v>
      </c>
      <c r="F35" s="442">
        <v>3.1681755609338137E-5</v>
      </c>
      <c r="G35" s="442">
        <v>1.9688803974244644E-4</v>
      </c>
      <c r="H35" s="442">
        <v>8.7554656774895302E-5</v>
      </c>
      <c r="I35" s="442">
        <v>1.5551318718830262E-4</v>
      </c>
      <c r="J35" s="442">
        <v>4.4105206989048196E-4</v>
      </c>
      <c r="K35" s="442">
        <v>3.4446956584622503E-5</v>
      </c>
      <c r="L35" s="442">
        <v>1.8228093985624293E-4</v>
      </c>
      <c r="M35" s="442">
        <v>2.1294836749973203E-4</v>
      </c>
      <c r="N35" s="442">
        <v>1.1284785204578169E-4</v>
      </c>
      <c r="O35" s="442">
        <v>1.2892062070318203E-4</v>
      </c>
      <c r="P35" s="442">
        <v>2.7055052892589781E-4</v>
      </c>
      <c r="Q35" s="442">
        <v>3.0068796023050069E-4</v>
      </c>
      <c r="R35" s="442">
        <v>4.0797794269409321E-4</v>
      </c>
      <c r="S35" s="442">
        <v>1.9799270420352538E-4</v>
      </c>
      <c r="T35" s="442">
        <v>3.1675444057793989E-4</v>
      </c>
      <c r="U35" s="442">
        <v>4.8634384445242658E-4</v>
      </c>
      <c r="V35" s="442">
        <v>7.9857541738620041E-4</v>
      </c>
      <c r="W35" s="442">
        <v>1.1346612427842676E-4</v>
      </c>
      <c r="X35" s="442">
        <v>2.5718777449654885E-4</v>
      </c>
      <c r="Y35" s="442">
        <v>3.989915750780503E-4</v>
      </c>
      <c r="Z35" s="442">
        <v>3.3803715900980453E-4</v>
      </c>
      <c r="AA35" s="442">
        <v>1.5915409053157718E-3</v>
      </c>
      <c r="AB35" s="442">
        <v>4.1285810338275331E-4</v>
      </c>
      <c r="AC35" s="442">
        <v>1.4088516273846352E-3</v>
      </c>
      <c r="AD35" s="442">
        <v>2.1151187168168897E-3</v>
      </c>
      <c r="AE35" s="442">
        <v>1.2404104142863003E-4</v>
      </c>
      <c r="AF35" s="442">
        <v>3.1789356133108396E-4</v>
      </c>
      <c r="AG35" s="442">
        <v>1.0048831320822571</v>
      </c>
      <c r="AH35" s="442">
        <v>1.1451825839285743E-3</v>
      </c>
      <c r="AI35" s="442">
        <v>8.6348636481970733E-4</v>
      </c>
      <c r="AJ35" s="442">
        <v>4.8127214052760711E-4</v>
      </c>
      <c r="AK35" s="442">
        <v>2.4003286928541969E-3</v>
      </c>
      <c r="AL35" s="442">
        <v>1.3538994946363646E-3</v>
      </c>
      <c r="AM35" s="442">
        <v>8.4112307676559414E-4</v>
      </c>
      <c r="AN35" s="442">
        <v>1.5803203450619993E-4</v>
      </c>
      <c r="AO35" s="442">
        <v>3.4187276142390853E-3</v>
      </c>
      <c r="AP35" s="318">
        <f t="shared" si="0"/>
        <v>1.0237399751793648</v>
      </c>
    </row>
    <row r="36" spans="1:42" ht="12.5" x14ac:dyDescent="0.2">
      <c r="A36" s="281" t="s">
        <v>478</v>
      </c>
      <c r="B36" s="283" t="s">
        <v>39</v>
      </c>
      <c r="C36" s="442">
        <v>1.5560091462292515E-4</v>
      </c>
      <c r="D36" s="442">
        <v>0</v>
      </c>
      <c r="E36" s="442">
        <v>0</v>
      </c>
      <c r="F36" s="442">
        <v>6.8843458350868283E-6</v>
      </c>
      <c r="G36" s="442">
        <v>3.2561409673274481E-4</v>
      </c>
      <c r="H36" s="442">
        <v>3.4858727029403702E-4</v>
      </c>
      <c r="I36" s="442">
        <v>3.1969182719512884E-4</v>
      </c>
      <c r="J36" s="442">
        <v>1.2046530057937497E-4</v>
      </c>
      <c r="K36" s="442">
        <v>3.1802262844721355E-5</v>
      </c>
      <c r="L36" s="442">
        <v>9.5037058868995174E-5</v>
      </c>
      <c r="M36" s="442">
        <v>3.8056145786968451E-4</v>
      </c>
      <c r="N36" s="442">
        <v>2.1328902430138569E-4</v>
      </c>
      <c r="O36" s="442">
        <v>2.5352901723419487E-4</v>
      </c>
      <c r="P36" s="442">
        <v>2.36309295676885E-4</v>
      </c>
      <c r="Q36" s="442">
        <v>3.7595593567773633E-4</v>
      </c>
      <c r="R36" s="442">
        <v>3.351882859956616E-4</v>
      </c>
      <c r="S36" s="442">
        <v>1.7757680254708877E-4</v>
      </c>
      <c r="T36" s="442">
        <v>9.6514666708903476E-5</v>
      </c>
      <c r="U36" s="442">
        <v>1.7697889060826181E-4</v>
      </c>
      <c r="V36" s="442">
        <v>2.4966887739602436E-4</v>
      </c>
      <c r="W36" s="442">
        <v>9.7763480850153849E-5</v>
      </c>
      <c r="X36" s="442">
        <v>2.2265516622643197E-4</v>
      </c>
      <c r="Y36" s="442">
        <v>7.1086796263718905E-4</v>
      </c>
      <c r="Z36" s="442">
        <v>2.072982081634334E-4</v>
      </c>
      <c r="AA36" s="442">
        <v>5.5776437391840989E-4</v>
      </c>
      <c r="AB36" s="442">
        <v>1.1375954987160358E-3</v>
      </c>
      <c r="AC36" s="442">
        <v>4.2197613832272904E-4</v>
      </c>
      <c r="AD36" s="442">
        <v>4.0630589399128311E-4</v>
      </c>
      <c r="AE36" s="442">
        <v>6.8960860948796823E-5</v>
      </c>
      <c r="AF36" s="442">
        <v>4.6283352824500081E-4</v>
      </c>
      <c r="AG36" s="442">
        <v>1.515918911414772E-4</v>
      </c>
      <c r="AH36" s="442">
        <v>1.0002198514071654</v>
      </c>
      <c r="AI36" s="442">
        <v>6.4413912904449542E-4</v>
      </c>
      <c r="AJ36" s="442">
        <v>2.398320173926452E-4</v>
      </c>
      <c r="AK36" s="442">
        <v>4.2371153924609885E-4</v>
      </c>
      <c r="AL36" s="442">
        <v>2.3682019370359139E-4</v>
      </c>
      <c r="AM36" s="442">
        <v>2.2744839506700382E-4</v>
      </c>
      <c r="AN36" s="442">
        <v>5.3916070304181398E-5</v>
      </c>
      <c r="AO36" s="442">
        <v>0.27752540307203166</v>
      </c>
      <c r="AP36" s="318">
        <f t="shared" si="0"/>
        <v>1.0103905870860732</v>
      </c>
    </row>
    <row r="37" spans="1:42" ht="12.5" x14ac:dyDescent="0.2">
      <c r="A37" s="281" t="s">
        <v>479</v>
      </c>
      <c r="B37" s="283" t="s">
        <v>40</v>
      </c>
      <c r="C37" s="442">
        <v>4.9960339165654522E-5</v>
      </c>
      <c r="D37" s="442">
        <v>0</v>
      </c>
      <c r="E37" s="442">
        <v>0</v>
      </c>
      <c r="F37" s="442">
        <v>1.4862237087417538E-6</v>
      </c>
      <c r="G37" s="442">
        <v>4.8072905984544185E-5</v>
      </c>
      <c r="H37" s="442">
        <v>1.7571473118324498E-5</v>
      </c>
      <c r="I37" s="442">
        <v>5.0355024334001965E-5</v>
      </c>
      <c r="J37" s="442">
        <v>4.6281814301663587E-5</v>
      </c>
      <c r="K37" s="442">
        <v>3.1312100288879145E-5</v>
      </c>
      <c r="L37" s="442">
        <v>3.1552384770010292E-5</v>
      </c>
      <c r="M37" s="442">
        <v>8.6664551509212819E-5</v>
      </c>
      <c r="N37" s="442">
        <v>9.5170911811738782E-5</v>
      </c>
      <c r="O37" s="442">
        <v>4.8497037973056882E-5</v>
      </c>
      <c r="P37" s="442">
        <v>4.4124410997017513E-5</v>
      </c>
      <c r="Q37" s="442">
        <v>3.7273969648417163E-5</v>
      </c>
      <c r="R37" s="442">
        <v>3.4338190675976014E-5</v>
      </c>
      <c r="S37" s="442">
        <v>5.7358790510578162E-5</v>
      </c>
      <c r="T37" s="442">
        <v>6.3603620107405214E-4</v>
      </c>
      <c r="U37" s="442">
        <v>6.2072214084533126E-4</v>
      </c>
      <c r="V37" s="442">
        <v>9.2400647023234398E-5</v>
      </c>
      <c r="W37" s="442">
        <v>3.2948619712791605E-5</v>
      </c>
      <c r="X37" s="442">
        <v>1.7194547157720072E-4</v>
      </c>
      <c r="Y37" s="442">
        <v>1.1304578254032295E-4</v>
      </c>
      <c r="Z37" s="442">
        <v>5.543143394032772E-5</v>
      </c>
      <c r="AA37" s="442">
        <v>3.1178314652862161E-5</v>
      </c>
      <c r="AB37" s="442">
        <v>7.4330443415685424E-5</v>
      </c>
      <c r="AC37" s="442">
        <v>7.663225435924243E-5</v>
      </c>
      <c r="AD37" s="442">
        <v>5.2800117485142081E-5</v>
      </c>
      <c r="AE37" s="442">
        <v>3.9286694037861137E-6</v>
      </c>
      <c r="AF37" s="442">
        <v>3.8267673006763731E-3</v>
      </c>
      <c r="AG37" s="442">
        <v>3.9183828116030706E-5</v>
      </c>
      <c r="AH37" s="442">
        <v>2.1080634927140646E-4</v>
      </c>
      <c r="AI37" s="442">
        <v>1.0000351717904319</v>
      </c>
      <c r="AJ37" s="442">
        <v>1.3025597108097379E-4</v>
      </c>
      <c r="AK37" s="442">
        <v>5.3921139614664713E-5</v>
      </c>
      <c r="AL37" s="442">
        <v>1.5211432203906527E-4</v>
      </c>
      <c r="AM37" s="442">
        <v>4.2235768295481676E-5</v>
      </c>
      <c r="AN37" s="442">
        <v>2.0518031027449626E-4</v>
      </c>
      <c r="AO37" s="442">
        <v>2.4771271031280421E-4</v>
      </c>
      <c r="AP37" s="318">
        <f t="shared" si="0"/>
        <v>1.0073370570046281</v>
      </c>
    </row>
    <row r="38" spans="1:42" ht="12.5" x14ac:dyDescent="0.2">
      <c r="A38" s="281" t="s">
        <v>480</v>
      </c>
      <c r="B38" s="283" t="s">
        <v>481</v>
      </c>
      <c r="C38" s="442">
        <v>2.0206657766051626E-6</v>
      </c>
      <c r="D38" s="442">
        <v>0</v>
      </c>
      <c r="E38" s="442">
        <v>0</v>
      </c>
      <c r="F38" s="442">
        <v>7.0423973470288049E-8</v>
      </c>
      <c r="G38" s="442">
        <v>2.8159662769753727E-6</v>
      </c>
      <c r="H38" s="442">
        <v>2.1289117080740241E-6</v>
      </c>
      <c r="I38" s="442">
        <v>2.8579620032836035E-6</v>
      </c>
      <c r="J38" s="442">
        <v>1.7342523966021642E-6</v>
      </c>
      <c r="K38" s="442">
        <v>9.6604418322641129E-7</v>
      </c>
      <c r="L38" s="442">
        <v>1.2203914740026353E-6</v>
      </c>
      <c r="M38" s="442">
        <v>4.0878144894502103E-6</v>
      </c>
      <c r="N38" s="442">
        <v>1.967572211966247E-6</v>
      </c>
      <c r="O38" s="442">
        <v>2.5008220790600004E-6</v>
      </c>
      <c r="P38" s="442">
        <v>2.1287738937666634E-6</v>
      </c>
      <c r="Q38" s="442">
        <v>2.6321412726140654E-6</v>
      </c>
      <c r="R38" s="442">
        <v>2.3515439792283544E-6</v>
      </c>
      <c r="S38" s="442">
        <v>1.558888155424558E-6</v>
      </c>
      <c r="T38" s="442">
        <v>1.3048531239444643E-6</v>
      </c>
      <c r="U38" s="442">
        <v>1.7197433588940252E-6</v>
      </c>
      <c r="V38" s="442">
        <v>2.0119964381412956E-6</v>
      </c>
      <c r="W38" s="442">
        <v>1.1256858269797769E-6</v>
      </c>
      <c r="X38" s="442">
        <v>5.4532145427675247E-6</v>
      </c>
      <c r="Y38" s="442">
        <v>4.7400346156118494E-6</v>
      </c>
      <c r="Z38" s="442">
        <v>2.379241149468724E-6</v>
      </c>
      <c r="AA38" s="442">
        <v>3.3935785984182827E-6</v>
      </c>
      <c r="AB38" s="442">
        <v>7.5642458598782461E-6</v>
      </c>
      <c r="AC38" s="442">
        <v>3.0252806988984704E-6</v>
      </c>
      <c r="AD38" s="442">
        <v>3.2444455415438127E-6</v>
      </c>
      <c r="AE38" s="442">
        <v>4.0251631968796754E-7</v>
      </c>
      <c r="AF38" s="442">
        <v>1.0230001389137871E-4</v>
      </c>
      <c r="AG38" s="442">
        <v>1.5496165712811358E-6</v>
      </c>
      <c r="AH38" s="442">
        <v>2.1718632769519478E-6</v>
      </c>
      <c r="AI38" s="442">
        <v>4.0365590675195305E-6</v>
      </c>
      <c r="AJ38" s="442">
        <v>1.0124463003696891</v>
      </c>
      <c r="AK38" s="442">
        <v>3.3718268604416884E-6</v>
      </c>
      <c r="AL38" s="442">
        <v>1.6187836262605589E-6</v>
      </c>
      <c r="AM38" s="442">
        <v>2.1385905404878793E-6</v>
      </c>
      <c r="AN38" s="442">
        <v>1.7558580792472829E-6</v>
      </c>
      <c r="AO38" s="442">
        <v>1.4074784717107377E-3</v>
      </c>
      <c r="AP38" s="318">
        <f t="shared" si="0"/>
        <v>1.0126326504915504</v>
      </c>
    </row>
    <row r="39" spans="1:42" ht="12.5" x14ac:dyDescent="0.2">
      <c r="A39" s="281" t="s">
        <v>482</v>
      </c>
      <c r="B39" s="283" t="s">
        <v>483</v>
      </c>
      <c r="C39" s="442">
        <v>1.884442748903503E-5</v>
      </c>
      <c r="D39" s="442">
        <v>0</v>
      </c>
      <c r="E39" s="442">
        <v>0</v>
      </c>
      <c r="F39" s="442">
        <v>1.301371818826353E-5</v>
      </c>
      <c r="G39" s="442">
        <v>2.2814851897761778E-4</v>
      </c>
      <c r="H39" s="442">
        <v>2.0003424452954644E-5</v>
      </c>
      <c r="I39" s="442">
        <v>2.1576758680431279E-5</v>
      </c>
      <c r="J39" s="442">
        <v>6.998809385690036E-4</v>
      </c>
      <c r="K39" s="442">
        <v>6.451274825439151E-6</v>
      </c>
      <c r="L39" s="442">
        <v>1.9000498407828234E-4</v>
      </c>
      <c r="M39" s="442">
        <v>2.974016704766582E-5</v>
      </c>
      <c r="N39" s="442">
        <v>2.2665240935253512E-4</v>
      </c>
      <c r="O39" s="442">
        <v>1.6420866409670918E-5</v>
      </c>
      <c r="P39" s="442">
        <v>2.3746682444384566E-4</v>
      </c>
      <c r="Q39" s="442">
        <v>8.5488385865554388E-4</v>
      </c>
      <c r="R39" s="442">
        <v>4.6775743400176553E-4</v>
      </c>
      <c r="S39" s="442">
        <v>2.9216342157166426E-5</v>
      </c>
      <c r="T39" s="442">
        <v>2.1276942718221066E-4</v>
      </c>
      <c r="U39" s="442">
        <v>2.2307158001854237E-4</v>
      </c>
      <c r="V39" s="442">
        <v>3.9140307149708629E-5</v>
      </c>
      <c r="W39" s="442">
        <v>1.8654350353648018E-5</v>
      </c>
      <c r="X39" s="442">
        <v>1.7755766770454878E-4</v>
      </c>
      <c r="Y39" s="442">
        <v>2.6006294699787202E-4</v>
      </c>
      <c r="Z39" s="442">
        <v>3.3346598368093947E-5</v>
      </c>
      <c r="AA39" s="442">
        <v>2.9672326451621648E-3</v>
      </c>
      <c r="AB39" s="442">
        <v>4.982742475270331E-4</v>
      </c>
      <c r="AC39" s="442">
        <v>1.4761781241110622E-4</v>
      </c>
      <c r="AD39" s="442">
        <v>8.9520474731333028E-4</v>
      </c>
      <c r="AE39" s="442">
        <v>7.997789653298706E-5</v>
      </c>
      <c r="AF39" s="442">
        <v>3.7742796209317114E-4</v>
      </c>
      <c r="AG39" s="442">
        <v>4.6893646921212854E-5</v>
      </c>
      <c r="AH39" s="442">
        <v>4.9055465093298927E-5</v>
      </c>
      <c r="AI39" s="442">
        <v>5.4085278991649135E-4</v>
      </c>
      <c r="AJ39" s="442">
        <v>3.5503558889676248E-4</v>
      </c>
      <c r="AK39" s="442">
        <v>1.0000407932841071</v>
      </c>
      <c r="AL39" s="442">
        <v>5.4366361474595943E-4</v>
      </c>
      <c r="AM39" s="442">
        <v>1.1112926714252197E-3</v>
      </c>
      <c r="AN39" s="442">
        <v>6.541980884786174E-5</v>
      </c>
      <c r="AO39" s="442">
        <v>1.5035002406958218E-3</v>
      </c>
      <c r="AP39" s="318">
        <f t="shared" si="0"/>
        <v>1.0117434070060976</v>
      </c>
    </row>
    <row r="40" spans="1:42" ht="12.5" x14ac:dyDescent="0.2">
      <c r="A40" s="281" t="s">
        <v>484</v>
      </c>
      <c r="B40" s="283" t="s">
        <v>41</v>
      </c>
      <c r="C40" s="442">
        <v>8.8005879970324882E-3</v>
      </c>
      <c r="D40" s="442">
        <v>0</v>
      </c>
      <c r="E40" s="442">
        <v>0</v>
      </c>
      <c r="F40" s="442">
        <v>6.9462968040849354E-4</v>
      </c>
      <c r="G40" s="442">
        <v>1.0983725306721898E-2</v>
      </c>
      <c r="H40" s="442">
        <v>1.4729187030916139E-2</v>
      </c>
      <c r="I40" s="442">
        <v>8.0238553785513828E-3</v>
      </c>
      <c r="J40" s="442">
        <v>1.6596491275259841E-2</v>
      </c>
      <c r="K40" s="442">
        <v>1.9551477037965271E-3</v>
      </c>
      <c r="L40" s="442">
        <v>1.3988039829250514E-2</v>
      </c>
      <c r="M40" s="442">
        <v>1.9734387219017078E-2</v>
      </c>
      <c r="N40" s="442">
        <v>5.1747326464862738E-3</v>
      </c>
      <c r="O40" s="442">
        <v>5.7759564334022807E-3</v>
      </c>
      <c r="P40" s="442">
        <v>1.0779793283166946E-2</v>
      </c>
      <c r="Q40" s="442">
        <v>1.4486379971126267E-2</v>
      </c>
      <c r="R40" s="442">
        <v>1.1827851356206502E-2</v>
      </c>
      <c r="S40" s="442">
        <v>1.3084715214663459E-2</v>
      </c>
      <c r="T40" s="442">
        <v>1.7939147213404429E-2</v>
      </c>
      <c r="U40" s="442">
        <v>1.5218489360925701E-2</v>
      </c>
      <c r="V40" s="442">
        <v>1.6249983915788531E-2</v>
      </c>
      <c r="W40" s="442">
        <v>9.5307353430140827E-3</v>
      </c>
      <c r="X40" s="442">
        <v>1.2924751898319976E-2</v>
      </c>
      <c r="Y40" s="442">
        <v>3.4957978283794648E-2</v>
      </c>
      <c r="Z40" s="442">
        <v>2.5859964497609269E-2</v>
      </c>
      <c r="AA40" s="442">
        <v>5.1669025197373639E-2</v>
      </c>
      <c r="AB40" s="442">
        <v>2.272589490630892E-2</v>
      </c>
      <c r="AC40" s="442">
        <v>3.1187772435765544E-2</v>
      </c>
      <c r="AD40" s="442">
        <v>4.1959105024035111E-2</v>
      </c>
      <c r="AE40" s="442">
        <v>8.4245269222256985E-3</v>
      </c>
      <c r="AF40" s="442">
        <v>1.5030482957741908E-2</v>
      </c>
      <c r="AG40" s="442">
        <v>6.3466316521123764E-2</v>
      </c>
      <c r="AH40" s="442">
        <v>3.3972816607591473E-2</v>
      </c>
      <c r="AI40" s="442">
        <v>2.3019063709483124E-2</v>
      </c>
      <c r="AJ40" s="442">
        <v>1.8293455301470543E-2</v>
      </c>
      <c r="AK40" s="442">
        <v>3.0385119430273073E-2</v>
      </c>
      <c r="AL40" s="442">
        <v>1.0472356978008956</v>
      </c>
      <c r="AM40" s="442">
        <v>1.4505196407386902E-2</v>
      </c>
      <c r="AN40" s="442">
        <v>6.3143153147398731E-3</v>
      </c>
      <c r="AO40" s="442">
        <v>2.8376397529602217E-2</v>
      </c>
      <c r="AP40" s="318">
        <f t="shared" si="0"/>
        <v>1.6975053193752778</v>
      </c>
    </row>
    <row r="41" spans="1:42" ht="12.5" x14ac:dyDescent="0.2">
      <c r="A41" s="286">
        <v>37</v>
      </c>
      <c r="B41" s="283" t="s">
        <v>42</v>
      </c>
      <c r="C41" s="442">
        <v>3.6548530986838018E-5</v>
      </c>
      <c r="D41" s="442">
        <v>0</v>
      </c>
      <c r="E41" s="442">
        <v>0</v>
      </c>
      <c r="F41" s="442">
        <v>1.0264051679379482E-6</v>
      </c>
      <c r="G41" s="442">
        <v>3.8675945846496582E-5</v>
      </c>
      <c r="H41" s="442">
        <v>2.9757030049036118E-5</v>
      </c>
      <c r="I41" s="442">
        <v>3.8119700157014864E-5</v>
      </c>
      <c r="J41" s="442">
        <v>3.2872735743404101E-5</v>
      </c>
      <c r="K41" s="442">
        <v>1.4077363264303991E-5</v>
      </c>
      <c r="L41" s="442">
        <v>2.8737861336831879E-5</v>
      </c>
      <c r="M41" s="442">
        <v>4.7284313901660195E-5</v>
      </c>
      <c r="N41" s="442">
        <v>2.2495396300167525E-5</v>
      </c>
      <c r="O41" s="442">
        <v>3.0747851774137546E-5</v>
      </c>
      <c r="P41" s="442">
        <v>2.9744949005304606E-5</v>
      </c>
      <c r="Q41" s="442">
        <v>2.8654979569606843E-5</v>
      </c>
      <c r="R41" s="442">
        <v>2.6213986809806925E-5</v>
      </c>
      <c r="S41" s="442">
        <v>2.9926357899633034E-5</v>
      </c>
      <c r="T41" s="442">
        <v>1.1200741194931693E-4</v>
      </c>
      <c r="U41" s="442">
        <v>3.6061051122748707E-5</v>
      </c>
      <c r="V41" s="442">
        <v>3.8561618282452192E-5</v>
      </c>
      <c r="W41" s="442">
        <v>2.1604270103618503E-5</v>
      </c>
      <c r="X41" s="442">
        <v>2.8671186235303922E-4</v>
      </c>
      <c r="Y41" s="442">
        <v>1.3620252571828602E-4</v>
      </c>
      <c r="Z41" s="442">
        <v>3.3596942369857728E-5</v>
      </c>
      <c r="AA41" s="442">
        <v>4.4500745185056908E-5</v>
      </c>
      <c r="AB41" s="442">
        <v>4.2695019517842573E-5</v>
      </c>
      <c r="AC41" s="442">
        <v>4.5504330539445097E-4</v>
      </c>
      <c r="AD41" s="442">
        <v>4.7452678748764305E-5</v>
      </c>
      <c r="AE41" s="442">
        <v>1.9543949024940511E-4</v>
      </c>
      <c r="AF41" s="442">
        <v>1.3443405371910758E-3</v>
      </c>
      <c r="AG41" s="442">
        <v>5.2500196588085501E-3</v>
      </c>
      <c r="AH41" s="442">
        <v>2.7983965125024269E-4</v>
      </c>
      <c r="AI41" s="442">
        <v>1.3321938788148949E-3</v>
      </c>
      <c r="AJ41" s="442">
        <v>5.8748111406885101E-3</v>
      </c>
      <c r="AK41" s="442">
        <v>1.4174929344921649E-3</v>
      </c>
      <c r="AL41" s="442">
        <v>3.1381983320562999E-4</v>
      </c>
      <c r="AM41" s="442">
        <v>1.0069405366281321</v>
      </c>
      <c r="AN41" s="442">
        <v>6.973124818076984E-5</v>
      </c>
      <c r="AO41" s="442">
        <v>1.2507175021547021E-3</v>
      </c>
      <c r="AP41" s="318">
        <f t="shared" si="0"/>
        <v>1.0247075458395709</v>
      </c>
    </row>
    <row r="42" spans="1:42" ht="12.5" x14ac:dyDescent="0.2">
      <c r="A42" s="287">
        <v>38</v>
      </c>
      <c r="B42" s="272" t="s">
        <v>282</v>
      </c>
      <c r="C42" s="442">
        <v>3.0825578081515684E-4</v>
      </c>
      <c r="D42" s="442">
        <v>0</v>
      </c>
      <c r="E42" s="442">
        <v>0</v>
      </c>
      <c r="F42" s="442">
        <v>1.3963974310935456E-4</v>
      </c>
      <c r="G42" s="442">
        <v>2.1685354081713575E-3</v>
      </c>
      <c r="H42" s="442">
        <v>3.2001812729133387E-4</v>
      </c>
      <c r="I42" s="442">
        <v>3.2057502221409637E-4</v>
      </c>
      <c r="J42" s="442">
        <v>2.586565195123064E-4</v>
      </c>
      <c r="K42" s="442">
        <v>7.9456311609129145E-5</v>
      </c>
      <c r="L42" s="442">
        <v>2.5234923767403629E-4</v>
      </c>
      <c r="M42" s="442">
        <v>3.4663717870048655E-4</v>
      </c>
      <c r="N42" s="442">
        <v>5.6543443546639577E-4</v>
      </c>
      <c r="O42" s="442">
        <v>2.4521300383999835E-4</v>
      </c>
      <c r="P42" s="442">
        <v>1.5876597840016947E-3</v>
      </c>
      <c r="Q42" s="442">
        <v>2.6904718144762858E-4</v>
      </c>
      <c r="R42" s="442">
        <v>3.1121899958300304E-3</v>
      </c>
      <c r="S42" s="442">
        <v>3.8069438087834459E-4</v>
      </c>
      <c r="T42" s="442">
        <v>3.0771024483924863E-3</v>
      </c>
      <c r="U42" s="442">
        <v>2.565869043458117E-3</v>
      </c>
      <c r="V42" s="442">
        <v>5.2653595317898102E-4</v>
      </c>
      <c r="W42" s="442">
        <v>1.9922925463066684E-3</v>
      </c>
      <c r="X42" s="442">
        <v>4.6058080787095218E-3</v>
      </c>
      <c r="Y42" s="442">
        <v>2.4413380959828466E-3</v>
      </c>
      <c r="Z42" s="442">
        <v>3.6179930266806828E-4</v>
      </c>
      <c r="AA42" s="442">
        <v>4.3373427489839156E-4</v>
      </c>
      <c r="AB42" s="442">
        <v>8.3943537755544403E-3</v>
      </c>
      <c r="AC42" s="442">
        <v>5.3257490574844723E-3</v>
      </c>
      <c r="AD42" s="442">
        <v>9.5911806089028009E-3</v>
      </c>
      <c r="AE42" s="442">
        <v>5.9720445008076719E-4</v>
      </c>
      <c r="AF42" s="442">
        <v>4.3690570425569128E-3</v>
      </c>
      <c r="AG42" s="442">
        <v>3.7020518344467083E-4</v>
      </c>
      <c r="AH42" s="442">
        <v>7.2955060367186813E-3</v>
      </c>
      <c r="AI42" s="442">
        <v>8.054276838605566E-3</v>
      </c>
      <c r="AJ42" s="442">
        <v>5.024242485682914E-3</v>
      </c>
      <c r="AK42" s="442">
        <v>1.2538388777226919E-2</v>
      </c>
      <c r="AL42" s="442">
        <v>3.413453110028756E-3</v>
      </c>
      <c r="AM42" s="442">
        <v>4.8519014731879286E-3</v>
      </c>
      <c r="AN42" s="442">
        <v>1.001114717767092</v>
      </c>
      <c r="AO42" s="442">
        <v>2.7927689468074833E-3</v>
      </c>
      <c r="AP42" s="318">
        <f t="shared" si="0"/>
        <v>1.0972990784607233</v>
      </c>
    </row>
    <row r="43" spans="1:42" ht="12.5" x14ac:dyDescent="0.2">
      <c r="A43" s="287">
        <v>39</v>
      </c>
      <c r="B43" s="272" t="s">
        <v>283</v>
      </c>
      <c r="C43" s="442">
        <v>5.6094783506920086E-4</v>
      </c>
      <c r="D43" s="442">
        <v>0</v>
      </c>
      <c r="E43" s="442">
        <v>0</v>
      </c>
      <c r="F43" s="442">
        <v>2.4818355993716383E-5</v>
      </c>
      <c r="G43" s="442">
        <v>1.1738524999861137E-3</v>
      </c>
      <c r="H43" s="442">
        <v>1.2566717559339654E-3</v>
      </c>
      <c r="I43" s="442">
        <v>1.1525024694681535E-3</v>
      </c>
      <c r="J43" s="442">
        <v>4.3428247015589802E-4</v>
      </c>
      <c r="K43" s="442">
        <v>1.1464849378475179E-4</v>
      </c>
      <c r="L43" s="442">
        <v>3.4261259037646159E-4</v>
      </c>
      <c r="M43" s="442">
        <v>1.3719400455974341E-3</v>
      </c>
      <c r="N43" s="442">
        <v>7.689158943302056E-4</v>
      </c>
      <c r="O43" s="442">
        <v>9.1398275960898837E-4</v>
      </c>
      <c r="P43" s="442">
        <v>8.5190493987717371E-4</v>
      </c>
      <c r="Q43" s="442">
        <v>1.3553369445861252E-3</v>
      </c>
      <c r="R43" s="442">
        <v>1.2083678545557884E-3</v>
      </c>
      <c r="S43" s="442">
        <v>6.4017183439244612E-4</v>
      </c>
      <c r="T43" s="442">
        <v>3.479394287236941E-4</v>
      </c>
      <c r="U43" s="442">
        <v>6.3801633673062443E-4</v>
      </c>
      <c r="V43" s="442">
        <v>9.0006679330163417E-4</v>
      </c>
      <c r="W43" s="442">
        <v>3.5244145617408407E-4</v>
      </c>
      <c r="X43" s="442">
        <v>8.0268122950537236E-4</v>
      </c>
      <c r="Y43" s="442">
        <v>2.5627088737088582E-3</v>
      </c>
      <c r="Z43" s="442">
        <v>7.473187504379239E-4</v>
      </c>
      <c r="AA43" s="442">
        <v>2.0107640034537633E-3</v>
      </c>
      <c r="AB43" s="442">
        <v>4.1010795710015079E-3</v>
      </c>
      <c r="AC43" s="442">
        <v>1.5212417087432839E-3</v>
      </c>
      <c r="AD43" s="442">
        <v>1.4647498195147937E-3</v>
      </c>
      <c r="AE43" s="442">
        <v>2.4860680123557849E-4</v>
      </c>
      <c r="AF43" s="442">
        <v>1.6685343161101291E-3</v>
      </c>
      <c r="AG43" s="442">
        <v>5.4649513697221615E-4</v>
      </c>
      <c r="AH43" s="442">
        <v>7.925735602853475E-4</v>
      </c>
      <c r="AI43" s="442">
        <v>2.3221486248746937E-3</v>
      </c>
      <c r="AJ43" s="442">
        <v>8.6460449967600667E-4</v>
      </c>
      <c r="AK43" s="442">
        <v>1.5274979019880371E-3</v>
      </c>
      <c r="AL43" s="442">
        <v>8.5374674872975382E-4</v>
      </c>
      <c r="AM43" s="442">
        <v>8.1996102087180376E-4</v>
      </c>
      <c r="AN43" s="442">
        <v>1.9436969882767916E-4</v>
      </c>
      <c r="AO43" s="442">
        <v>1.0004907388058957</v>
      </c>
      <c r="AP43" s="318">
        <f t="shared" si="0"/>
        <v>3.7458503024583208E-2</v>
      </c>
    </row>
    <row r="44" spans="1:42" ht="12.5" x14ac:dyDescent="0.2">
      <c r="A44" s="319">
        <v>40</v>
      </c>
      <c r="B44" s="320" t="s">
        <v>43</v>
      </c>
      <c r="C44" s="321">
        <f t="shared" ref="C44:AO44" si="1">SUM(C5:C42)</f>
        <v>1.0947359938298031</v>
      </c>
      <c r="D44" s="322">
        <f t="shared" si="1"/>
        <v>1.0165975103734439</v>
      </c>
      <c r="E44" s="322">
        <f t="shared" si="1"/>
        <v>1</v>
      </c>
      <c r="F44" s="322">
        <f t="shared" si="1"/>
        <v>1.0387233812238565</v>
      </c>
      <c r="G44" s="322">
        <f t="shared" si="1"/>
        <v>1.1114653668017522</v>
      </c>
      <c r="H44" s="322">
        <f t="shared" si="1"/>
        <v>1.0819151562129194</v>
      </c>
      <c r="I44" s="322">
        <f t="shared" si="1"/>
        <v>1.1048094255776371</v>
      </c>
      <c r="J44" s="322">
        <f t="shared" si="1"/>
        <v>1.0976418290103938</v>
      </c>
      <c r="K44" s="322">
        <f t="shared" si="1"/>
        <v>1.0430861198757548</v>
      </c>
      <c r="L44" s="322">
        <f t="shared" si="1"/>
        <v>1.0916526243539892</v>
      </c>
      <c r="M44" s="322">
        <f t="shared" si="1"/>
        <v>1.1038157893095173</v>
      </c>
      <c r="N44" s="322">
        <f t="shared" si="1"/>
        <v>1.2902516143241918</v>
      </c>
      <c r="O44" s="322">
        <f t="shared" si="1"/>
        <v>1.0895761345645425</v>
      </c>
      <c r="P44" s="322">
        <f t="shared" si="1"/>
        <v>1.1797476561627578</v>
      </c>
      <c r="Q44" s="322">
        <f t="shared" si="1"/>
        <v>1.1272003954753229</v>
      </c>
      <c r="R44" s="322">
        <f t="shared" si="1"/>
        <v>1.1122866897568817</v>
      </c>
      <c r="S44" s="322">
        <f t="shared" si="1"/>
        <v>1.1473513709042737</v>
      </c>
      <c r="T44" s="322">
        <f t="shared" si="1"/>
        <v>1.1824588764804507</v>
      </c>
      <c r="U44" s="322">
        <f t="shared" si="1"/>
        <v>1.1722454412118704</v>
      </c>
      <c r="V44" s="322">
        <f t="shared" si="1"/>
        <v>1.1855658884445432</v>
      </c>
      <c r="W44" s="322">
        <f t="shared" si="1"/>
        <v>1.1034935671646036</v>
      </c>
      <c r="X44" s="322">
        <f t="shared" si="1"/>
        <v>1.1635796172369657</v>
      </c>
      <c r="Y44" s="322">
        <f t="shared" si="1"/>
        <v>1.1276315975976441</v>
      </c>
      <c r="Z44" s="322">
        <f t="shared" si="1"/>
        <v>1.1118886311694878</v>
      </c>
      <c r="AA44" s="322">
        <f t="shared" si="1"/>
        <v>1.1689990955990299</v>
      </c>
      <c r="AB44" s="322">
        <f t="shared" si="1"/>
        <v>1.0904857323009831</v>
      </c>
      <c r="AC44" s="322">
        <f t="shared" si="1"/>
        <v>1.1017323403296946</v>
      </c>
      <c r="AD44" s="322">
        <f t="shared" si="1"/>
        <v>1.1161919445900776</v>
      </c>
      <c r="AE44" s="322">
        <f t="shared" si="1"/>
        <v>1.0741692832067371</v>
      </c>
      <c r="AF44" s="322">
        <f t="shared" si="1"/>
        <v>1.1129054355681141</v>
      </c>
      <c r="AG44" s="322">
        <f t="shared" si="1"/>
        <v>1.1358502505581105</v>
      </c>
      <c r="AH44" s="322">
        <f t="shared" si="1"/>
        <v>1.1196675699876106</v>
      </c>
      <c r="AI44" s="322">
        <f t="shared" si="1"/>
        <v>1.0887574187930626</v>
      </c>
      <c r="AJ44" s="322">
        <f t="shared" si="1"/>
        <v>1.1197900385017072</v>
      </c>
      <c r="AK44" s="322">
        <f t="shared" si="1"/>
        <v>1.1348249921398896</v>
      </c>
      <c r="AL44" s="322">
        <f t="shared" si="1"/>
        <v>1.1050355918904726</v>
      </c>
      <c r="AM44" s="322">
        <f t="shared" si="1"/>
        <v>1.1385464229541433</v>
      </c>
      <c r="AN44" s="322">
        <f t="shared" si="1"/>
        <v>1.370679166049753</v>
      </c>
      <c r="AO44" s="322">
        <f t="shared" si="1"/>
        <v>0.54062046003555275</v>
      </c>
      <c r="AP44" s="323">
        <f t="shared" si="0"/>
        <v>42.655355959531995</v>
      </c>
    </row>
    <row r="45" spans="1:42" ht="13" x14ac:dyDescent="0.2">
      <c r="A45" s="56" t="s">
        <v>485</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AE42"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488</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177</v>
      </c>
      <c r="B2" s="326" t="s">
        <v>350</v>
      </c>
      <c r="C2" s="327"/>
      <c r="D2" s="327"/>
      <c r="E2" s="327" t="s">
        <v>177</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489</v>
      </c>
      <c r="AR2" s="327"/>
    </row>
    <row r="3" spans="1:44" x14ac:dyDescent="0.2">
      <c r="A3" s="462" t="s">
        <v>490</v>
      </c>
      <c r="B3" s="463"/>
      <c r="C3" s="330" t="s">
        <v>491</v>
      </c>
      <c r="D3" s="331" t="s">
        <v>133</v>
      </c>
      <c r="E3" s="332" t="s">
        <v>492</v>
      </c>
      <c r="F3" s="331" t="s">
        <v>493</v>
      </c>
      <c r="G3" s="333" t="s">
        <v>494</v>
      </c>
      <c r="H3" s="332" t="s">
        <v>495</v>
      </c>
      <c r="I3" s="332" t="s">
        <v>496</v>
      </c>
      <c r="J3" s="331" t="s">
        <v>497</v>
      </c>
      <c r="K3" s="333" t="s">
        <v>498</v>
      </c>
      <c r="L3" s="332" t="s">
        <v>499</v>
      </c>
      <c r="M3" s="332" t="s">
        <v>500</v>
      </c>
      <c r="N3" s="331" t="s">
        <v>501</v>
      </c>
      <c r="O3" s="333" t="s">
        <v>502</v>
      </c>
      <c r="P3" s="331" t="s">
        <v>503</v>
      </c>
      <c r="Q3" s="333" t="s">
        <v>504</v>
      </c>
      <c r="R3" s="332" t="s">
        <v>505</v>
      </c>
      <c r="S3" s="332" t="s">
        <v>506</v>
      </c>
      <c r="T3" s="331" t="s">
        <v>507</v>
      </c>
      <c r="U3" s="333" t="s">
        <v>508</v>
      </c>
      <c r="V3" s="332" t="s">
        <v>509</v>
      </c>
      <c r="W3" s="332" t="s">
        <v>510</v>
      </c>
      <c r="X3" s="331" t="s">
        <v>511</v>
      </c>
      <c r="Y3" s="333" t="s">
        <v>512</v>
      </c>
      <c r="Z3" s="332" t="s">
        <v>513</v>
      </c>
      <c r="AA3" s="332" t="s">
        <v>514</v>
      </c>
      <c r="AB3" s="331" t="s">
        <v>515</v>
      </c>
      <c r="AC3" s="333" t="s">
        <v>516</v>
      </c>
      <c r="AD3" s="332" t="s">
        <v>517</v>
      </c>
      <c r="AE3" s="332" t="s">
        <v>518</v>
      </c>
      <c r="AF3" s="331" t="s">
        <v>519</v>
      </c>
      <c r="AG3" s="333" t="s">
        <v>520</v>
      </c>
      <c r="AH3" s="332" t="s">
        <v>521</v>
      </c>
      <c r="AI3" s="332" t="s">
        <v>522</v>
      </c>
      <c r="AJ3" s="331" t="s">
        <v>523</v>
      </c>
      <c r="AK3" s="333" t="s">
        <v>524</v>
      </c>
      <c r="AL3" s="332" t="s">
        <v>525</v>
      </c>
      <c r="AM3" s="332" t="s">
        <v>526</v>
      </c>
      <c r="AN3" s="331" t="s">
        <v>527</v>
      </c>
      <c r="AO3" s="333" t="s">
        <v>528</v>
      </c>
      <c r="AP3" s="332" t="s">
        <v>529</v>
      </c>
      <c r="AQ3" s="332" t="s">
        <v>530</v>
      </c>
      <c r="AR3" s="334" t="s">
        <v>531</v>
      </c>
    </row>
    <row r="4" spans="1:44" x14ac:dyDescent="0.2">
      <c r="A4" s="335"/>
      <c r="B4" s="336"/>
      <c r="C4" s="337" t="s">
        <v>532</v>
      </c>
      <c r="D4" s="338" t="s">
        <v>532</v>
      </c>
      <c r="E4" s="339" t="s">
        <v>532</v>
      </c>
      <c r="F4" s="338" t="s">
        <v>532</v>
      </c>
      <c r="G4" s="340" t="s">
        <v>532</v>
      </c>
      <c r="H4" s="339" t="s">
        <v>532</v>
      </c>
      <c r="I4" s="339" t="s">
        <v>532</v>
      </c>
      <c r="J4" s="338" t="s">
        <v>532</v>
      </c>
      <c r="K4" s="340" t="s">
        <v>532</v>
      </c>
      <c r="L4" s="339" t="s">
        <v>532</v>
      </c>
      <c r="M4" s="339" t="s">
        <v>532</v>
      </c>
      <c r="N4" s="338" t="s">
        <v>532</v>
      </c>
      <c r="O4" s="340" t="s">
        <v>532</v>
      </c>
      <c r="P4" s="338" t="s">
        <v>532</v>
      </c>
      <c r="Q4" s="340" t="s">
        <v>532</v>
      </c>
      <c r="R4" s="339" t="s">
        <v>532</v>
      </c>
      <c r="S4" s="339" t="s">
        <v>532</v>
      </c>
      <c r="T4" s="338" t="s">
        <v>532</v>
      </c>
      <c r="U4" s="340" t="s">
        <v>532</v>
      </c>
      <c r="V4" s="339" t="s">
        <v>532</v>
      </c>
      <c r="W4" s="339" t="s">
        <v>532</v>
      </c>
      <c r="X4" s="338" t="s">
        <v>532</v>
      </c>
      <c r="Y4" s="340" t="s">
        <v>532</v>
      </c>
      <c r="Z4" s="339" t="s">
        <v>532</v>
      </c>
      <c r="AA4" s="339" t="s">
        <v>532</v>
      </c>
      <c r="AB4" s="338" t="s">
        <v>532</v>
      </c>
      <c r="AC4" s="340" t="s">
        <v>532</v>
      </c>
      <c r="AD4" s="339" t="s">
        <v>532</v>
      </c>
      <c r="AE4" s="339" t="s">
        <v>532</v>
      </c>
      <c r="AF4" s="338" t="s">
        <v>532</v>
      </c>
      <c r="AG4" s="340" t="s">
        <v>532</v>
      </c>
      <c r="AH4" s="339" t="s">
        <v>532</v>
      </c>
      <c r="AI4" s="339" t="s">
        <v>532</v>
      </c>
      <c r="AJ4" s="338" t="s">
        <v>532</v>
      </c>
      <c r="AK4" s="340" t="s">
        <v>532</v>
      </c>
      <c r="AL4" s="339" t="s">
        <v>532</v>
      </c>
      <c r="AM4" s="339" t="s">
        <v>532</v>
      </c>
      <c r="AN4" s="338" t="s">
        <v>532</v>
      </c>
      <c r="AO4" s="340" t="s">
        <v>532</v>
      </c>
      <c r="AP4" s="339" t="s">
        <v>532</v>
      </c>
      <c r="AQ4" s="339" t="s">
        <v>532</v>
      </c>
      <c r="AR4" s="341" t="s">
        <v>532</v>
      </c>
    </row>
    <row r="5" spans="1:44" x14ac:dyDescent="0.2">
      <c r="A5" s="342" t="s">
        <v>263</v>
      </c>
      <c r="B5" s="343" t="s">
        <v>533</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219</v>
      </c>
      <c r="B6" s="343" t="s">
        <v>445</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220</v>
      </c>
      <c r="B7" s="343" t="s">
        <v>249</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221</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222</v>
      </c>
      <c r="B9" s="343" t="s">
        <v>190</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223</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224</v>
      </c>
      <c r="B11" s="343" t="s">
        <v>267</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225</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226</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534</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268</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269</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270</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280</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365</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191</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192</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272</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281</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384</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535</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193</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481</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536</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194</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200</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201</v>
      </c>
      <c r="B42" s="343" t="s">
        <v>282</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537</v>
      </c>
    </row>
    <row r="43" spans="1:45" x14ac:dyDescent="0.2">
      <c r="A43" s="342" t="s">
        <v>202</v>
      </c>
      <c r="B43" s="343" t="s">
        <v>283</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538</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539</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540</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177</v>
      </c>
      <c r="B48" s="326" t="s">
        <v>541</v>
      </c>
      <c r="C48" s="327"/>
      <c r="D48" s="327"/>
      <c r="E48" s="327" t="s">
        <v>177</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489</v>
      </c>
      <c r="AR48" s="327"/>
    </row>
    <row r="49" spans="1:44" ht="13.5" customHeight="1" x14ac:dyDescent="0.2">
      <c r="A49" s="462" t="s">
        <v>490</v>
      </c>
      <c r="B49" s="464"/>
      <c r="C49" s="330" t="s">
        <v>491</v>
      </c>
      <c r="D49" s="332" t="s">
        <v>133</v>
      </c>
      <c r="E49" s="332" t="s">
        <v>492</v>
      </c>
      <c r="F49" s="331" t="s">
        <v>493</v>
      </c>
      <c r="G49" s="333" t="s">
        <v>494</v>
      </c>
      <c r="H49" s="332" t="s">
        <v>495</v>
      </c>
      <c r="I49" s="332" t="s">
        <v>496</v>
      </c>
      <c r="J49" s="331" t="s">
        <v>497</v>
      </c>
      <c r="K49" s="333" t="s">
        <v>498</v>
      </c>
      <c r="L49" s="332" t="s">
        <v>499</v>
      </c>
      <c r="M49" s="332" t="s">
        <v>500</v>
      </c>
      <c r="N49" s="331" t="s">
        <v>501</v>
      </c>
      <c r="O49" s="333" t="s">
        <v>502</v>
      </c>
      <c r="P49" s="332" t="s">
        <v>503</v>
      </c>
      <c r="Q49" s="332" t="s">
        <v>504</v>
      </c>
      <c r="R49" s="331" t="s">
        <v>505</v>
      </c>
      <c r="S49" s="333" t="s">
        <v>506</v>
      </c>
      <c r="T49" s="332" t="s">
        <v>507</v>
      </c>
      <c r="U49" s="332" t="s">
        <v>508</v>
      </c>
      <c r="V49" s="331" t="s">
        <v>509</v>
      </c>
      <c r="W49" s="333" t="s">
        <v>510</v>
      </c>
      <c r="X49" s="332" t="s">
        <v>511</v>
      </c>
      <c r="Y49" s="332" t="s">
        <v>512</v>
      </c>
      <c r="Z49" s="331" t="s">
        <v>513</v>
      </c>
      <c r="AA49" s="333" t="s">
        <v>514</v>
      </c>
      <c r="AB49" s="332" t="s">
        <v>515</v>
      </c>
      <c r="AC49" s="332" t="s">
        <v>516</v>
      </c>
      <c r="AD49" s="331" t="s">
        <v>517</v>
      </c>
      <c r="AE49" s="333" t="s">
        <v>518</v>
      </c>
      <c r="AF49" s="332" t="s">
        <v>519</v>
      </c>
      <c r="AG49" s="332" t="s">
        <v>520</v>
      </c>
      <c r="AH49" s="331" t="s">
        <v>521</v>
      </c>
      <c r="AI49" s="333" t="s">
        <v>522</v>
      </c>
      <c r="AJ49" s="332" t="s">
        <v>523</v>
      </c>
      <c r="AK49" s="332" t="s">
        <v>524</v>
      </c>
      <c r="AL49" s="331" t="s">
        <v>525</v>
      </c>
      <c r="AM49" s="333" t="s">
        <v>526</v>
      </c>
      <c r="AN49" s="332" t="s">
        <v>527</v>
      </c>
      <c r="AO49" s="332" t="s">
        <v>528</v>
      </c>
      <c r="AP49" s="331" t="s">
        <v>529</v>
      </c>
      <c r="AQ49" s="333" t="s">
        <v>530</v>
      </c>
      <c r="AR49" s="334" t="s">
        <v>531</v>
      </c>
    </row>
    <row r="50" spans="1:44" ht="24" x14ac:dyDescent="0.2">
      <c r="A50" s="335"/>
      <c r="B50" s="358"/>
      <c r="C50" s="359" t="s">
        <v>542</v>
      </c>
      <c r="D50" s="360" t="s">
        <v>542</v>
      </c>
      <c r="E50" s="360" t="s">
        <v>542</v>
      </c>
      <c r="F50" s="361" t="s">
        <v>542</v>
      </c>
      <c r="G50" s="362" t="s">
        <v>542</v>
      </c>
      <c r="H50" s="360" t="s">
        <v>542</v>
      </c>
      <c r="I50" s="360" t="s">
        <v>542</v>
      </c>
      <c r="J50" s="361" t="s">
        <v>542</v>
      </c>
      <c r="K50" s="362" t="s">
        <v>542</v>
      </c>
      <c r="L50" s="360" t="s">
        <v>542</v>
      </c>
      <c r="M50" s="360" t="s">
        <v>542</v>
      </c>
      <c r="N50" s="361" t="s">
        <v>542</v>
      </c>
      <c r="O50" s="362" t="s">
        <v>542</v>
      </c>
      <c r="P50" s="360" t="s">
        <v>542</v>
      </c>
      <c r="Q50" s="360" t="s">
        <v>542</v>
      </c>
      <c r="R50" s="361" t="s">
        <v>542</v>
      </c>
      <c r="S50" s="362" t="s">
        <v>542</v>
      </c>
      <c r="T50" s="360" t="s">
        <v>542</v>
      </c>
      <c r="U50" s="360" t="s">
        <v>542</v>
      </c>
      <c r="V50" s="361" t="s">
        <v>542</v>
      </c>
      <c r="W50" s="362" t="s">
        <v>542</v>
      </c>
      <c r="X50" s="360" t="s">
        <v>542</v>
      </c>
      <c r="Y50" s="360" t="s">
        <v>542</v>
      </c>
      <c r="Z50" s="361" t="s">
        <v>542</v>
      </c>
      <c r="AA50" s="362" t="s">
        <v>542</v>
      </c>
      <c r="AB50" s="360" t="s">
        <v>542</v>
      </c>
      <c r="AC50" s="360" t="s">
        <v>542</v>
      </c>
      <c r="AD50" s="361" t="s">
        <v>542</v>
      </c>
      <c r="AE50" s="362" t="s">
        <v>542</v>
      </c>
      <c r="AF50" s="360" t="s">
        <v>542</v>
      </c>
      <c r="AG50" s="360" t="s">
        <v>542</v>
      </c>
      <c r="AH50" s="361" t="s">
        <v>542</v>
      </c>
      <c r="AI50" s="362" t="s">
        <v>542</v>
      </c>
      <c r="AJ50" s="360" t="s">
        <v>542</v>
      </c>
      <c r="AK50" s="360" t="s">
        <v>542</v>
      </c>
      <c r="AL50" s="361" t="s">
        <v>542</v>
      </c>
      <c r="AM50" s="362" t="s">
        <v>542</v>
      </c>
      <c r="AN50" s="360" t="s">
        <v>542</v>
      </c>
      <c r="AO50" s="360" t="s">
        <v>542</v>
      </c>
      <c r="AP50" s="361" t="s">
        <v>542</v>
      </c>
      <c r="AQ50" s="362" t="s">
        <v>542</v>
      </c>
      <c r="AR50" s="363" t="s">
        <v>542</v>
      </c>
    </row>
    <row r="51" spans="1:44" x14ac:dyDescent="0.2">
      <c r="A51" s="342" t="s">
        <v>263</v>
      </c>
      <c r="B51" s="326" t="s">
        <v>533</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219</v>
      </c>
      <c r="B52" s="326" t="s">
        <v>445</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220</v>
      </c>
      <c r="B53" s="326" t="s">
        <v>249</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221</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222</v>
      </c>
      <c r="B55" s="326" t="s">
        <v>190</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223</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224</v>
      </c>
      <c r="B57" s="326" t="s">
        <v>267</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225</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226</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534</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268</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269</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270</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280</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365</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191</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192</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272</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281</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384</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535</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193</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481</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536</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194</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200</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201</v>
      </c>
      <c r="B88" s="326" t="s">
        <v>282</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202</v>
      </c>
      <c r="B89" s="326" t="s">
        <v>283</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538</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537</v>
      </c>
    </row>
    <row r="91" spans="1:45" x14ac:dyDescent="0.2">
      <c r="D91" s="357" t="s">
        <v>539</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305</v>
      </c>
      <c r="S2" s="3" t="s">
        <v>152</v>
      </c>
      <c r="U2" s="64" t="s">
        <v>209</v>
      </c>
      <c r="W2" s="3" t="s">
        <v>130</v>
      </c>
      <c r="Y2" s="3" t="s">
        <v>153</v>
      </c>
    </row>
    <row r="3" spans="1:25" ht="44" x14ac:dyDescent="0.2">
      <c r="B3" s="65"/>
      <c r="C3" s="66" t="s">
        <v>227</v>
      </c>
      <c r="D3" s="66" t="s">
        <v>306</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75">
        <f>最終需要_まとめ!C6</f>
        <v>100</v>
      </c>
      <c r="D5" s="76">
        <f>投入係数表!C5</f>
        <v>0.14244186046511628</v>
      </c>
      <c r="E5" s="77">
        <f>$C$5*D5</f>
        <v>14.244186046511627</v>
      </c>
      <c r="F5" s="76">
        <f>分析係数表!C8</f>
        <v>7.164700742682395E-2</v>
      </c>
      <c r="G5" s="77">
        <f t="shared" ref="G5:G38" si="0">E5*F5</f>
        <v>1.0205533034634806</v>
      </c>
      <c r="H5" s="77">
        <f t="array" ref="H5:H43">MMULT(逆行列係数!C5:AO43,'1'!G5:G43)</f>
        <v>1.0448945495647317</v>
      </c>
      <c r="I5" s="77">
        <f t="shared" ref="I5:I38" si="1">C5+H5</f>
        <v>101.04489454956473</v>
      </c>
      <c r="J5" s="76">
        <f>分析係数表!G8</f>
        <v>0.12209302325581395</v>
      </c>
      <c r="K5" s="78">
        <f t="shared" ref="K5:K38" si="2">I5*J5</f>
        <v>12.336876660121275</v>
      </c>
      <c r="L5" s="79" t="s">
        <v>177</v>
      </c>
      <c r="M5" s="80" t="s">
        <v>177</v>
      </c>
      <c r="N5" s="81">
        <f>分析係数表!H8</f>
        <v>1.0934237995824634E-2</v>
      </c>
      <c r="O5" s="82">
        <f t="shared" ref="O5:O43" si="3">$M$44*N5</f>
        <v>0.10236707430344912</v>
      </c>
      <c r="P5" s="76">
        <f>分析係数表!C8</f>
        <v>7.164700742682395E-2</v>
      </c>
      <c r="Q5" s="82">
        <f t="shared" ref="Q5:Q38" si="4">O5*P5</f>
        <v>7.3342945328814576E-3</v>
      </c>
      <c r="R5" s="83">
        <f t="array" ref="R5:R43">MMULT(逆行列係数!C5:AO43,'1'!Q5:Q43)</f>
        <v>9.0932848859991752E-3</v>
      </c>
      <c r="S5" s="84">
        <f t="shared" ref="S5:S38" si="5">I5+R5</f>
        <v>101.05398783445072</v>
      </c>
      <c r="T5" s="85">
        <f>分析係数表!F8</f>
        <v>0.45639534883720928</v>
      </c>
      <c r="U5" s="86">
        <f t="shared" ref="U5:U43" si="6">S5*T5</f>
        <v>46.120570029095241</v>
      </c>
      <c r="V5" s="87">
        <f>分析係数表!D8</f>
        <v>0.625</v>
      </c>
      <c r="W5" s="167">
        <f t="shared" ref="W5:W43" si="7">ROUND(S5*V5,0)</f>
        <v>63</v>
      </c>
      <c r="X5" s="76">
        <f>分析係数表!E8</f>
        <v>0</v>
      </c>
      <c r="Y5" s="166">
        <f t="shared" ref="Y5:Y43" si="8">ROUND(S5*X5,0)</f>
        <v>0</v>
      </c>
    </row>
    <row r="6" spans="1:25" x14ac:dyDescent="0.2">
      <c r="A6" s="6" t="s">
        <v>219</v>
      </c>
      <c r="B6" s="5" t="s">
        <v>265</v>
      </c>
      <c r="C6" s="90"/>
      <c r="D6" s="76">
        <f>投入係数表!C6</f>
        <v>0</v>
      </c>
      <c r="E6" s="77">
        <f t="shared" ref="E6:E38" si="9">$C$5*D6</f>
        <v>0</v>
      </c>
      <c r="F6" s="76">
        <f>分析係数表!C9</f>
        <v>5.7142857142857162E-2</v>
      </c>
      <c r="G6" s="77">
        <f t="shared" si="0"/>
        <v>0</v>
      </c>
      <c r="H6" s="77">
        <v>1.0464267913381461E-3</v>
      </c>
      <c r="I6" s="77">
        <f t="shared" si="1"/>
        <v>1.0464267913381461E-3</v>
      </c>
      <c r="J6" s="76">
        <f>分析係数表!G9</f>
        <v>0.2857142857142857</v>
      </c>
      <c r="K6" s="78">
        <f t="shared" si="2"/>
        <v>2.9897908323947027E-4</v>
      </c>
      <c r="L6" s="79"/>
      <c r="M6" s="80"/>
      <c r="N6" s="81">
        <f>分析係数表!H9</f>
        <v>5.8716075156576197E-4</v>
      </c>
      <c r="O6" s="82">
        <f t="shared" si="3"/>
        <v>5.4970385962472678E-3</v>
      </c>
      <c r="P6" s="76">
        <f>分析係数表!C9</f>
        <v>5.7142857142857162E-2</v>
      </c>
      <c r="Q6" s="82">
        <f t="shared" si="4"/>
        <v>3.1411649121412967E-4</v>
      </c>
      <c r="R6" s="83">
        <v>3.6542838447354377E-4</v>
      </c>
      <c r="S6" s="84">
        <f t="shared" si="5"/>
        <v>1.4118551758116899E-3</v>
      </c>
      <c r="T6" s="85">
        <f>分析係数表!F9</f>
        <v>0.7142857142857143</v>
      </c>
      <c r="U6" s="86">
        <f t="shared" si="6"/>
        <v>1.0084679827226358E-3</v>
      </c>
      <c r="V6" s="87">
        <f>分析係数表!D9</f>
        <v>0</v>
      </c>
      <c r="W6" s="167">
        <f t="shared" si="7"/>
        <v>0</v>
      </c>
      <c r="X6" s="76">
        <f>分析係数表!E9</f>
        <v>0</v>
      </c>
      <c r="Y6" s="166">
        <f t="shared" si="8"/>
        <v>0</v>
      </c>
    </row>
    <row r="7" spans="1:25" x14ac:dyDescent="0.2">
      <c r="A7" s="6" t="s">
        <v>220</v>
      </c>
      <c r="B7" s="5" t="s">
        <v>266</v>
      </c>
      <c r="C7" s="90"/>
      <c r="D7" s="76">
        <f>投入係数表!C7</f>
        <v>0</v>
      </c>
      <c r="E7" s="77">
        <f t="shared" si="9"/>
        <v>0</v>
      </c>
      <c r="F7" s="76">
        <f>分析係数表!C10</f>
        <v>0</v>
      </c>
      <c r="G7" s="77">
        <f t="shared" si="0"/>
        <v>0</v>
      </c>
      <c r="H7" s="77">
        <v>0</v>
      </c>
      <c r="I7" s="77">
        <f t="shared" si="1"/>
        <v>0</v>
      </c>
      <c r="J7" s="76">
        <f>分析係数表!G10</f>
        <v>0</v>
      </c>
      <c r="K7" s="78">
        <f t="shared" si="2"/>
        <v>0</v>
      </c>
      <c r="L7" s="79"/>
      <c r="M7" s="80"/>
      <c r="N7" s="81">
        <f>分析係数表!H10</f>
        <v>1.1090814196242171E-3</v>
      </c>
      <c r="O7" s="82">
        <f t="shared" si="3"/>
        <v>1.038329512624484E-2</v>
      </c>
      <c r="P7" s="76">
        <f>分析係数表!C10</f>
        <v>0</v>
      </c>
      <c r="Q7" s="82">
        <f t="shared" si="4"/>
        <v>0</v>
      </c>
      <c r="R7" s="83">
        <v>0</v>
      </c>
      <c r="S7" s="84">
        <f t="shared" si="5"/>
        <v>0</v>
      </c>
      <c r="T7" s="85">
        <f>分析係数表!F10</f>
        <v>0</v>
      </c>
      <c r="U7" s="86">
        <f t="shared" si="6"/>
        <v>0</v>
      </c>
      <c r="V7" s="87">
        <f>分析係数表!D10</f>
        <v>0</v>
      </c>
      <c r="W7" s="167">
        <f t="shared" si="7"/>
        <v>0</v>
      </c>
      <c r="X7" s="76">
        <f>分析係数表!E10</f>
        <v>0</v>
      </c>
      <c r="Y7" s="166">
        <f t="shared" si="8"/>
        <v>0</v>
      </c>
    </row>
    <row r="8" spans="1:25" x14ac:dyDescent="0.2">
      <c r="A8" s="6" t="s">
        <v>221</v>
      </c>
      <c r="B8" s="5" t="s">
        <v>27</v>
      </c>
      <c r="C8" s="90"/>
      <c r="D8" s="76">
        <f>投入係数表!C8</f>
        <v>0</v>
      </c>
      <c r="E8" s="77">
        <f t="shared" si="9"/>
        <v>0</v>
      </c>
      <c r="F8" s="76">
        <f>分析係数表!C11</f>
        <v>4.3499275012083283E-3</v>
      </c>
      <c r="G8" s="77">
        <f t="shared" si="0"/>
        <v>0</v>
      </c>
      <c r="H8" s="77">
        <v>6.0545852030508701E-4</v>
      </c>
      <c r="I8" s="77">
        <f t="shared" si="1"/>
        <v>6.0545852030508701E-4</v>
      </c>
      <c r="J8" s="76">
        <f>分析係数表!G11</f>
        <v>0.47058823529411764</v>
      </c>
      <c r="K8" s="78">
        <f t="shared" si="2"/>
        <v>2.849216566141586E-4</v>
      </c>
      <c r="L8" s="79"/>
      <c r="M8" s="80"/>
      <c r="N8" s="81">
        <f>分析係数表!H11</f>
        <v>-2.6096033402922757E-5</v>
      </c>
      <c r="O8" s="82">
        <f t="shared" si="3"/>
        <v>-2.4431282649987858E-4</v>
      </c>
      <c r="P8" s="76">
        <f>分析係数表!C11</f>
        <v>4.3499275012083283E-3</v>
      </c>
      <c r="Q8" s="82">
        <f t="shared" si="4"/>
        <v>-1.0627430828897607E-6</v>
      </c>
      <c r="R8" s="83">
        <v>1.5889686072048691E-4</v>
      </c>
      <c r="S8" s="84">
        <f t="shared" si="5"/>
        <v>7.6435538102557392E-4</v>
      </c>
      <c r="T8" s="85">
        <f>分析係数表!F11</f>
        <v>0.76470588235294112</v>
      </c>
      <c r="U8" s="86">
        <f t="shared" si="6"/>
        <v>5.8450705607838006E-4</v>
      </c>
      <c r="V8" s="87">
        <f>分析係数表!D11</f>
        <v>0</v>
      </c>
      <c r="W8" s="167">
        <f t="shared" si="7"/>
        <v>0</v>
      </c>
      <c r="X8" s="76">
        <f>分析係数表!E11</f>
        <v>0</v>
      </c>
      <c r="Y8" s="166">
        <f t="shared" si="8"/>
        <v>0</v>
      </c>
    </row>
    <row r="9" spans="1:25" x14ac:dyDescent="0.2">
      <c r="A9" s="6" t="s">
        <v>222</v>
      </c>
      <c r="B9" s="5" t="s">
        <v>190</v>
      </c>
      <c r="C9" s="90"/>
      <c r="D9" s="76">
        <f>投入係数表!C9</f>
        <v>0.13372093023255813</v>
      </c>
      <c r="E9" s="77">
        <f t="shared" si="9"/>
        <v>13.372093023255813</v>
      </c>
      <c r="F9" s="76">
        <f>分析係数表!C12</f>
        <v>7.5078417484569449E-2</v>
      </c>
      <c r="G9" s="77">
        <f t="shared" si="0"/>
        <v>1.0039555826424984</v>
      </c>
      <c r="H9" s="77">
        <v>1.0297876949680267</v>
      </c>
      <c r="I9" s="77">
        <f t="shared" si="1"/>
        <v>1.0297876949680267</v>
      </c>
      <c r="J9" s="76">
        <f>分析係数表!G12</f>
        <v>0.13750412677451304</v>
      </c>
      <c r="K9" s="78">
        <f t="shared" si="2"/>
        <v>0.1416000577597171</v>
      </c>
      <c r="L9" s="79"/>
      <c r="M9" s="80"/>
      <c r="N9" s="81">
        <f>分析係数表!H12</f>
        <v>8.9209290187891435E-2</v>
      </c>
      <c r="O9" s="82">
        <f t="shared" si="3"/>
        <v>0.83518339738983483</v>
      </c>
      <c r="P9" s="76">
        <f>分析係数表!C12</f>
        <v>7.5078417484569449E-2</v>
      </c>
      <c r="Q9" s="82">
        <f t="shared" si="4"/>
        <v>6.2704247785415085E-2</v>
      </c>
      <c r="R9" s="83">
        <v>6.9259837607371588E-2</v>
      </c>
      <c r="S9" s="84">
        <f t="shared" si="5"/>
        <v>1.0990475325753983</v>
      </c>
      <c r="T9" s="85">
        <f>分析係数表!F12</f>
        <v>0.33294816771211622</v>
      </c>
      <c r="U9" s="86">
        <f t="shared" si="6"/>
        <v>0.36592586219950124</v>
      </c>
      <c r="V9" s="87">
        <f>分析係数表!D12</f>
        <v>3.6810828656322216E-2</v>
      </c>
      <c r="W9" s="167">
        <f t="shared" si="7"/>
        <v>0</v>
      </c>
      <c r="X9" s="76">
        <f>分析係数表!E12</f>
        <v>3.4664905909541105E-2</v>
      </c>
      <c r="Y9" s="166">
        <f t="shared" si="8"/>
        <v>0</v>
      </c>
    </row>
    <row r="10" spans="1:25" x14ac:dyDescent="0.2">
      <c r="A10" s="6" t="s">
        <v>223</v>
      </c>
      <c r="B10" s="5" t="s">
        <v>28</v>
      </c>
      <c r="C10" s="90"/>
      <c r="D10" s="76">
        <f>投入係数表!C10</f>
        <v>2.9069767441860465E-3</v>
      </c>
      <c r="E10" s="77">
        <f t="shared" si="9"/>
        <v>0.29069767441860467</v>
      </c>
      <c r="F10" s="76">
        <f>分析係数表!C13</f>
        <v>0</v>
      </c>
      <c r="G10" s="77">
        <f t="shared" si="0"/>
        <v>0</v>
      </c>
      <c r="H10" s="77">
        <v>0</v>
      </c>
      <c r="I10" s="77">
        <f t="shared" si="1"/>
        <v>0</v>
      </c>
      <c r="J10" s="76">
        <f>分析係数表!G13</f>
        <v>0.24812030075187969</v>
      </c>
      <c r="K10" s="78">
        <f t="shared" si="2"/>
        <v>0</v>
      </c>
      <c r="L10" s="79"/>
      <c r="M10" s="80"/>
      <c r="N10" s="81">
        <f>分析係数表!H13</f>
        <v>1.4104906054279749E-2</v>
      </c>
      <c r="O10" s="82">
        <f t="shared" si="3"/>
        <v>0.13205108272318436</v>
      </c>
      <c r="P10" s="76">
        <f>分析係数表!C13</f>
        <v>0</v>
      </c>
      <c r="Q10" s="82">
        <f t="shared" si="4"/>
        <v>0</v>
      </c>
      <c r="R10" s="83">
        <v>0</v>
      </c>
      <c r="S10" s="84">
        <f t="shared" si="5"/>
        <v>0</v>
      </c>
      <c r="T10" s="85">
        <f>分析係数表!F13</f>
        <v>0.39097744360902253</v>
      </c>
      <c r="U10" s="86">
        <f t="shared" si="6"/>
        <v>0</v>
      </c>
      <c r="V10" s="87">
        <f>分析係数表!D13</f>
        <v>0.15037593984962405</v>
      </c>
      <c r="W10" s="167">
        <f t="shared" si="7"/>
        <v>0</v>
      </c>
      <c r="X10" s="76">
        <f>分析係数表!E13</f>
        <v>0.10526315789473684</v>
      </c>
      <c r="Y10" s="166">
        <f t="shared" si="8"/>
        <v>0</v>
      </c>
    </row>
    <row r="11" spans="1:25" x14ac:dyDescent="0.2">
      <c r="A11" s="6" t="s">
        <v>224</v>
      </c>
      <c r="B11" s="5" t="s">
        <v>267</v>
      </c>
      <c r="C11" s="90"/>
      <c r="D11" s="76">
        <f>投入係数表!C11</f>
        <v>2.616279069767442E-2</v>
      </c>
      <c r="E11" s="77">
        <f t="shared" si="9"/>
        <v>2.6162790697674421</v>
      </c>
      <c r="F11" s="76">
        <f>分析係数表!C14</f>
        <v>7.4826296098343126E-2</v>
      </c>
      <c r="G11" s="77">
        <f t="shared" si="0"/>
        <v>0.19576647235031633</v>
      </c>
      <c r="H11" s="77">
        <v>0.207984209446442</v>
      </c>
      <c r="I11" s="77">
        <f t="shared" si="1"/>
        <v>0.207984209446442</v>
      </c>
      <c r="J11" s="76">
        <f>分析係数表!G14</f>
        <v>0.16814159292035399</v>
      </c>
      <c r="K11" s="78">
        <f t="shared" si="2"/>
        <v>3.4970796278605297E-2</v>
      </c>
      <c r="L11" s="79"/>
      <c r="M11" s="80"/>
      <c r="N11" s="81">
        <f>分析係数表!H14</f>
        <v>1.1873695198329854E-3</v>
      </c>
      <c r="O11" s="82">
        <f t="shared" si="3"/>
        <v>1.1116233605744475E-2</v>
      </c>
      <c r="P11" s="76">
        <f>分析係数表!C14</f>
        <v>7.4826296098343126E-2</v>
      </c>
      <c r="Q11" s="82">
        <f t="shared" si="4"/>
        <v>8.3178658728178857E-4</v>
      </c>
      <c r="R11" s="83">
        <v>2.8319284003690483E-3</v>
      </c>
      <c r="S11" s="84">
        <f t="shared" si="5"/>
        <v>0.21081613784681105</v>
      </c>
      <c r="T11" s="85">
        <f>分析係数表!F14</f>
        <v>0.3584070796460177</v>
      </c>
      <c r="U11" s="86">
        <f t="shared" si="6"/>
        <v>7.5557996307927852E-2</v>
      </c>
      <c r="V11" s="87">
        <f>分析係数表!D14</f>
        <v>0.16150442477876106</v>
      </c>
      <c r="W11" s="167">
        <f t="shared" si="7"/>
        <v>0</v>
      </c>
      <c r="X11" s="76">
        <f>分析係数表!E14</f>
        <v>0.16150442477876106</v>
      </c>
      <c r="Y11" s="166">
        <f t="shared" si="8"/>
        <v>0</v>
      </c>
    </row>
    <row r="12" spans="1:25" x14ac:dyDescent="0.2">
      <c r="A12" s="6" t="s">
        <v>225</v>
      </c>
      <c r="B12" s="5" t="s">
        <v>29</v>
      </c>
      <c r="C12" s="90"/>
      <c r="D12" s="76">
        <f>投入係数表!C12</f>
        <v>6.9767441860465115E-2</v>
      </c>
      <c r="E12" s="77">
        <f t="shared" si="9"/>
        <v>6.9767441860465116</v>
      </c>
      <c r="F12" s="76">
        <f>分析係数表!C15</f>
        <v>0</v>
      </c>
      <c r="G12" s="77">
        <f t="shared" si="0"/>
        <v>0</v>
      </c>
      <c r="H12" s="77">
        <v>0</v>
      </c>
      <c r="I12" s="77">
        <f t="shared" si="1"/>
        <v>0</v>
      </c>
      <c r="J12" s="76">
        <f>分析係数表!G15</f>
        <v>9.6703296703296707E-2</v>
      </c>
      <c r="K12" s="78">
        <f t="shared" si="2"/>
        <v>0</v>
      </c>
      <c r="L12" s="79"/>
      <c r="M12" s="80"/>
      <c r="N12" s="81">
        <f>分析係数表!H15</f>
        <v>8.1680584551148232E-3</v>
      </c>
      <c r="O12" s="82">
        <f t="shared" si="3"/>
        <v>7.6469914694462002E-2</v>
      </c>
      <c r="P12" s="76">
        <f>分析係数表!C15</f>
        <v>0</v>
      </c>
      <c r="Q12" s="82">
        <f t="shared" si="4"/>
        <v>0</v>
      </c>
      <c r="R12" s="83">
        <v>0</v>
      </c>
      <c r="S12" s="84">
        <f t="shared" si="5"/>
        <v>0</v>
      </c>
      <c r="T12" s="85">
        <f>分析係数表!F15</f>
        <v>0.30549450549450552</v>
      </c>
      <c r="U12" s="86">
        <f t="shared" si="6"/>
        <v>0</v>
      </c>
      <c r="V12" s="87">
        <f>分析係数表!D15</f>
        <v>0</v>
      </c>
      <c r="W12" s="167">
        <f t="shared" si="7"/>
        <v>0</v>
      </c>
      <c r="X12" s="76">
        <f>分析係数表!E15</f>
        <v>0</v>
      </c>
      <c r="Y12" s="166">
        <f t="shared" si="8"/>
        <v>0</v>
      </c>
    </row>
    <row r="13" spans="1:25" x14ac:dyDescent="0.2">
      <c r="A13" s="6" t="s">
        <v>226</v>
      </c>
      <c r="B13" s="5" t="s">
        <v>30</v>
      </c>
      <c r="C13" s="90"/>
      <c r="D13" s="76">
        <f>投入係数表!C13</f>
        <v>5.8139534883720929E-3</v>
      </c>
      <c r="E13" s="77">
        <f t="shared" si="9"/>
        <v>0.58139534883720934</v>
      </c>
      <c r="F13" s="76">
        <f>分析係数表!C16</f>
        <v>0.33157038242473558</v>
      </c>
      <c r="G13" s="77">
        <f t="shared" si="0"/>
        <v>0.19277347815391604</v>
      </c>
      <c r="H13" s="77">
        <v>0.21068004870387619</v>
      </c>
      <c r="I13" s="77">
        <f t="shared" si="1"/>
        <v>0.21068004870387619</v>
      </c>
      <c r="J13" s="76">
        <f>分析係数表!G16</f>
        <v>3.3388981636060099E-2</v>
      </c>
      <c r="K13" s="78">
        <f t="shared" si="2"/>
        <v>7.0343922772579696E-3</v>
      </c>
      <c r="L13" s="79"/>
      <c r="M13" s="80"/>
      <c r="N13" s="81">
        <f>分析係数表!H16</f>
        <v>1.6727557411273488E-2</v>
      </c>
      <c r="O13" s="82">
        <f t="shared" si="3"/>
        <v>0.15660452178642217</v>
      </c>
      <c r="P13" s="76">
        <f>分析係数表!C16</f>
        <v>0.33157038242473558</v>
      </c>
      <c r="Q13" s="82">
        <f t="shared" si="4"/>
        <v>5.1925421178166835E-2</v>
      </c>
      <c r="R13" s="83">
        <v>5.6901935409061473E-2</v>
      </c>
      <c r="S13" s="84">
        <f t="shared" si="5"/>
        <v>0.26758198411293765</v>
      </c>
      <c r="T13" s="85">
        <f>分析係数表!F16</f>
        <v>0.28881469115191988</v>
      </c>
      <c r="U13" s="86">
        <f t="shared" si="6"/>
        <v>7.7281608099396021E-2</v>
      </c>
      <c r="V13" s="87">
        <f>分析係数表!D16</f>
        <v>8.3472454090150246E-3</v>
      </c>
      <c r="W13" s="167">
        <f t="shared" si="7"/>
        <v>0</v>
      </c>
      <c r="X13" s="76">
        <f>分析係数表!E16</f>
        <v>8.3472454090150246E-3</v>
      </c>
      <c r="Y13" s="166">
        <f t="shared" si="8"/>
        <v>0</v>
      </c>
    </row>
    <row r="14" spans="1:25" x14ac:dyDescent="0.2">
      <c r="A14" s="6" t="s">
        <v>2</v>
      </c>
      <c r="B14" s="5" t="s">
        <v>364</v>
      </c>
      <c r="C14" s="90"/>
      <c r="D14" s="76">
        <f>投入係数表!C14</f>
        <v>8.7209302325581394E-3</v>
      </c>
      <c r="E14" s="77">
        <f t="shared" si="9"/>
        <v>0.87209302325581395</v>
      </c>
      <c r="F14" s="76">
        <f>分析係数表!C17</f>
        <v>0.10168393782383423</v>
      </c>
      <c r="G14" s="77">
        <f t="shared" si="0"/>
        <v>8.8677852753343805E-2</v>
      </c>
      <c r="H14" s="77">
        <v>9.9069607294625925E-2</v>
      </c>
      <c r="I14" s="77">
        <f t="shared" si="1"/>
        <v>9.9069607294625925E-2</v>
      </c>
      <c r="J14" s="76">
        <f>分析係数表!G17</f>
        <v>0.21222040370976542</v>
      </c>
      <c r="K14" s="78">
        <f t="shared" si="2"/>
        <v>2.1024592055433434E-2</v>
      </c>
      <c r="L14" s="79"/>
      <c r="M14" s="80"/>
      <c r="N14" s="81">
        <f>分析係数表!H17</f>
        <v>3.040187891440501E-3</v>
      </c>
      <c r="O14" s="82">
        <f t="shared" si="3"/>
        <v>2.8462444287235853E-2</v>
      </c>
      <c r="P14" s="76">
        <f>分析係数表!C17</f>
        <v>0.10168393782383423</v>
      </c>
      <c r="Q14" s="82">
        <f t="shared" si="4"/>
        <v>2.8941734152176362E-3</v>
      </c>
      <c r="R14" s="83">
        <v>5.1058205034582678E-3</v>
      </c>
      <c r="S14" s="84">
        <f t="shared" si="5"/>
        <v>0.1041754277980842</v>
      </c>
      <c r="T14" s="85">
        <f>分析係数表!F17</f>
        <v>0.32296781232951444</v>
      </c>
      <c r="U14" s="86">
        <f t="shared" si="6"/>
        <v>3.3645310014438538E-2</v>
      </c>
      <c r="V14" s="87">
        <f>分析係数表!D17</f>
        <v>1.9094380796508457E-2</v>
      </c>
      <c r="W14" s="167">
        <f t="shared" si="7"/>
        <v>0</v>
      </c>
      <c r="X14" s="76">
        <f>分析係数表!E17</f>
        <v>1.5821058374249863E-2</v>
      </c>
      <c r="Y14" s="166">
        <f t="shared" si="8"/>
        <v>0</v>
      </c>
    </row>
    <row r="15" spans="1:25" x14ac:dyDescent="0.2">
      <c r="A15" s="6" t="s">
        <v>3</v>
      </c>
      <c r="B15" s="5" t="s">
        <v>31</v>
      </c>
      <c r="C15" s="90"/>
      <c r="D15" s="76">
        <f>投入係数表!C15</f>
        <v>2.9069767441860465E-3</v>
      </c>
      <c r="E15" s="77">
        <f t="shared" si="9"/>
        <v>0.29069767441860467</v>
      </c>
      <c r="F15" s="76">
        <f>分析係数表!C18</f>
        <v>1.3647642679900707E-2</v>
      </c>
      <c r="G15" s="77">
        <f t="shared" si="0"/>
        <v>3.9673379883432289E-3</v>
      </c>
      <c r="H15" s="77">
        <v>4.3601490947553605E-3</v>
      </c>
      <c r="I15" s="77">
        <f t="shared" si="1"/>
        <v>4.3601490947553605E-3</v>
      </c>
      <c r="J15" s="76">
        <f>分析係数表!G18</f>
        <v>0.21285140562248997</v>
      </c>
      <c r="K15" s="78">
        <f t="shared" si="2"/>
        <v>9.2806386354230572E-4</v>
      </c>
      <c r="L15" s="79"/>
      <c r="M15" s="80"/>
      <c r="N15" s="81">
        <f>分析係数表!H18</f>
        <v>4.4363256784968683E-4</v>
      </c>
      <c r="O15" s="82">
        <f t="shared" si="3"/>
        <v>4.1533180504979353E-3</v>
      </c>
      <c r="P15" s="76">
        <f>分析係数表!C18</f>
        <v>1.3647642679900707E-2</v>
      </c>
      <c r="Q15" s="82">
        <f t="shared" si="4"/>
        <v>5.6683000689177623E-5</v>
      </c>
      <c r="R15" s="83">
        <v>1.2502528994437061E-4</v>
      </c>
      <c r="S15" s="84">
        <f t="shared" si="5"/>
        <v>4.485174384699731E-3</v>
      </c>
      <c r="T15" s="85">
        <f>分析係数表!F18</f>
        <v>0.45783132530120479</v>
      </c>
      <c r="U15" s="86">
        <f t="shared" si="6"/>
        <v>2.0534533327540936E-3</v>
      </c>
      <c r="V15" s="87">
        <f>分析係数表!D18</f>
        <v>2.0080321285140562E-2</v>
      </c>
      <c r="W15" s="167">
        <f t="shared" si="7"/>
        <v>0</v>
      </c>
      <c r="X15" s="76">
        <f>分析係数表!E18</f>
        <v>1.6064257028112448E-2</v>
      </c>
      <c r="Y15" s="166">
        <f t="shared" si="8"/>
        <v>0</v>
      </c>
    </row>
    <row r="16" spans="1:25" x14ac:dyDescent="0.2">
      <c r="A16" s="6" t="s">
        <v>4</v>
      </c>
      <c r="B16" s="5" t="s">
        <v>32</v>
      </c>
      <c r="C16" s="90"/>
      <c r="D16" s="76">
        <f>投入係数表!C16</f>
        <v>0</v>
      </c>
      <c r="E16" s="77">
        <f t="shared" si="9"/>
        <v>0</v>
      </c>
      <c r="F16" s="76">
        <f>分析係数表!C19</f>
        <v>0.35369371629248714</v>
      </c>
      <c r="G16" s="77">
        <f t="shared" si="0"/>
        <v>0</v>
      </c>
      <c r="H16" s="77">
        <v>5.0306621121983123E-3</v>
      </c>
      <c r="I16" s="77">
        <f t="shared" si="1"/>
        <v>5.0306621121983123E-3</v>
      </c>
      <c r="J16" s="76">
        <f>分析係数表!G19</f>
        <v>5.7706179370040876E-2</v>
      </c>
      <c r="K16" s="78">
        <f t="shared" si="2"/>
        <v>2.9030029019658449E-4</v>
      </c>
      <c r="L16" s="79"/>
      <c r="M16" s="80"/>
      <c r="N16" s="81">
        <f>分析係数表!H19</f>
        <v>-1.174321503131524E-4</v>
      </c>
      <c r="O16" s="82">
        <f t="shared" si="3"/>
        <v>-1.0994077192494536E-3</v>
      </c>
      <c r="P16" s="76">
        <f>分析係数表!C19</f>
        <v>0.35369371629248714</v>
      </c>
      <c r="Q16" s="82">
        <f t="shared" si="4"/>
        <v>-3.8885360194198658E-4</v>
      </c>
      <c r="R16" s="83">
        <v>7.4925790590383093E-4</v>
      </c>
      <c r="S16" s="84">
        <f t="shared" si="5"/>
        <v>5.7799200181021431E-3</v>
      </c>
      <c r="T16" s="85">
        <f>分析係数表!F19</f>
        <v>0.2399615292137533</v>
      </c>
      <c r="U16" s="86">
        <f t="shared" si="6"/>
        <v>1.386958446276975E-3</v>
      </c>
      <c r="V16" s="87">
        <f>分析係数表!D19</f>
        <v>7.6140097779915043E-3</v>
      </c>
      <c r="W16" s="167">
        <f t="shared" si="7"/>
        <v>0</v>
      </c>
      <c r="X16" s="76">
        <f>分析係数表!E19</f>
        <v>8.0147471347278999E-3</v>
      </c>
      <c r="Y16" s="166">
        <f t="shared" si="8"/>
        <v>0</v>
      </c>
    </row>
    <row r="17" spans="1:25" x14ac:dyDescent="0.2">
      <c r="A17" s="6" t="s">
        <v>5</v>
      </c>
      <c r="B17" s="5" t="s">
        <v>33</v>
      </c>
      <c r="C17" s="90"/>
      <c r="D17" s="76">
        <f>投入係数表!C17</f>
        <v>0</v>
      </c>
      <c r="E17" s="77">
        <f t="shared" si="9"/>
        <v>0</v>
      </c>
      <c r="F17" s="76">
        <f>分析係数表!C20</f>
        <v>6.1353860086031276E-2</v>
      </c>
      <c r="G17" s="77">
        <f t="shared" si="0"/>
        <v>0</v>
      </c>
      <c r="H17" s="77">
        <v>5.0459724662904203E-4</v>
      </c>
      <c r="I17" s="77">
        <f t="shared" si="1"/>
        <v>5.0459724662904203E-4</v>
      </c>
      <c r="J17" s="76">
        <f>分析係数表!G20</f>
        <v>0.10067618332081142</v>
      </c>
      <c r="K17" s="78">
        <f t="shared" si="2"/>
        <v>5.0800924904802128E-5</v>
      </c>
      <c r="L17" s="79"/>
      <c r="M17" s="80"/>
      <c r="N17" s="81">
        <f>分析係数表!H20</f>
        <v>5.4801670146137783E-4</v>
      </c>
      <c r="O17" s="82">
        <f t="shared" si="3"/>
        <v>5.1305693564974494E-3</v>
      </c>
      <c r="P17" s="76">
        <f>分析係数表!C20</f>
        <v>6.1353860086031276E-2</v>
      </c>
      <c r="Q17" s="82">
        <f t="shared" si="4"/>
        <v>3.1478023446022404E-4</v>
      </c>
      <c r="R17" s="83">
        <v>5.8744107585013321E-4</v>
      </c>
      <c r="S17" s="84">
        <f t="shared" si="5"/>
        <v>1.0920383224791753E-3</v>
      </c>
      <c r="T17" s="85">
        <f>分析係数表!F20</f>
        <v>0.22389181066867017</v>
      </c>
      <c r="U17" s="86">
        <f t="shared" si="6"/>
        <v>2.4449843733943973E-4</v>
      </c>
      <c r="V17" s="87">
        <f>分析係数表!D20</f>
        <v>0</v>
      </c>
      <c r="W17" s="167">
        <f t="shared" si="7"/>
        <v>0</v>
      </c>
      <c r="X17" s="76">
        <f>分析係数表!E20</f>
        <v>0</v>
      </c>
      <c r="Y17" s="166">
        <f t="shared" si="8"/>
        <v>0</v>
      </c>
    </row>
    <row r="18" spans="1:25" x14ac:dyDescent="0.2">
      <c r="A18" s="6" t="s">
        <v>6</v>
      </c>
      <c r="B18" s="5" t="s">
        <v>34</v>
      </c>
      <c r="C18" s="90"/>
      <c r="D18" s="76">
        <f>投入係数表!C18</f>
        <v>0</v>
      </c>
      <c r="E18" s="77">
        <f t="shared" si="9"/>
        <v>0</v>
      </c>
      <c r="F18" s="76">
        <f>分析係数表!C21</f>
        <v>6.7857142857142838E-2</v>
      </c>
      <c r="G18" s="77">
        <f t="shared" si="0"/>
        <v>0</v>
      </c>
      <c r="H18" s="77">
        <v>4.2164273854531408E-3</v>
      </c>
      <c r="I18" s="77">
        <f t="shared" si="1"/>
        <v>4.2164273854531408E-3</v>
      </c>
      <c r="J18" s="76">
        <f>分析係数表!G21</f>
        <v>0.28506493506493508</v>
      </c>
      <c r="K18" s="78">
        <f t="shared" si="2"/>
        <v>1.2019555988402135E-3</v>
      </c>
      <c r="L18" s="79"/>
      <c r="M18" s="80"/>
      <c r="N18" s="81">
        <f>分析係数表!H21</f>
        <v>9.264091858037578E-4</v>
      </c>
      <c r="O18" s="82">
        <f t="shared" si="3"/>
        <v>8.673105340745689E-3</v>
      </c>
      <c r="P18" s="76">
        <f>分析係数表!C21</f>
        <v>6.7857142857142838E-2</v>
      </c>
      <c r="Q18" s="82">
        <f t="shared" si="4"/>
        <v>5.8853214812202876E-4</v>
      </c>
      <c r="R18" s="83">
        <v>1.3063538580055586E-3</v>
      </c>
      <c r="S18" s="84">
        <f t="shared" si="5"/>
        <v>5.5227812434586994E-3</v>
      </c>
      <c r="T18" s="85">
        <f>分析係数表!F21</f>
        <v>0.42467532467532465</v>
      </c>
      <c r="U18" s="86">
        <f t="shared" si="6"/>
        <v>2.3453889176766165E-3</v>
      </c>
      <c r="V18" s="87">
        <f>分析係数表!D21</f>
        <v>5.909090909090909E-2</v>
      </c>
      <c r="W18" s="167">
        <f t="shared" si="7"/>
        <v>0</v>
      </c>
      <c r="X18" s="76">
        <f>分析係数表!E21</f>
        <v>4.6753246753246755E-2</v>
      </c>
      <c r="Y18" s="166">
        <f t="shared" si="8"/>
        <v>0</v>
      </c>
    </row>
    <row r="19" spans="1:25" x14ac:dyDescent="0.2">
      <c r="A19" s="6" t="s">
        <v>7</v>
      </c>
      <c r="B19" s="5" t="s">
        <v>268</v>
      </c>
      <c r="C19" s="90"/>
      <c r="D19" s="76">
        <f>投入係数表!C19</f>
        <v>0</v>
      </c>
      <c r="E19" s="77">
        <f t="shared" si="9"/>
        <v>0</v>
      </c>
      <c r="F19" s="76">
        <f>分析係数表!C22</f>
        <v>2.5594149908592323E-2</v>
      </c>
      <c r="G19" s="77">
        <f t="shared" si="0"/>
        <v>0</v>
      </c>
      <c r="H19" s="77">
        <v>3.8132870886444794E-4</v>
      </c>
      <c r="I19" s="77">
        <f t="shared" si="1"/>
        <v>3.8132870886444794E-4</v>
      </c>
      <c r="J19" s="76">
        <f>分析係数表!G22</f>
        <v>0.19492656875834447</v>
      </c>
      <c r="K19" s="78">
        <f t="shared" si="2"/>
        <v>7.4331096787996526E-5</v>
      </c>
      <c r="L19" s="79"/>
      <c r="M19" s="80"/>
      <c r="N19" s="81">
        <f>分析係数表!H22</f>
        <v>3.9144050104384132E-5</v>
      </c>
      <c r="O19" s="82">
        <f t="shared" si="3"/>
        <v>3.6646923974981784E-4</v>
      </c>
      <c r="P19" s="76">
        <f>分析係数表!C22</f>
        <v>2.5594149908592323E-2</v>
      </c>
      <c r="Q19" s="82">
        <f t="shared" si="4"/>
        <v>9.3794686590446976E-6</v>
      </c>
      <c r="R19" s="83">
        <v>9.6602035771957534E-5</v>
      </c>
      <c r="S19" s="84">
        <f t="shared" si="5"/>
        <v>4.7793074463640549E-4</v>
      </c>
      <c r="T19" s="85">
        <f>分析係数表!F22</f>
        <v>0.41388518024032045</v>
      </c>
      <c r="U19" s="86">
        <f t="shared" si="6"/>
        <v>1.9780845238622925E-4</v>
      </c>
      <c r="V19" s="87">
        <f>分析係数表!D22</f>
        <v>6.1415220293724967E-2</v>
      </c>
      <c r="W19" s="167">
        <f t="shared" si="7"/>
        <v>0</v>
      </c>
      <c r="X19" s="76">
        <f>分析係数表!E22</f>
        <v>6.008010680907877E-2</v>
      </c>
      <c r="Y19" s="166">
        <f t="shared" si="8"/>
        <v>0</v>
      </c>
    </row>
    <row r="20" spans="1:25" x14ac:dyDescent="0.2">
      <c r="A20" s="6" t="s">
        <v>8</v>
      </c>
      <c r="B20" s="5" t="s">
        <v>269</v>
      </c>
      <c r="C20" s="90"/>
      <c r="D20" s="76">
        <f>投入係数表!C20</f>
        <v>0</v>
      </c>
      <c r="E20" s="77">
        <f t="shared" si="9"/>
        <v>0</v>
      </c>
      <c r="F20" s="76">
        <f>分析係数表!C23</f>
        <v>0</v>
      </c>
      <c r="G20" s="77">
        <f t="shared" si="0"/>
        <v>0</v>
      </c>
      <c r="H20" s="77">
        <v>0</v>
      </c>
      <c r="I20" s="77">
        <f t="shared" si="1"/>
        <v>0</v>
      </c>
      <c r="J20" s="76">
        <f>分析係数表!G23</f>
        <v>0.21664275466284075</v>
      </c>
      <c r="K20" s="78">
        <f t="shared" si="2"/>
        <v>0</v>
      </c>
      <c r="L20" s="79"/>
      <c r="M20" s="80"/>
      <c r="N20" s="81">
        <f>分析係数表!H23</f>
        <v>2.6096033402922757E-5</v>
      </c>
      <c r="O20" s="82">
        <f t="shared" si="3"/>
        <v>2.4431282649987858E-4</v>
      </c>
      <c r="P20" s="76">
        <f>分析係数表!C23</f>
        <v>0</v>
      </c>
      <c r="Q20" s="82">
        <f t="shared" si="4"/>
        <v>0</v>
      </c>
      <c r="R20" s="83">
        <v>0</v>
      </c>
      <c r="S20" s="84">
        <f t="shared" si="5"/>
        <v>0</v>
      </c>
      <c r="T20" s="85">
        <f>分析係数表!F23</f>
        <v>0.44189383070301291</v>
      </c>
      <c r="U20" s="86">
        <f t="shared" si="6"/>
        <v>0</v>
      </c>
      <c r="V20" s="87">
        <f>分析係数表!D23</f>
        <v>2.5824964131994262E-2</v>
      </c>
      <c r="W20" s="167">
        <f t="shared" si="7"/>
        <v>0</v>
      </c>
      <c r="X20" s="76">
        <f>分析係数表!E23</f>
        <v>2.1520803443328552E-2</v>
      </c>
      <c r="Y20" s="166">
        <f t="shared" si="8"/>
        <v>0</v>
      </c>
    </row>
    <row r="21" spans="1:25" x14ac:dyDescent="0.2">
      <c r="A21" s="6" t="s">
        <v>9</v>
      </c>
      <c r="B21" s="5" t="s">
        <v>270</v>
      </c>
      <c r="C21" s="90"/>
      <c r="D21" s="76">
        <f>投入係数表!C21</f>
        <v>0</v>
      </c>
      <c r="E21" s="77">
        <f t="shared" si="9"/>
        <v>0</v>
      </c>
      <c r="F21" s="76">
        <f>分析係数表!C24</f>
        <v>0.15741583257506819</v>
      </c>
      <c r="G21" s="77">
        <f t="shared" si="0"/>
        <v>0</v>
      </c>
      <c r="H21" s="77">
        <v>1.8148005448514518E-3</v>
      </c>
      <c r="I21" s="77">
        <f t="shared" si="1"/>
        <v>1.8148005448514518E-3</v>
      </c>
      <c r="J21" s="76">
        <f>分析係数表!G24</f>
        <v>0.20833333333333334</v>
      </c>
      <c r="K21" s="78">
        <f t="shared" si="2"/>
        <v>3.7808344684405246E-4</v>
      </c>
      <c r="L21" s="79"/>
      <c r="M21" s="80"/>
      <c r="N21" s="81">
        <f>分析係数表!H24</f>
        <v>3.2620041753653444E-4</v>
      </c>
      <c r="O21" s="82">
        <f t="shared" si="3"/>
        <v>3.0539103312484822E-3</v>
      </c>
      <c r="P21" s="76">
        <f>分析係数表!C24</f>
        <v>0.15741583257506819</v>
      </c>
      <c r="Q21" s="82">
        <f t="shared" si="4"/>
        <v>4.807338374030821E-4</v>
      </c>
      <c r="R21" s="83">
        <v>1.6577889061215904E-3</v>
      </c>
      <c r="S21" s="84">
        <f t="shared" si="5"/>
        <v>3.4725894509730422E-3</v>
      </c>
      <c r="T21" s="85">
        <f>分析係数表!F24</f>
        <v>0.39583333333333331</v>
      </c>
      <c r="U21" s="86">
        <f t="shared" si="6"/>
        <v>1.374566657676829E-3</v>
      </c>
      <c r="V21" s="87">
        <f>分析係数表!D24</f>
        <v>0</v>
      </c>
      <c r="W21" s="167">
        <f t="shared" si="7"/>
        <v>0</v>
      </c>
      <c r="X21" s="76">
        <f>分析係数表!E24</f>
        <v>0</v>
      </c>
      <c r="Y21" s="166">
        <f t="shared" si="8"/>
        <v>0</v>
      </c>
    </row>
    <row r="22" spans="1:25" x14ac:dyDescent="0.2">
      <c r="A22" s="6" t="s">
        <v>10</v>
      </c>
      <c r="B22" s="5" t="s">
        <v>271</v>
      </c>
      <c r="C22" s="90"/>
      <c r="D22" s="76">
        <f>投入係数表!C22</f>
        <v>0</v>
      </c>
      <c r="E22" s="77">
        <f t="shared" si="9"/>
        <v>0</v>
      </c>
      <c r="F22" s="76">
        <f>分析係数表!C25</f>
        <v>0.30845442536327605</v>
      </c>
      <c r="G22" s="77">
        <f t="shared" si="0"/>
        <v>0</v>
      </c>
      <c r="H22" s="77">
        <v>1.5019322951612462E-2</v>
      </c>
      <c r="I22" s="77">
        <f t="shared" si="1"/>
        <v>1.5019322951612462E-2</v>
      </c>
      <c r="J22" s="76">
        <f>分析係数表!G25</f>
        <v>0.19694817948330565</v>
      </c>
      <c r="K22" s="78">
        <f t="shared" si="2"/>
        <v>2.9580283123919033E-3</v>
      </c>
      <c r="L22" s="79"/>
      <c r="M22" s="80"/>
      <c r="N22" s="81">
        <f>分析係数表!H25</f>
        <v>5.0887265135699379E-4</v>
      </c>
      <c r="O22" s="82">
        <f t="shared" si="3"/>
        <v>4.7641001167476327E-3</v>
      </c>
      <c r="P22" s="76">
        <f>分析係数表!C25</f>
        <v>0.30845442536327605</v>
      </c>
      <c r="Q22" s="82">
        <f t="shared" si="4"/>
        <v>1.4695077638845074E-3</v>
      </c>
      <c r="R22" s="83">
        <v>8.7739187789794854E-3</v>
      </c>
      <c r="S22" s="84">
        <f t="shared" si="5"/>
        <v>2.3793241730591948E-2</v>
      </c>
      <c r="T22" s="85">
        <f>分析係数表!F25</f>
        <v>0.34916150475902702</v>
      </c>
      <c r="U22" s="86">
        <f t="shared" si="6"/>
        <v>8.3076840857487615E-3</v>
      </c>
      <c r="V22" s="87">
        <f>分析係数表!D25</f>
        <v>2.3674271037921135E-2</v>
      </c>
      <c r="W22" s="167">
        <f t="shared" si="7"/>
        <v>0</v>
      </c>
      <c r="X22" s="76">
        <f>分析係数表!E25</f>
        <v>2.3583622903761897E-2</v>
      </c>
      <c r="Y22" s="166">
        <f t="shared" si="8"/>
        <v>0</v>
      </c>
    </row>
    <row r="23" spans="1:25" x14ac:dyDescent="0.2">
      <c r="A23" s="6" t="s">
        <v>11</v>
      </c>
      <c r="B23" s="5" t="s">
        <v>35</v>
      </c>
      <c r="C23" s="90"/>
      <c r="D23" s="76">
        <f>投入係数表!C23</f>
        <v>0</v>
      </c>
      <c r="E23" s="77">
        <f t="shared" si="9"/>
        <v>0</v>
      </c>
      <c r="F23" s="76">
        <f>分析係数表!C26</f>
        <v>0.16160220994475138</v>
      </c>
      <c r="G23" s="77">
        <f t="shared" si="0"/>
        <v>0</v>
      </c>
      <c r="H23" s="77">
        <v>2.4631499598062748E-3</v>
      </c>
      <c r="I23" s="77">
        <f t="shared" si="1"/>
        <v>2.4631499598062748E-3</v>
      </c>
      <c r="J23" s="76">
        <f>分析係数表!G26</f>
        <v>0.19685515573026913</v>
      </c>
      <c r="K23" s="78">
        <f t="shared" si="2"/>
        <v>4.8488376892467038E-4</v>
      </c>
      <c r="L23" s="79"/>
      <c r="M23" s="80"/>
      <c r="N23" s="81">
        <f>分析係数表!H26</f>
        <v>1.0360125260960334E-2</v>
      </c>
      <c r="O23" s="82">
        <f t="shared" si="3"/>
        <v>9.6992192120451806E-2</v>
      </c>
      <c r="P23" s="76">
        <f>分析係数表!C26</f>
        <v>0.16160220994475138</v>
      </c>
      <c r="Q23" s="82">
        <f t="shared" si="4"/>
        <v>1.5674152594050913E-2</v>
      </c>
      <c r="R23" s="83">
        <v>1.6588936060218582E-2</v>
      </c>
      <c r="S23" s="84">
        <f t="shared" si="5"/>
        <v>1.9052086020024856E-2</v>
      </c>
      <c r="T23" s="85">
        <f>分析係数表!F26</f>
        <v>0.33413970365890533</v>
      </c>
      <c r="U23" s="86">
        <f t="shared" si="6"/>
        <v>6.3660583768150782E-3</v>
      </c>
      <c r="V23" s="87">
        <f>分析係数表!D26</f>
        <v>4.2334442092530997E-2</v>
      </c>
      <c r="W23" s="167">
        <f t="shared" si="7"/>
        <v>0</v>
      </c>
      <c r="X23" s="76">
        <f>分析係数表!E26</f>
        <v>4.4148775325068036E-2</v>
      </c>
      <c r="Y23" s="166">
        <f t="shared" si="8"/>
        <v>0</v>
      </c>
    </row>
    <row r="24" spans="1:25" x14ac:dyDescent="0.2">
      <c r="A24" s="6" t="s">
        <v>12</v>
      </c>
      <c r="B24" s="5" t="s">
        <v>366</v>
      </c>
      <c r="C24" s="90"/>
      <c r="D24" s="76">
        <f>投入係数表!C24</f>
        <v>0</v>
      </c>
      <c r="E24" s="77">
        <f t="shared" si="9"/>
        <v>0</v>
      </c>
      <c r="F24" s="76">
        <f>分析係数表!C27</f>
        <v>8.2295614510016213E-2</v>
      </c>
      <c r="G24" s="77">
        <f t="shared" si="0"/>
        <v>0</v>
      </c>
      <c r="H24" s="77">
        <v>2.8597910835992157E-4</v>
      </c>
      <c r="I24" s="77">
        <f t="shared" si="1"/>
        <v>2.8597910835992157E-4</v>
      </c>
      <c r="J24" s="76">
        <f>分析係数表!G27</f>
        <v>0.16879795396419436</v>
      </c>
      <c r="K24" s="78">
        <f t="shared" si="2"/>
        <v>4.8272688367659391E-5</v>
      </c>
      <c r="L24" s="79"/>
      <c r="M24" s="80"/>
      <c r="N24" s="81">
        <f>分析係数表!H27</f>
        <v>1.0829853862212944E-2</v>
      </c>
      <c r="O24" s="82">
        <f t="shared" si="3"/>
        <v>0.10138982299744961</v>
      </c>
      <c r="P24" s="76">
        <f>分析係数表!C27</f>
        <v>8.2295614510016213E-2</v>
      </c>
      <c r="Q24" s="82">
        <f t="shared" si="4"/>
        <v>8.3439377886368894E-3</v>
      </c>
      <c r="R24" s="83">
        <v>8.4320537389054127E-3</v>
      </c>
      <c r="S24" s="84">
        <f t="shared" si="5"/>
        <v>8.7180328472653348E-3</v>
      </c>
      <c r="T24" s="85">
        <f>分析係数表!F27</f>
        <v>0.31969309462915602</v>
      </c>
      <c r="U24" s="86">
        <f t="shared" si="6"/>
        <v>2.7870949000208872E-3</v>
      </c>
      <c r="V24" s="87">
        <f>分析係数表!D27</f>
        <v>0</v>
      </c>
      <c r="W24" s="167">
        <f t="shared" si="7"/>
        <v>0</v>
      </c>
      <c r="X24" s="76">
        <f>分析係数表!E27</f>
        <v>0</v>
      </c>
      <c r="Y24" s="166">
        <f t="shared" si="8"/>
        <v>0</v>
      </c>
    </row>
    <row r="25" spans="1:25" x14ac:dyDescent="0.2">
      <c r="A25" s="6" t="s">
        <v>13</v>
      </c>
      <c r="B25" s="5" t="s">
        <v>191</v>
      </c>
      <c r="C25" s="90"/>
      <c r="D25" s="76">
        <f>投入係数表!C25</f>
        <v>0</v>
      </c>
      <c r="E25" s="77">
        <f t="shared" si="9"/>
        <v>0</v>
      </c>
      <c r="F25" s="76">
        <f>分析係数表!C28</f>
        <v>3.4090909090909061E-2</v>
      </c>
      <c r="G25" s="77">
        <f t="shared" si="0"/>
        <v>0</v>
      </c>
      <c r="H25" s="77">
        <v>3.5473926477470521E-3</v>
      </c>
      <c r="I25" s="77">
        <f t="shared" si="1"/>
        <v>3.5473926477470521E-3</v>
      </c>
      <c r="J25" s="76">
        <f>分析係数表!G28</f>
        <v>0.12609457092819615</v>
      </c>
      <c r="K25" s="78">
        <f t="shared" si="2"/>
        <v>4.4730695383150219E-4</v>
      </c>
      <c r="L25" s="79"/>
      <c r="M25" s="80"/>
      <c r="N25" s="81">
        <f>分析係数表!H28</f>
        <v>2.1424843423799581E-2</v>
      </c>
      <c r="O25" s="82">
        <f t="shared" si="3"/>
        <v>0.2005808305564003</v>
      </c>
      <c r="P25" s="76">
        <f>分析係数表!C28</f>
        <v>3.4090909090909061E-2</v>
      </c>
      <c r="Q25" s="82">
        <f t="shared" si="4"/>
        <v>6.8379828598772773E-3</v>
      </c>
      <c r="R25" s="83">
        <v>7.5876622003045145E-3</v>
      </c>
      <c r="S25" s="84">
        <f t="shared" si="5"/>
        <v>1.1135054848051567E-2</v>
      </c>
      <c r="T25" s="85">
        <f>分析係数表!F28</f>
        <v>0.21453590192644484</v>
      </c>
      <c r="U25" s="86">
        <f t="shared" si="6"/>
        <v>2.3888690348271751E-3</v>
      </c>
      <c r="V25" s="87">
        <f>分析係数表!D28</f>
        <v>1.6637478108581436E-2</v>
      </c>
      <c r="W25" s="167">
        <f t="shared" si="7"/>
        <v>0</v>
      </c>
      <c r="X25" s="76">
        <f>分析係数表!E28</f>
        <v>1.5761821366024518E-2</v>
      </c>
      <c r="Y25" s="166">
        <f t="shared" si="8"/>
        <v>0</v>
      </c>
    </row>
    <row r="26" spans="1:25" x14ac:dyDescent="0.2">
      <c r="A26" s="6" t="s">
        <v>14</v>
      </c>
      <c r="B26" s="5" t="s">
        <v>50</v>
      </c>
      <c r="C26" s="90"/>
      <c r="D26" s="76">
        <f>投入係数表!C26</f>
        <v>0</v>
      </c>
      <c r="E26" s="77">
        <f t="shared" si="9"/>
        <v>0</v>
      </c>
      <c r="F26" s="76">
        <f>分析係数表!C29</f>
        <v>0.29231433506044902</v>
      </c>
      <c r="G26" s="77">
        <f t="shared" si="0"/>
        <v>0</v>
      </c>
      <c r="H26" s="77">
        <v>1.6009062839095034E-2</v>
      </c>
      <c r="I26" s="77">
        <f t="shared" si="1"/>
        <v>1.6009062839095034E-2</v>
      </c>
      <c r="J26" s="76">
        <f>分析係数表!G29</f>
        <v>0.25456977262594738</v>
      </c>
      <c r="K26" s="78">
        <f t="shared" si="2"/>
        <v>4.0754234869029267E-3</v>
      </c>
      <c r="L26" s="79"/>
      <c r="M26" s="80"/>
      <c r="N26" s="81">
        <f>分析係数表!H29</f>
        <v>1.0151356993736952E-2</v>
      </c>
      <c r="O26" s="82">
        <f t="shared" si="3"/>
        <v>9.5037689508452775E-2</v>
      </c>
      <c r="P26" s="76">
        <f>分析係数表!C29</f>
        <v>0.29231433506044902</v>
      </c>
      <c r="Q26" s="82">
        <f t="shared" si="4"/>
        <v>2.7780879014344784E-2</v>
      </c>
      <c r="R26" s="83">
        <v>3.5285088707053464E-2</v>
      </c>
      <c r="S26" s="84">
        <f t="shared" si="5"/>
        <v>5.1294151546148498E-2</v>
      </c>
      <c r="T26" s="85">
        <f>分析係数表!F29</f>
        <v>0.38252340615247438</v>
      </c>
      <c r="U26" s="86">
        <f t="shared" si="6"/>
        <v>1.9621213565133935E-2</v>
      </c>
      <c r="V26" s="87">
        <f>分析係数表!D29</f>
        <v>6.8212215782434235E-2</v>
      </c>
      <c r="W26" s="167">
        <f t="shared" si="7"/>
        <v>0</v>
      </c>
      <c r="X26" s="76">
        <f>分析係数表!E29</f>
        <v>4.7258136424431565E-2</v>
      </c>
      <c r="Y26" s="166">
        <f t="shared" si="8"/>
        <v>0</v>
      </c>
    </row>
    <row r="27" spans="1:25" x14ac:dyDescent="0.2">
      <c r="A27" s="6" t="s">
        <v>15</v>
      </c>
      <c r="B27" s="5" t="s">
        <v>36</v>
      </c>
      <c r="C27" s="90"/>
      <c r="D27" s="76">
        <f>投入係数表!C27</f>
        <v>2.9069767441860465E-3</v>
      </c>
      <c r="E27" s="77">
        <f t="shared" si="9"/>
        <v>0.29069767441860467</v>
      </c>
      <c r="F27" s="76">
        <f>分析係数表!C30</f>
        <v>1</v>
      </c>
      <c r="G27" s="77">
        <f t="shared" si="0"/>
        <v>0.29069767441860467</v>
      </c>
      <c r="H27" s="77">
        <v>0.32999951966251151</v>
      </c>
      <c r="I27" s="77">
        <f t="shared" si="1"/>
        <v>0.32999951966251151</v>
      </c>
      <c r="J27" s="76">
        <f>分析係数表!G30</f>
        <v>0.34476756092566047</v>
      </c>
      <c r="K27" s="78">
        <f t="shared" si="2"/>
        <v>0.11377312950068362</v>
      </c>
      <c r="L27" s="79"/>
      <c r="M27" s="80"/>
      <c r="N27" s="81">
        <f>分析係数表!H30</f>
        <v>0</v>
      </c>
      <c r="O27" s="82">
        <f t="shared" si="3"/>
        <v>0</v>
      </c>
      <c r="P27" s="76">
        <f>分析係数表!C30</f>
        <v>1</v>
      </c>
      <c r="Q27" s="82">
        <f t="shared" si="4"/>
        <v>0</v>
      </c>
      <c r="R27" s="83">
        <v>2.8445989124269901E-2</v>
      </c>
      <c r="S27" s="84">
        <f t="shared" si="5"/>
        <v>0.35844550878678139</v>
      </c>
      <c r="T27" s="85">
        <f>分析係数表!F30</f>
        <v>0.43968871595330739</v>
      </c>
      <c r="U27" s="86">
        <f t="shared" si="6"/>
        <v>0.15760444549768987</v>
      </c>
      <c r="V27" s="87">
        <f>分析係数表!D30</f>
        <v>0.11560516076182674</v>
      </c>
      <c r="W27" s="167">
        <f t="shared" si="7"/>
        <v>0</v>
      </c>
      <c r="X27" s="76">
        <f>分析係数表!E30</f>
        <v>7.6694654925250877E-2</v>
      </c>
      <c r="Y27" s="166">
        <f t="shared" si="8"/>
        <v>0</v>
      </c>
    </row>
    <row r="28" spans="1:25" x14ac:dyDescent="0.2">
      <c r="A28" s="6" t="s">
        <v>16</v>
      </c>
      <c r="B28" s="5" t="s">
        <v>192</v>
      </c>
      <c r="C28" s="90"/>
      <c r="D28" s="76">
        <f>投入係数表!C28</f>
        <v>8.7209302325581394E-3</v>
      </c>
      <c r="E28" s="77">
        <f t="shared" si="9"/>
        <v>0.87209302325581395</v>
      </c>
      <c r="F28" s="76">
        <f>分析係数表!C31</f>
        <v>3.6682843277190957E-2</v>
      </c>
      <c r="G28" s="77">
        <f t="shared" si="0"/>
        <v>3.199085169522467E-2</v>
      </c>
      <c r="H28" s="77">
        <v>3.9351742449262241E-2</v>
      </c>
      <c r="I28" s="77">
        <f t="shared" si="1"/>
        <v>3.9351742449262241E-2</v>
      </c>
      <c r="J28" s="76">
        <f>分析係数表!G31</f>
        <v>6.9767441860465115E-2</v>
      </c>
      <c r="K28" s="78">
        <f t="shared" si="2"/>
        <v>2.7454704034369005E-3</v>
      </c>
      <c r="L28" s="79"/>
      <c r="M28" s="80"/>
      <c r="N28" s="81">
        <f>分析係数表!H31</f>
        <v>2.1751043841336117E-2</v>
      </c>
      <c r="O28" s="82">
        <f t="shared" si="3"/>
        <v>0.2036347408876488</v>
      </c>
      <c r="P28" s="76">
        <f>分析係数表!C31</f>
        <v>3.6682843277190957E-2</v>
      </c>
      <c r="Q28" s="82">
        <f t="shared" si="4"/>
        <v>7.4699012857730104E-3</v>
      </c>
      <c r="R28" s="83">
        <v>9.9327245495896364E-3</v>
      </c>
      <c r="S28" s="84">
        <f t="shared" si="5"/>
        <v>4.9284466998851875E-2</v>
      </c>
      <c r="T28" s="85">
        <f>分析係数表!F31</f>
        <v>0.34496124031007752</v>
      </c>
      <c r="U28" s="86">
        <f t="shared" si="6"/>
        <v>1.7001230863945026E-2</v>
      </c>
      <c r="V28" s="87">
        <f>分析係数表!D31</f>
        <v>0</v>
      </c>
      <c r="W28" s="167">
        <f t="shared" si="7"/>
        <v>0</v>
      </c>
      <c r="X28" s="76">
        <f>分析係数表!E31</f>
        <v>0</v>
      </c>
      <c r="Y28" s="166">
        <f t="shared" si="8"/>
        <v>0</v>
      </c>
    </row>
    <row r="29" spans="1:25" x14ac:dyDescent="0.2">
      <c r="A29" s="6" t="s">
        <v>17</v>
      </c>
      <c r="B29" s="5" t="s">
        <v>272</v>
      </c>
      <c r="C29" s="90"/>
      <c r="D29" s="76">
        <f>投入係数表!C29</f>
        <v>0</v>
      </c>
      <c r="E29" s="77">
        <f t="shared" si="9"/>
        <v>0</v>
      </c>
      <c r="F29" s="76">
        <f>分析係数表!C32</f>
        <v>0.40520446096654272</v>
      </c>
      <c r="G29" s="77">
        <f t="shared" si="0"/>
        <v>0</v>
      </c>
      <c r="H29" s="77">
        <v>8.7078994645152681E-3</v>
      </c>
      <c r="I29" s="77">
        <f t="shared" si="1"/>
        <v>8.7078994645152681E-3</v>
      </c>
      <c r="J29" s="76">
        <f>分析係数表!G32</f>
        <v>0.14123006833712984</v>
      </c>
      <c r="K29" s="78">
        <f t="shared" si="2"/>
        <v>1.2298172364463475E-3</v>
      </c>
      <c r="L29" s="79"/>
      <c r="M29" s="80"/>
      <c r="N29" s="81">
        <f>分析係数表!H32</f>
        <v>6.3543841336116914E-3</v>
      </c>
      <c r="O29" s="82">
        <f t="shared" si="3"/>
        <v>5.9490173252720435E-2</v>
      </c>
      <c r="P29" s="76">
        <f>分析係数表!C32</f>
        <v>0.40520446096654272</v>
      </c>
      <c r="Q29" s="82">
        <f t="shared" si="4"/>
        <v>2.410568358567482E-2</v>
      </c>
      <c r="R29" s="83">
        <v>3.0015796245240641E-2</v>
      </c>
      <c r="S29" s="84">
        <f t="shared" si="5"/>
        <v>3.8723695709755909E-2</v>
      </c>
      <c r="T29" s="85">
        <f>分析係数表!F32</f>
        <v>0.48519362186788156</v>
      </c>
      <c r="U29" s="86">
        <f t="shared" si="6"/>
        <v>1.8788490173526216E-2</v>
      </c>
      <c r="V29" s="87">
        <f>分析係数表!D32</f>
        <v>9.1116173120728925E-3</v>
      </c>
      <c r="W29" s="167">
        <f t="shared" si="7"/>
        <v>0</v>
      </c>
      <c r="X29" s="76">
        <f>分析係数表!E32</f>
        <v>1.366742596810934E-2</v>
      </c>
      <c r="Y29" s="166">
        <f t="shared" si="8"/>
        <v>0</v>
      </c>
    </row>
    <row r="30" spans="1:25" x14ac:dyDescent="0.2">
      <c r="A30" s="6" t="s">
        <v>18</v>
      </c>
      <c r="B30" s="5" t="s">
        <v>273</v>
      </c>
      <c r="C30" s="90"/>
      <c r="D30" s="76">
        <f>投入係数表!C30</f>
        <v>0</v>
      </c>
      <c r="E30" s="77">
        <f t="shared" si="9"/>
        <v>0</v>
      </c>
      <c r="F30" s="76">
        <f>分析係数表!C33</f>
        <v>1</v>
      </c>
      <c r="G30" s="77">
        <f t="shared" si="0"/>
        <v>0</v>
      </c>
      <c r="H30" s="77">
        <v>3.5575851133235588E-2</v>
      </c>
      <c r="I30" s="77">
        <f t="shared" si="1"/>
        <v>3.5575851133235588E-2</v>
      </c>
      <c r="J30" s="76">
        <f>分析係数表!G33</f>
        <v>0.50773765659543113</v>
      </c>
      <c r="K30" s="78">
        <f t="shared" si="2"/>
        <v>1.8063199285776949E-2</v>
      </c>
      <c r="L30" s="79"/>
      <c r="M30" s="80"/>
      <c r="N30" s="81">
        <f>分析係数表!H33</f>
        <v>9.3945720250521918E-4</v>
      </c>
      <c r="O30" s="82">
        <f t="shared" si="3"/>
        <v>8.7952617539956285E-3</v>
      </c>
      <c r="P30" s="76">
        <f>分析係数表!C33</f>
        <v>1</v>
      </c>
      <c r="Q30" s="82">
        <f t="shared" si="4"/>
        <v>8.7952617539956285E-3</v>
      </c>
      <c r="R30" s="83">
        <v>2.6549052952363705E-2</v>
      </c>
      <c r="S30" s="84">
        <f t="shared" si="5"/>
        <v>6.2124904085599293E-2</v>
      </c>
      <c r="T30" s="85">
        <f>分析係数表!F33</f>
        <v>0.64112011790714807</v>
      </c>
      <c r="U30" s="86">
        <f t="shared" si="6"/>
        <v>3.9829525832329682E-2</v>
      </c>
      <c r="V30" s="87">
        <f>分析係数表!D33</f>
        <v>2.5055268975681652E-2</v>
      </c>
      <c r="W30" s="167">
        <f t="shared" si="7"/>
        <v>0</v>
      </c>
      <c r="X30" s="76">
        <f>分析係数表!E33</f>
        <v>2.3581429624170966E-2</v>
      </c>
      <c r="Y30" s="166">
        <f t="shared" si="8"/>
        <v>0</v>
      </c>
    </row>
    <row r="31" spans="1:25" x14ac:dyDescent="0.2">
      <c r="A31" s="6" t="s">
        <v>19</v>
      </c>
      <c r="B31" s="5" t="s">
        <v>274</v>
      </c>
      <c r="C31" s="90"/>
      <c r="D31" s="76">
        <f>投入係数表!C31</f>
        <v>7.2674418604651167E-2</v>
      </c>
      <c r="E31" s="77">
        <f t="shared" si="9"/>
        <v>7.2674418604651168</v>
      </c>
      <c r="F31" s="76">
        <f>分析係数表!C34</f>
        <v>0.47684200348095152</v>
      </c>
      <c r="G31" s="77">
        <f t="shared" si="0"/>
        <v>3.4654215369255201</v>
      </c>
      <c r="H31" s="77">
        <v>3.6015967893165888</v>
      </c>
      <c r="I31" s="77">
        <f t="shared" si="1"/>
        <v>3.6015967893165888</v>
      </c>
      <c r="J31" s="76">
        <f>分析係数表!G34</f>
        <v>0.42481481481481481</v>
      </c>
      <c r="K31" s="78">
        <f t="shared" si="2"/>
        <v>1.5300116730911582</v>
      </c>
      <c r="L31" s="79"/>
      <c r="M31" s="80"/>
      <c r="N31" s="81">
        <f>分析係数表!H34</f>
        <v>0.15750260960334028</v>
      </c>
      <c r="O31" s="82">
        <f t="shared" si="3"/>
        <v>1.4745500643400171</v>
      </c>
      <c r="P31" s="76">
        <f>分析係数表!C34</f>
        <v>0.47684200348095152</v>
      </c>
      <c r="Q31" s="82">
        <f t="shared" si="4"/>
        <v>0.70312740691285969</v>
      </c>
      <c r="R31" s="83">
        <v>0.75130937525927233</v>
      </c>
      <c r="S31" s="84">
        <f t="shared" si="5"/>
        <v>4.3529061645758613</v>
      </c>
      <c r="T31" s="85">
        <f>分析係数表!F34</f>
        <v>0.69679012345679014</v>
      </c>
      <c r="U31" s="86">
        <f t="shared" si="6"/>
        <v>3.0330620238106372</v>
      </c>
      <c r="V31" s="87">
        <f>分析係数表!D34</f>
        <v>0.16024691358024692</v>
      </c>
      <c r="W31" s="167">
        <f t="shared" si="7"/>
        <v>1</v>
      </c>
      <c r="X31" s="76">
        <f>分析係数表!E34</f>
        <v>0.12271604938271605</v>
      </c>
      <c r="Y31" s="166">
        <f t="shared" si="8"/>
        <v>1</v>
      </c>
    </row>
    <row r="32" spans="1:25" x14ac:dyDescent="0.2">
      <c r="A32" s="6" t="s">
        <v>20</v>
      </c>
      <c r="B32" s="5" t="s">
        <v>37</v>
      </c>
      <c r="C32" s="90"/>
      <c r="D32" s="76">
        <f>投入係数表!C32</f>
        <v>5.8139534883720929E-3</v>
      </c>
      <c r="E32" s="77">
        <f t="shared" si="9"/>
        <v>0.58139534883720934</v>
      </c>
      <c r="F32" s="76">
        <f>分析係数表!C35</f>
        <v>0.24337550728097401</v>
      </c>
      <c r="G32" s="77">
        <f t="shared" si="0"/>
        <v>0.14149738795405467</v>
      </c>
      <c r="H32" s="77">
        <v>0.18735830913693152</v>
      </c>
      <c r="I32" s="77">
        <f t="shared" si="1"/>
        <v>0.18735830913693152</v>
      </c>
      <c r="J32" s="76">
        <f>分析係数表!G35</f>
        <v>0.31448275862068964</v>
      </c>
      <c r="K32" s="78">
        <f t="shared" si="2"/>
        <v>5.892095790789019E-2</v>
      </c>
      <c r="L32" s="79"/>
      <c r="M32" s="80"/>
      <c r="N32" s="81">
        <f>分析係数表!H35</f>
        <v>5.9929540709812108E-2</v>
      </c>
      <c r="O32" s="82">
        <f t="shared" si="3"/>
        <v>0.56106440605697117</v>
      </c>
      <c r="P32" s="76">
        <f>分析係数表!C35</f>
        <v>0.24337550728097401</v>
      </c>
      <c r="Q32" s="82">
        <f t="shared" si="4"/>
        <v>0.13654933444141373</v>
      </c>
      <c r="R32" s="83">
        <v>0.18129978492372534</v>
      </c>
      <c r="S32" s="84">
        <f t="shared" si="5"/>
        <v>0.36865809406065686</v>
      </c>
      <c r="T32" s="85">
        <f>分析係数表!F35</f>
        <v>0.64091954022988507</v>
      </c>
      <c r="U32" s="86">
        <f t="shared" si="6"/>
        <v>0.23628017614738192</v>
      </c>
      <c r="V32" s="87">
        <f>分析係数表!D35</f>
        <v>7.0344827586206901E-2</v>
      </c>
      <c r="W32" s="167">
        <f t="shared" si="7"/>
        <v>0</v>
      </c>
      <c r="X32" s="76">
        <f>分析係数表!E35</f>
        <v>6.2068965517241378E-2</v>
      </c>
      <c r="Y32" s="166">
        <f t="shared" si="8"/>
        <v>0</v>
      </c>
    </row>
    <row r="33" spans="1:25" x14ac:dyDescent="0.2">
      <c r="A33" s="6" t="s">
        <v>21</v>
      </c>
      <c r="B33" s="5" t="s">
        <v>38</v>
      </c>
      <c r="C33" s="90"/>
      <c r="D33" s="76">
        <f>投入係数表!C33</f>
        <v>2.9069767441860465E-3</v>
      </c>
      <c r="E33" s="77">
        <f t="shared" si="9"/>
        <v>0.29069767441860467</v>
      </c>
      <c r="F33" s="76">
        <f>分析係数表!C36</f>
        <v>0.96818154529627187</v>
      </c>
      <c r="G33" s="77">
        <f t="shared" si="0"/>
        <v>0.28144812363263721</v>
      </c>
      <c r="H33" s="77">
        <v>0.40803150996265442</v>
      </c>
      <c r="I33" s="77">
        <f t="shared" si="1"/>
        <v>0.40803150996265442</v>
      </c>
      <c r="J33" s="76">
        <f>分析係数表!G36</f>
        <v>4.9777985510633324E-2</v>
      </c>
      <c r="K33" s="78">
        <f t="shared" si="2"/>
        <v>2.0310986590802847E-2</v>
      </c>
      <c r="L33" s="79"/>
      <c r="M33" s="80"/>
      <c r="N33" s="81">
        <f>分析係数表!H36</f>
        <v>0.19376304801670147</v>
      </c>
      <c r="O33" s="82">
        <f t="shared" si="3"/>
        <v>1.8140227367615984</v>
      </c>
      <c r="P33" s="76">
        <f>分析係数表!C36</f>
        <v>0.96818154529627187</v>
      </c>
      <c r="Q33" s="82">
        <f t="shared" si="4"/>
        <v>1.7563033364804166</v>
      </c>
      <c r="R33" s="83">
        <v>1.8508333256938274</v>
      </c>
      <c r="S33" s="84">
        <f t="shared" si="5"/>
        <v>2.2588648356564818</v>
      </c>
      <c r="T33" s="85">
        <f>分析係数表!F36</f>
        <v>0.84955597102126668</v>
      </c>
      <c r="U33" s="86">
        <f t="shared" si="6"/>
        <v>1.9190321088619364</v>
      </c>
      <c r="V33" s="87">
        <f>分析係数表!D36</f>
        <v>8.3547557840616959E-3</v>
      </c>
      <c r="W33" s="167">
        <f t="shared" si="7"/>
        <v>0</v>
      </c>
      <c r="X33" s="76">
        <f>分析係数表!E36</f>
        <v>3.0380930123860717E-3</v>
      </c>
      <c r="Y33" s="166">
        <f t="shared" si="8"/>
        <v>0</v>
      </c>
    </row>
    <row r="34" spans="1:25" x14ac:dyDescent="0.2">
      <c r="A34" s="6" t="s">
        <v>22</v>
      </c>
      <c r="B34" s="5" t="s">
        <v>377</v>
      </c>
      <c r="C34" s="90"/>
      <c r="D34" s="76">
        <f>投入係数表!C34</f>
        <v>2.9069767441860465E-2</v>
      </c>
      <c r="E34" s="77">
        <f t="shared" si="9"/>
        <v>2.9069767441860463</v>
      </c>
      <c r="F34" s="76">
        <f>分析係数表!C37</f>
        <v>0.40040699066315533</v>
      </c>
      <c r="G34" s="77">
        <f t="shared" si="0"/>
        <v>1.1639738100673118</v>
      </c>
      <c r="H34" s="77">
        <v>1.2608435447589412</v>
      </c>
      <c r="I34" s="77">
        <f t="shared" si="1"/>
        <v>1.2608435447589412</v>
      </c>
      <c r="J34" s="76">
        <f>分析係数表!G37</f>
        <v>0.27134717134717135</v>
      </c>
      <c r="K34" s="78">
        <f t="shared" si="2"/>
        <v>0.34212632938167931</v>
      </c>
      <c r="L34" s="79"/>
      <c r="M34" s="80"/>
      <c r="N34" s="81">
        <f>分析係数表!H37</f>
        <v>4.6907620041753653E-2</v>
      </c>
      <c r="O34" s="82">
        <f t="shared" si="3"/>
        <v>0.43915230563353175</v>
      </c>
      <c r="P34" s="76">
        <f>分析係数表!C37</f>
        <v>0.40040699066315533</v>
      </c>
      <c r="Q34" s="82">
        <f t="shared" si="4"/>
        <v>0.17583965314150868</v>
      </c>
      <c r="R34" s="83">
        <v>0.20274445351405374</v>
      </c>
      <c r="S34" s="84">
        <f t="shared" si="5"/>
        <v>1.4635879982729949</v>
      </c>
      <c r="T34" s="85">
        <f>分析係数表!F37</f>
        <v>0.66491656491656492</v>
      </c>
      <c r="U34" s="86">
        <f t="shared" si="6"/>
        <v>0.97316390426479116</v>
      </c>
      <c r="V34" s="87">
        <f>分析係数表!D37</f>
        <v>3.0728530728530729E-2</v>
      </c>
      <c r="W34" s="167">
        <f t="shared" si="7"/>
        <v>0</v>
      </c>
      <c r="X34" s="76">
        <f>分析係数表!E37</f>
        <v>2.9100529100529099E-2</v>
      </c>
      <c r="Y34" s="166">
        <f t="shared" si="8"/>
        <v>0</v>
      </c>
    </row>
    <row r="35" spans="1:25" x14ac:dyDescent="0.2">
      <c r="A35" s="6" t="s">
        <v>23</v>
      </c>
      <c r="B35" s="5" t="s">
        <v>193</v>
      </c>
      <c r="C35" s="90"/>
      <c r="D35" s="76">
        <f>投入係数表!C35</f>
        <v>2.9069767441860465E-3</v>
      </c>
      <c r="E35" s="77">
        <f t="shared" si="9"/>
        <v>0.29069767441860467</v>
      </c>
      <c r="F35" s="76">
        <f>分析係数表!C38</f>
        <v>3.4362826933778567E-2</v>
      </c>
      <c r="G35" s="77">
        <f t="shared" si="0"/>
        <v>9.9891938760984216E-3</v>
      </c>
      <c r="H35" s="77">
        <v>1.7251483618120674E-2</v>
      </c>
      <c r="I35" s="77">
        <f t="shared" si="1"/>
        <v>1.7251483618120674E-2</v>
      </c>
      <c r="J35" s="76">
        <f>分析係数表!G38</f>
        <v>0.25648414985590778</v>
      </c>
      <c r="K35" s="78">
        <f t="shared" si="2"/>
        <v>4.4247321095468011E-3</v>
      </c>
      <c r="L35" s="79"/>
      <c r="M35" s="80"/>
      <c r="N35" s="81">
        <f>分析係数表!H38</f>
        <v>4.2901878914405008E-2</v>
      </c>
      <c r="O35" s="82">
        <f t="shared" si="3"/>
        <v>0.40165028676580034</v>
      </c>
      <c r="P35" s="76">
        <f>分析係数表!C38</f>
        <v>3.4362826933778567E-2</v>
      </c>
      <c r="Q35" s="82">
        <f t="shared" si="4"/>
        <v>1.3801839292035729E-2</v>
      </c>
      <c r="R35" s="83">
        <v>1.6574916204106799E-2</v>
      </c>
      <c r="S35" s="84">
        <f t="shared" si="5"/>
        <v>3.3826399822227474E-2</v>
      </c>
      <c r="T35" s="85">
        <f>分析係数表!F38</f>
        <v>0.52449567723342938</v>
      </c>
      <c r="U35" s="86">
        <f t="shared" si="6"/>
        <v>1.7741800483127953E-2</v>
      </c>
      <c r="V35" s="87">
        <f>分析係数表!D38</f>
        <v>0.12968299711815562</v>
      </c>
      <c r="W35" s="167">
        <f t="shared" si="7"/>
        <v>0</v>
      </c>
      <c r="X35" s="76">
        <f>分析係数表!E38</f>
        <v>0.13832853025936601</v>
      </c>
      <c r="Y35" s="166">
        <f t="shared" si="8"/>
        <v>0</v>
      </c>
    </row>
    <row r="36" spans="1:25" x14ac:dyDescent="0.2">
      <c r="A36" s="6" t="s">
        <v>24</v>
      </c>
      <c r="B36" s="5" t="s">
        <v>39</v>
      </c>
      <c r="C36" s="90"/>
      <c r="D36" s="76">
        <f>投入係数表!C36</f>
        <v>0</v>
      </c>
      <c r="E36" s="77">
        <f t="shared" si="9"/>
        <v>0</v>
      </c>
      <c r="F36" s="76">
        <f>分析係数表!C39</f>
        <v>1</v>
      </c>
      <c r="G36" s="77">
        <f t="shared" si="0"/>
        <v>0</v>
      </c>
      <c r="H36" s="77">
        <v>1.5560091462292525E-2</v>
      </c>
      <c r="I36" s="77">
        <f t="shared" si="1"/>
        <v>1.5560091462292525E-2</v>
      </c>
      <c r="J36" s="76">
        <f>分析係数表!G39</f>
        <v>0.34864130434782609</v>
      </c>
      <c r="K36" s="78">
        <f t="shared" si="2"/>
        <v>5.424890583185139E-3</v>
      </c>
      <c r="L36" s="79"/>
      <c r="M36" s="80"/>
      <c r="N36" s="81">
        <f>分析係数表!H39</f>
        <v>3.7578288100208767E-3</v>
      </c>
      <c r="O36" s="82">
        <f t="shared" si="3"/>
        <v>3.5181047015982514E-2</v>
      </c>
      <c r="P36" s="76">
        <f>分析係数表!C39</f>
        <v>1</v>
      </c>
      <c r="Q36" s="82">
        <f t="shared" si="4"/>
        <v>3.5181047015982514E-2</v>
      </c>
      <c r="R36" s="83">
        <v>4.5085645180072485E-2</v>
      </c>
      <c r="S36" s="84">
        <f t="shared" si="5"/>
        <v>6.0645736642365014E-2</v>
      </c>
      <c r="T36" s="85">
        <f>分析係数表!F39</f>
        <v>0.69918478260869565</v>
      </c>
      <c r="U36" s="86">
        <f t="shared" si="6"/>
        <v>4.2402576190436192E-2</v>
      </c>
      <c r="V36" s="87">
        <f>分析係数表!D39</f>
        <v>5.6793478260869563E-2</v>
      </c>
      <c r="W36" s="167">
        <f t="shared" si="7"/>
        <v>0</v>
      </c>
      <c r="X36" s="76">
        <f>分析係数表!E39</f>
        <v>7.2010869565217392E-2</v>
      </c>
      <c r="Y36" s="166">
        <f t="shared" si="8"/>
        <v>0</v>
      </c>
    </row>
    <row r="37" spans="1:25" x14ac:dyDescent="0.2">
      <c r="A37" s="6" t="s">
        <v>25</v>
      </c>
      <c r="B37" s="5" t="s">
        <v>40</v>
      </c>
      <c r="C37" s="90"/>
      <c r="D37" s="76">
        <f>投入係数表!C37</f>
        <v>0</v>
      </c>
      <c r="E37" s="77">
        <f t="shared" si="9"/>
        <v>0</v>
      </c>
      <c r="F37" s="76">
        <f>分析係数表!C40</f>
        <v>0.60127684271619275</v>
      </c>
      <c r="G37" s="77">
        <f t="shared" si="0"/>
        <v>0</v>
      </c>
      <c r="H37" s="77">
        <v>4.9960339165654516E-3</v>
      </c>
      <c r="I37" s="77">
        <f t="shared" si="1"/>
        <v>4.9960339165654516E-3</v>
      </c>
      <c r="J37" s="76">
        <f>分析係数表!G40</f>
        <v>0.54798481836255197</v>
      </c>
      <c r="K37" s="78">
        <f t="shared" si="2"/>
        <v>2.737750738302268E-3</v>
      </c>
      <c r="L37" s="79"/>
      <c r="M37" s="80"/>
      <c r="N37" s="81">
        <f>分析係数表!H40</f>
        <v>3.4120563674321501E-2</v>
      </c>
      <c r="O37" s="82">
        <f t="shared" si="3"/>
        <v>0.3194390206485912</v>
      </c>
      <c r="P37" s="76">
        <f>分析係数表!C40</f>
        <v>0.60127684271619275</v>
      </c>
      <c r="Q37" s="82">
        <f t="shared" si="4"/>
        <v>0.19207128577593763</v>
      </c>
      <c r="R37" s="83">
        <v>0.19293519667836129</v>
      </c>
      <c r="S37" s="84">
        <f t="shared" si="5"/>
        <v>0.19793123059492673</v>
      </c>
      <c r="T37" s="85">
        <f>分析係数表!F40</f>
        <v>0.74046629315018975</v>
      </c>
      <c r="U37" s="86">
        <f t="shared" si="6"/>
        <v>0.14656140461728082</v>
      </c>
      <c r="V37" s="87">
        <f>分析係数表!D40</f>
        <v>0.1006687149828303</v>
      </c>
      <c r="W37" s="167">
        <f t="shared" si="7"/>
        <v>0</v>
      </c>
      <c r="X37" s="76">
        <f>分析係数表!E40</f>
        <v>5.8015543105006326E-2</v>
      </c>
      <c r="Y37" s="166">
        <f t="shared" si="8"/>
        <v>0</v>
      </c>
    </row>
    <row r="38" spans="1:25" x14ac:dyDescent="0.2">
      <c r="A38" s="6" t="s">
        <v>26</v>
      </c>
      <c r="B38" s="5" t="s">
        <v>276</v>
      </c>
      <c r="C38" s="90"/>
      <c r="D38" s="76">
        <f>投入係数表!C38</f>
        <v>0</v>
      </c>
      <c r="E38" s="77">
        <f t="shared" si="9"/>
        <v>0</v>
      </c>
      <c r="F38" s="76">
        <f>分析係数表!C41</f>
        <v>0.59395665886661919</v>
      </c>
      <c r="G38" s="77">
        <f t="shared" si="0"/>
        <v>0</v>
      </c>
      <c r="H38" s="77">
        <v>2.020665776605163E-4</v>
      </c>
      <c r="I38" s="77">
        <f t="shared" si="1"/>
        <v>2.020665776605163E-4</v>
      </c>
      <c r="J38" s="76">
        <f>分析係数表!G41</f>
        <v>0.45048742945100051</v>
      </c>
      <c r="K38" s="78">
        <f t="shared" si="2"/>
        <v>9.102845314824695E-5</v>
      </c>
      <c r="L38" s="79"/>
      <c r="M38" s="80"/>
      <c r="N38" s="81">
        <f>分析係数表!H41</f>
        <v>5.5519311064718163E-2</v>
      </c>
      <c r="O38" s="82">
        <f t="shared" si="3"/>
        <v>0.51977553837849166</v>
      </c>
      <c r="P38" s="76">
        <f>分析係数表!C41</f>
        <v>0.59395665886661919</v>
      </c>
      <c r="Q38" s="82">
        <f t="shared" si="4"/>
        <v>0.30872414213588711</v>
      </c>
      <c r="R38" s="83">
        <v>0.31263596689457562</v>
      </c>
      <c r="S38" s="84">
        <f t="shared" si="5"/>
        <v>0.31283803347223615</v>
      </c>
      <c r="T38" s="85">
        <f>分析係数表!F41</f>
        <v>0.55190696083461599</v>
      </c>
      <c r="U38" s="86">
        <f t="shared" si="6"/>
        <v>0.17265748828713973</v>
      </c>
      <c r="V38" s="87">
        <f>分析係数表!D41</f>
        <v>0.18539421925773902</v>
      </c>
      <c r="W38" s="167">
        <f t="shared" si="7"/>
        <v>0</v>
      </c>
      <c r="X38" s="76">
        <f>分析係数表!E41</f>
        <v>0.17017273815631948</v>
      </c>
      <c r="Y38" s="166">
        <f t="shared" si="8"/>
        <v>0</v>
      </c>
    </row>
    <row r="39" spans="1:25" x14ac:dyDescent="0.2">
      <c r="A39" s="6" t="s">
        <v>51</v>
      </c>
      <c r="B39" s="5" t="s">
        <v>367</v>
      </c>
      <c r="C39" s="90"/>
      <c r="D39" s="76">
        <f>投入係数表!C39</f>
        <v>0</v>
      </c>
      <c r="E39" s="77">
        <f>$C$5*D39</f>
        <v>0</v>
      </c>
      <c r="F39" s="76">
        <f>分析係数表!C42</f>
        <v>0.30827067669172936</v>
      </c>
      <c r="G39" s="77">
        <f>E39*F39</f>
        <v>0</v>
      </c>
      <c r="H39" s="77">
        <v>1.8844427489035031E-3</v>
      </c>
      <c r="I39" s="77">
        <f>C39+H39</f>
        <v>1.8844427489035031E-3</v>
      </c>
      <c r="J39" s="76">
        <f>分析係数表!G42</f>
        <v>0.47878787878787876</v>
      </c>
      <c r="K39" s="78">
        <f>I39*J39</f>
        <v>9.0224834644470747E-4</v>
      </c>
      <c r="L39" s="79"/>
      <c r="M39" s="80"/>
      <c r="N39" s="81">
        <f>分析係数表!H42</f>
        <v>1.163883089770355E-2</v>
      </c>
      <c r="O39" s="82">
        <f t="shared" si="3"/>
        <v>0.10896352061894585</v>
      </c>
      <c r="P39" s="76">
        <f>分析係数表!C42</f>
        <v>0.30827067669172936</v>
      </c>
      <c r="Q39" s="82">
        <f>O39*P39</f>
        <v>3.3590258235915639E-2</v>
      </c>
      <c r="R39" s="83">
        <v>3.4954211925776503E-2</v>
      </c>
      <c r="S39" s="84">
        <f>I39+R39</f>
        <v>3.6838654674680005E-2</v>
      </c>
      <c r="T39" s="85">
        <f>分析係数表!F42</f>
        <v>0.54545454545454541</v>
      </c>
      <c r="U39" s="86">
        <f t="shared" si="6"/>
        <v>2.0093811640734545E-2</v>
      </c>
      <c r="V39" s="87">
        <f>分析係数表!D42</f>
        <v>0.24545454545454545</v>
      </c>
      <c r="W39" s="167">
        <f t="shared" si="7"/>
        <v>0</v>
      </c>
      <c r="X39" s="76">
        <f>分析係数表!E42</f>
        <v>0.17575757575757575</v>
      </c>
      <c r="Y39" s="166">
        <f t="shared" si="8"/>
        <v>0</v>
      </c>
    </row>
    <row r="40" spans="1:25" x14ac:dyDescent="0.2">
      <c r="A40" s="6" t="s">
        <v>194</v>
      </c>
      <c r="B40" s="5" t="s">
        <v>41</v>
      </c>
      <c r="C40" s="90"/>
      <c r="D40" s="76">
        <f>投入係数表!C40</f>
        <v>2.0348837209302327E-2</v>
      </c>
      <c r="E40" s="77">
        <f>$C$5*D40</f>
        <v>2.0348837209302326</v>
      </c>
      <c r="F40" s="76">
        <f>分析係数表!C43</f>
        <v>0.33317448971487573</v>
      </c>
      <c r="G40" s="77">
        <f>E40*F40</f>
        <v>0.67797134535003789</v>
      </c>
      <c r="H40" s="77">
        <v>0.88005879970324874</v>
      </c>
      <c r="I40" s="77">
        <f>C40+H40</f>
        <v>0.88005879970324874</v>
      </c>
      <c r="J40" s="76">
        <f>分析係数表!G43</f>
        <v>0.31447963800904977</v>
      </c>
      <c r="K40" s="78">
        <f>I40*J40</f>
        <v>0.27676057275735649</v>
      </c>
      <c r="L40" s="79"/>
      <c r="M40" s="80"/>
      <c r="N40" s="81">
        <f>分析係数表!H43</f>
        <v>3.2711377870563677E-2</v>
      </c>
      <c r="O40" s="82">
        <f t="shared" si="3"/>
        <v>0.30624612801759782</v>
      </c>
      <c r="P40" s="76">
        <f>分析係数表!C43</f>
        <v>0.33317448971487573</v>
      </c>
      <c r="Q40" s="82">
        <f>O40*P40</f>
        <v>0.10203339742941966</v>
      </c>
      <c r="R40" s="83">
        <v>0.17605011399199452</v>
      </c>
      <c r="S40" s="84">
        <f>I40+R40</f>
        <v>1.0561089136952433</v>
      </c>
      <c r="T40" s="85">
        <f>分析係数表!F43</f>
        <v>0.5802139037433155</v>
      </c>
      <c r="U40" s="86">
        <f t="shared" si="6"/>
        <v>0.61276907559322935</v>
      </c>
      <c r="V40" s="87">
        <f>分析係数表!D43</f>
        <v>0.11641299876593994</v>
      </c>
      <c r="W40" s="167">
        <f t="shared" si="7"/>
        <v>0</v>
      </c>
      <c r="X40" s="76">
        <f>分析係数表!E43</f>
        <v>9.2348827642945289E-2</v>
      </c>
      <c r="Y40" s="166">
        <f t="shared" si="8"/>
        <v>0</v>
      </c>
    </row>
    <row r="41" spans="1:25" x14ac:dyDescent="0.2">
      <c r="A41" s="6" t="s">
        <v>340</v>
      </c>
      <c r="B41" s="5" t="s">
        <v>345</v>
      </c>
      <c r="C41" s="90"/>
      <c r="D41" s="76">
        <f>投入係数表!C41</f>
        <v>0</v>
      </c>
      <c r="E41" s="77">
        <f>$C$5*D41</f>
        <v>0</v>
      </c>
      <c r="F41" s="76">
        <f>分析係数表!C44</f>
        <v>0.44668045890539776</v>
      </c>
      <c r="G41" s="77">
        <f>E41*F41</f>
        <v>0</v>
      </c>
      <c r="H41" s="77">
        <v>3.654853098683802E-3</v>
      </c>
      <c r="I41" s="77">
        <f>C41+H41</f>
        <v>3.654853098683802E-3</v>
      </c>
      <c r="J41" s="76">
        <f>分析係数表!G44</f>
        <v>0.26717776712985147</v>
      </c>
      <c r="K41" s="78">
        <f>I41*J41</f>
        <v>9.7649549009395692E-4</v>
      </c>
      <c r="L41" s="79"/>
      <c r="M41" s="80"/>
      <c r="N41" s="81">
        <f>分析係数表!H44</f>
        <v>0.10956419624217119</v>
      </c>
      <c r="O41" s="82">
        <f t="shared" si="3"/>
        <v>1.0257474020597401</v>
      </c>
      <c r="P41" s="76">
        <f>分析係数表!C44</f>
        <v>0.44668045890539776</v>
      </c>
      <c r="Q41" s="82">
        <f>O41*P41</f>
        <v>0.45818132027306424</v>
      </c>
      <c r="R41" s="83">
        <v>0.4645536512503467</v>
      </c>
      <c r="S41" s="84">
        <f>I41+R41</f>
        <v>0.4682085043490305</v>
      </c>
      <c r="T41" s="85">
        <f>分析係数表!F44</f>
        <v>0.50742692860565408</v>
      </c>
      <c r="U41" s="86">
        <f t="shared" si="6"/>
        <v>0.23758160330887557</v>
      </c>
      <c r="V41" s="87">
        <f>分析係数表!D44</f>
        <v>0.12563488260661237</v>
      </c>
      <c r="W41" s="167">
        <f t="shared" si="7"/>
        <v>0</v>
      </c>
      <c r="X41" s="76">
        <f>分析係数表!E44</f>
        <v>9.5448011499760427E-2</v>
      </c>
      <c r="Y41" s="166">
        <f t="shared" si="8"/>
        <v>0</v>
      </c>
    </row>
    <row r="42" spans="1:25" x14ac:dyDescent="0.2">
      <c r="A42" s="6" t="s">
        <v>341</v>
      </c>
      <c r="B42" s="5" t="s">
        <v>278</v>
      </c>
      <c r="C42" s="90"/>
      <c r="D42" s="76">
        <f>投入係数表!C42</f>
        <v>0</v>
      </c>
      <c r="E42" s="77">
        <f>$C$5*D42</f>
        <v>0</v>
      </c>
      <c r="F42" s="76">
        <f>分析係数表!C45</f>
        <v>1</v>
      </c>
      <c r="G42" s="77">
        <f>E42*F42</f>
        <v>0</v>
      </c>
      <c r="H42" s="77">
        <v>3.0825578081515672E-2</v>
      </c>
      <c r="I42" s="77">
        <f>C42+H42</f>
        <v>3.0825578081515672E-2</v>
      </c>
      <c r="J42" s="76">
        <f>分析係数表!G45</f>
        <v>0</v>
      </c>
      <c r="K42" s="78">
        <f>I42*J42</f>
        <v>0</v>
      </c>
      <c r="L42" s="79"/>
      <c r="M42" s="80"/>
      <c r="N42" s="81">
        <f>分析係数表!H45</f>
        <v>0</v>
      </c>
      <c r="O42" s="82">
        <f t="shared" si="3"/>
        <v>0</v>
      </c>
      <c r="P42" s="76">
        <f>分析係数表!C45</f>
        <v>1</v>
      </c>
      <c r="Q42" s="82">
        <f>O42*P42</f>
        <v>0</v>
      </c>
      <c r="R42" s="83">
        <v>1.3735860820200139E-2</v>
      </c>
      <c r="S42" s="84">
        <f>I42+R42</f>
        <v>4.4561438901715808E-2</v>
      </c>
      <c r="T42" s="85">
        <f>分析係数表!F45</f>
        <v>0</v>
      </c>
      <c r="U42" s="86">
        <f t="shared" si="6"/>
        <v>0</v>
      </c>
      <c r="V42" s="87">
        <f>分析係数表!D45</f>
        <v>0</v>
      </c>
      <c r="W42" s="167">
        <f t="shared" si="7"/>
        <v>0</v>
      </c>
      <c r="X42" s="76">
        <f>分析係数表!E45</f>
        <v>0</v>
      </c>
      <c r="Y42" s="166">
        <f t="shared" si="8"/>
        <v>0</v>
      </c>
    </row>
    <row r="43" spans="1:25" x14ac:dyDescent="0.2">
      <c r="A43" s="6" t="s">
        <v>342</v>
      </c>
      <c r="B43" s="5" t="s">
        <v>279</v>
      </c>
      <c r="C43" s="90"/>
      <c r="D43" s="76">
        <f>投入係数表!C43</f>
        <v>2.9069767441860465E-3</v>
      </c>
      <c r="E43" s="77">
        <f>$C$5*D43</f>
        <v>0.29069767441860467</v>
      </c>
      <c r="F43" s="76">
        <f>分析係数表!C46</f>
        <v>0.15546676353069377</v>
      </c>
      <c r="G43" s="77">
        <f>E43*F43</f>
        <v>4.5193826607759821E-2</v>
      </c>
      <c r="H43" s="77">
        <v>5.6094783506920119E-2</v>
      </c>
      <c r="I43" s="77">
        <f>C43+H43</f>
        <v>5.6094783506920119E-2</v>
      </c>
      <c r="J43" s="76">
        <f>分析係数表!G46</f>
        <v>0</v>
      </c>
      <c r="K43" s="78">
        <f>I43*J43</f>
        <v>0</v>
      </c>
      <c r="L43" s="79"/>
      <c r="M43" s="80"/>
      <c r="N43" s="81">
        <f>分析係数表!H46</f>
        <v>2.2129436325678497E-2</v>
      </c>
      <c r="O43" s="82">
        <f t="shared" si="3"/>
        <v>0.20717727687189705</v>
      </c>
      <c r="P43" s="76">
        <f>分析係数表!C46</f>
        <v>0.15546676353069377</v>
      </c>
      <c r="Q43" s="82">
        <f>O43*P43</f>
        <v>3.2209180712376294E-2</v>
      </c>
      <c r="R43" s="83">
        <v>3.5706492541131098E-2</v>
      </c>
      <c r="S43" s="84">
        <f>I43+R43</f>
        <v>9.1801276048051217E-2</v>
      </c>
      <c r="T43" s="85">
        <f>分析係数表!F46</f>
        <v>0</v>
      </c>
      <c r="U43" s="86">
        <f t="shared" si="6"/>
        <v>0</v>
      </c>
      <c r="V43" s="87">
        <f>分析係数表!D46</f>
        <v>4.662004662004662E-3</v>
      </c>
      <c r="W43" s="167">
        <f t="shared" si="7"/>
        <v>0</v>
      </c>
      <c r="X43" s="76">
        <f>分析係数表!E46</f>
        <v>9.324009324009324E-3</v>
      </c>
      <c r="Y43" s="166">
        <f t="shared" si="8"/>
        <v>0</v>
      </c>
    </row>
    <row r="44" spans="1:25" x14ac:dyDescent="0.2">
      <c r="A44" s="192">
        <v>40</v>
      </c>
      <c r="B44" s="14" t="s">
        <v>150</v>
      </c>
      <c r="C44" s="197">
        <f>SUM(C5:C43)</f>
        <v>100</v>
      </c>
      <c r="D44" s="92">
        <f>投入係数表!C44</f>
        <v>0.54069767441860461</v>
      </c>
      <c r="E44" s="91">
        <f>SUM(E5:E43)</f>
        <v>54.069767441860463</v>
      </c>
      <c r="F44" s="92">
        <f>分析係数表!C47</f>
        <v>0.3856972016264052</v>
      </c>
      <c r="G44" s="91">
        <f>SUM(G5:G43)</f>
        <v>8.6138777778791482</v>
      </c>
      <c r="H44" s="91">
        <f>SUM(H5:H43)</f>
        <v>9.5296941664872712</v>
      </c>
      <c r="I44" s="91">
        <f>SUM(I5:I43)</f>
        <v>109.52969416648725</v>
      </c>
      <c r="J44" s="92">
        <f>分析係数表!G47</f>
        <v>0.23532043395593333</v>
      </c>
      <c r="K44" s="93">
        <f>SUM(K5:K43)</f>
        <v>14.93152713153963</v>
      </c>
      <c r="L44" s="94">
        <f>最終需要_まとめ!$L$33</f>
        <v>0.627</v>
      </c>
      <c r="M44" s="91">
        <f>K44*L44</f>
        <v>9.3620675114753471</v>
      </c>
      <c r="N44" s="95">
        <f>分析係数表!H47</f>
        <v>1</v>
      </c>
      <c r="O44" s="96">
        <f>SUM(O5:O43)</f>
        <v>9.3620675114753471</v>
      </c>
      <c r="P44" s="92">
        <f>分析係数表!C47</f>
        <v>0.3856972016264052</v>
      </c>
      <c r="Q44" s="96">
        <f>SUM(Q5:Q43)</f>
        <v>4.1751537408275414</v>
      </c>
      <c r="R44" s="91">
        <f>SUM(R5:R43)</f>
        <v>4.5982698183574202</v>
      </c>
      <c r="S44" s="97">
        <f>SUM(S5:S43)</f>
        <v>114.1279639848447</v>
      </c>
      <c r="T44" s="98">
        <f>分析係数表!F47</f>
        <v>0.49256721600054465</v>
      </c>
      <c r="U44" s="99">
        <f>SUM(U5:U43)</f>
        <v>54.366217040535012</v>
      </c>
      <c r="V44" s="100">
        <f>分析係数表!D47</f>
        <v>5.5358071998560611E-2</v>
      </c>
      <c r="W44" s="164">
        <f>SUM(W5:W43)</f>
        <v>64</v>
      </c>
      <c r="X44" s="92">
        <f>分析係数表!E47</f>
        <v>4.4839843806985892E-2</v>
      </c>
      <c r="Y44" s="165">
        <f>SUM(Y5:Y43)</f>
        <v>1</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265</v>
      </c>
      <c r="S2" s="3" t="s">
        <v>152</v>
      </c>
      <c r="U2" s="64" t="s">
        <v>209</v>
      </c>
      <c r="W2" s="3" t="s">
        <v>130</v>
      </c>
      <c r="Y2" s="3" t="s">
        <v>153</v>
      </c>
    </row>
    <row r="3" spans="1:25" ht="44" x14ac:dyDescent="0.2">
      <c r="B3" s="65"/>
      <c r="C3" s="66" t="s">
        <v>227</v>
      </c>
      <c r="D3" s="66" t="s">
        <v>307</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投入係数表!D5</f>
        <v>0</v>
      </c>
      <c r="E5" s="77">
        <f t="shared" ref="E5:E38" si="0">$C$6*D5</f>
        <v>0</v>
      </c>
      <c r="F5" s="76">
        <f>分析係数表!C8</f>
        <v>7.164700742682395E-2</v>
      </c>
      <c r="G5" s="77">
        <f t="shared" ref="G5:G38" si="1">E5*F5</f>
        <v>0</v>
      </c>
      <c r="H5" s="77">
        <f t="array" ref="H5:H43">MMULT(逆行列係数!C5:AO43,'2'!G5:G43)</f>
        <v>0</v>
      </c>
      <c r="I5" s="77">
        <f t="shared" ref="I5:I38" si="2">C5+H5</f>
        <v>0</v>
      </c>
      <c r="J5" s="76">
        <f>分析係数表!G8</f>
        <v>0.12209302325581395</v>
      </c>
      <c r="K5" s="78">
        <f t="shared" ref="K5:K38" si="3">I5*J5</f>
        <v>0</v>
      </c>
      <c r="L5" s="79" t="s">
        <v>181</v>
      </c>
      <c r="M5" s="80" t="s">
        <v>181</v>
      </c>
      <c r="N5" s="81">
        <f>分析係数表!H8</f>
        <v>1.0934237995824634E-2</v>
      </c>
      <c r="O5" s="82">
        <f t="shared" ref="O5:O43" si="4">$M$44*N5</f>
        <v>0.19913016831400132</v>
      </c>
      <c r="P5" s="76">
        <f>分析係数表!C8</f>
        <v>7.164700742682395E-2</v>
      </c>
      <c r="Q5" s="82">
        <f t="shared" ref="Q5:Q38" si="5">O5*P5</f>
        <v>1.4267080648097955E-2</v>
      </c>
      <c r="R5" s="83">
        <f t="array" ref="R5:R43">MMULT(逆行列係数!C5:AO43,'2'!Q5:Q43)</f>
        <v>1.7688767234946452E-2</v>
      </c>
      <c r="S5" s="84">
        <f t="shared" ref="S5:S38" si="6">I5+R5</f>
        <v>1.7688767234946452E-2</v>
      </c>
      <c r="T5" s="85">
        <f>分析係数表!F8</f>
        <v>0.45639534883720928</v>
      </c>
      <c r="U5" s="86">
        <f t="shared" ref="U5:U43" si="7">S5*T5</f>
        <v>8.0730710926935831E-3</v>
      </c>
      <c r="V5" s="87">
        <f>分析係数表!D8</f>
        <v>0.625</v>
      </c>
      <c r="W5" s="167">
        <f t="shared" ref="W5:W43" si="8">ROUND(S5*V5,0)</f>
        <v>0</v>
      </c>
      <c r="X5" s="76">
        <f>分析係数表!E8</f>
        <v>0</v>
      </c>
      <c r="Y5" s="166">
        <f t="shared" ref="Y5:Y43" si="9">ROUND(S5*X5,0)</f>
        <v>0</v>
      </c>
    </row>
    <row r="6" spans="1:25" x14ac:dyDescent="0.2">
      <c r="A6" s="6" t="s">
        <v>219</v>
      </c>
      <c r="B6" s="5" t="s">
        <v>265</v>
      </c>
      <c r="C6" s="75">
        <f>最終需要_まとめ!$C$7</f>
        <v>100</v>
      </c>
      <c r="D6" s="76">
        <f>投入係数表!D6</f>
        <v>0.2857142857142857</v>
      </c>
      <c r="E6" s="77">
        <f t="shared" si="0"/>
        <v>28.571428571428569</v>
      </c>
      <c r="F6" s="76">
        <f>分析係数表!C9</f>
        <v>5.7142857142857162E-2</v>
      </c>
      <c r="G6" s="77">
        <f t="shared" si="1"/>
        <v>1.6326530612244903</v>
      </c>
      <c r="H6" s="77">
        <v>1.6597510373443987</v>
      </c>
      <c r="I6" s="77">
        <f t="shared" si="2"/>
        <v>101.65975103734439</v>
      </c>
      <c r="J6" s="76">
        <f>分析係数表!G9</f>
        <v>0.2857142857142857</v>
      </c>
      <c r="K6" s="78">
        <f t="shared" si="3"/>
        <v>29.045643153526967</v>
      </c>
      <c r="L6" s="79"/>
      <c r="M6" s="80"/>
      <c r="N6" s="81">
        <f>分析係数表!H9</f>
        <v>5.8716075156576197E-4</v>
      </c>
      <c r="O6" s="82">
        <f t="shared" si="4"/>
        <v>1.0693147463162361E-2</v>
      </c>
      <c r="P6" s="76">
        <f>分析係数表!C9</f>
        <v>5.7142857142857162E-2</v>
      </c>
      <c r="Q6" s="82">
        <f t="shared" si="5"/>
        <v>6.1103699789499225E-4</v>
      </c>
      <c r="R6" s="83">
        <v>7.1085176754415158E-4</v>
      </c>
      <c r="S6" s="84">
        <f t="shared" si="6"/>
        <v>101.66046188911194</v>
      </c>
      <c r="T6" s="85">
        <f>分析係数表!F9</f>
        <v>0.7142857142857143</v>
      </c>
      <c r="U6" s="86">
        <f t="shared" si="7"/>
        <v>72.614615635079957</v>
      </c>
      <c r="V6" s="87">
        <f>分析係数表!D9</f>
        <v>0</v>
      </c>
      <c r="W6" s="167">
        <f t="shared" si="8"/>
        <v>0</v>
      </c>
      <c r="X6" s="76">
        <f>分析係数表!E9</f>
        <v>0</v>
      </c>
      <c r="Y6" s="166">
        <f t="shared" si="9"/>
        <v>0</v>
      </c>
    </row>
    <row r="7" spans="1:25" x14ac:dyDescent="0.2">
      <c r="A7" s="6" t="s">
        <v>220</v>
      </c>
      <c r="B7" s="5" t="s">
        <v>266</v>
      </c>
      <c r="C7" s="90"/>
      <c r="D7" s="76">
        <f>投入係数表!D7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2.0198167430417795E-2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投入係数表!D8</f>
        <v>0</v>
      </c>
      <c r="E8" s="77">
        <f t="shared" si="0"/>
        <v>0</v>
      </c>
      <c r="F8" s="76">
        <f>分析係数表!C11</f>
        <v>4.3499275012083283E-3</v>
      </c>
      <c r="G8" s="77">
        <f t="shared" si="1"/>
        <v>0</v>
      </c>
      <c r="H8" s="77">
        <v>0</v>
      </c>
      <c r="I8" s="77">
        <f t="shared" si="2"/>
        <v>0</v>
      </c>
      <c r="J8" s="76">
        <f>分析係数表!G11</f>
        <v>0.47058823529411764</v>
      </c>
      <c r="K8" s="78">
        <f t="shared" si="3"/>
        <v>0</v>
      </c>
      <c r="L8" s="79"/>
      <c r="M8" s="80"/>
      <c r="N8" s="81">
        <f>分析係数表!H11</f>
        <v>-2.6096033402922757E-5</v>
      </c>
      <c r="O8" s="82">
        <f t="shared" si="4"/>
        <v>-4.7525099836277166E-4</v>
      </c>
      <c r="P8" s="76">
        <f>分析係数表!C11</f>
        <v>4.3499275012083283E-3</v>
      </c>
      <c r="Q8" s="82">
        <f t="shared" si="5"/>
        <v>-2.0673073877549345E-6</v>
      </c>
      <c r="R8" s="83">
        <v>3.0909507607927109E-4</v>
      </c>
      <c r="S8" s="84">
        <f t="shared" si="6"/>
        <v>3.0909507607927109E-4</v>
      </c>
      <c r="T8" s="85">
        <f>分析係数表!F11</f>
        <v>0.76470588235294112</v>
      </c>
      <c r="U8" s="86">
        <f t="shared" si="7"/>
        <v>2.3636682288414847E-4</v>
      </c>
      <c r="V8" s="87">
        <f>分析係数表!D11</f>
        <v>0</v>
      </c>
      <c r="W8" s="167">
        <f t="shared" si="8"/>
        <v>0</v>
      </c>
      <c r="X8" s="76">
        <f>分析係数表!E11</f>
        <v>0</v>
      </c>
      <c r="Y8" s="166">
        <f t="shared" si="9"/>
        <v>0</v>
      </c>
    </row>
    <row r="9" spans="1:25" x14ac:dyDescent="0.2">
      <c r="A9" s="6" t="s">
        <v>222</v>
      </c>
      <c r="B9" s="5" t="s">
        <v>190</v>
      </c>
      <c r="C9" s="90"/>
      <c r="D9" s="76">
        <f>投入係数表!D9</f>
        <v>0</v>
      </c>
      <c r="E9" s="77">
        <f t="shared" si="0"/>
        <v>0</v>
      </c>
      <c r="F9" s="76">
        <f>分析係数表!C12</f>
        <v>7.5078417484569449E-2</v>
      </c>
      <c r="G9" s="77">
        <f t="shared" si="1"/>
        <v>0</v>
      </c>
      <c r="H9" s="77">
        <v>0</v>
      </c>
      <c r="I9" s="77">
        <f t="shared" si="2"/>
        <v>0</v>
      </c>
      <c r="J9" s="76">
        <f>分析係数表!G12</f>
        <v>0.13750412677451304</v>
      </c>
      <c r="K9" s="78">
        <f t="shared" si="3"/>
        <v>0</v>
      </c>
      <c r="L9" s="79"/>
      <c r="M9" s="80"/>
      <c r="N9" s="81">
        <f>分析係数表!H12</f>
        <v>8.9209290187891435E-2</v>
      </c>
      <c r="O9" s="82">
        <f t="shared" si="4"/>
        <v>1.6246455379031348</v>
      </c>
      <c r="P9" s="76">
        <f>分析係数表!C12</f>
        <v>7.5078417484569449E-2</v>
      </c>
      <c r="Q9" s="82">
        <f t="shared" si="5"/>
        <v>0.12197581595913445</v>
      </c>
      <c r="R9" s="83">
        <v>0.13472811657460465</v>
      </c>
      <c r="S9" s="84">
        <f t="shared" si="6"/>
        <v>0.13472811657460465</v>
      </c>
      <c r="T9" s="85">
        <f>分析係数表!F12</f>
        <v>0.33294816771211622</v>
      </c>
      <c r="U9" s="86">
        <f t="shared" si="7"/>
        <v>4.4857479552819012E-2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投入係数表!D10</f>
        <v>0</v>
      </c>
      <c r="E10" s="77">
        <f t="shared" si="0"/>
        <v>0</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0.25687316461507809</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投入係数表!D11</f>
        <v>0</v>
      </c>
      <c r="E11" s="77">
        <f t="shared" si="0"/>
        <v>0</v>
      </c>
      <c r="F11" s="76">
        <f>分析係数表!C14</f>
        <v>7.4826296098343126E-2</v>
      </c>
      <c r="G11" s="77">
        <f t="shared" si="1"/>
        <v>0</v>
      </c>
      <c r="H11" s="77">
        <v>0</v>
      </c>
      <c r="I11" s="77">
        <f t="shared" si="2"/>
        <v>0</v>
      </c>
      <c r="J11" s="76">
        <f>分析係数表!G14</f>
        <v>0.16814159292035399</v>
      </c>
      <c r="K11" s="78">
        <f t="shared" si="3"/>
        <v>0</v>
      </c>
      <c r="L11" s="79"/>
      <c r="M11" s="80"/>
      <c r="N11" s="81">
        <f>分析係数表!H14</f>
        <v>1.1873695198329854E-3</v>
      </c>
      <c r="O11" s="82">
        <f t="shared" si="4"/>
        <v>2.1623920425506111E-2</v>
      </c>
      <c r="P11" s="76">
        <f>分析係数表!C14</f>
        <v>7.4826296098343126E-2</v>
      </c>
      <c r="Q11" s="82">
        <f t="shared" si="5"/>
        <v>1.6180378725659302E-3</v>
      </c>
      <c r="R11" s="83">
        <v>5.5088257904786931E-3</v>
      </c>
      <c r="S11" s="84">
        <f t="shared" si="6"/>
        <v>5.5088257904786931E-3</v>
      </c>
      <c r="T11" s="85">
        <f>分析係数表!F14</f>
        <v>0.3584070796460177</v>
      </c>
      <c r="U11" s="86">
        <f t="shared" si="7"/>
        <v>1.9744021638441332E-3</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投入係数表!D12</f>
        <v>0</v>
      </c>
      <c r="E12" s="77">
        <f t="shared" si="0"/>
        <v>0</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0.14875356248754754</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投入係数表!D13</f>
        <v>0</v>
      </c>
      <c r="E13" s="77">
        <f t="shared" si="0"/>
        <v>0</v>
      </c>
      <c r="F13" s="76">
        <f>分析係数表!C16</f>
        <v>0.33157038242473558</v>
      </c>
      <c r="G13" s="77">
        <f t="shared" si="1"/>
        <v>0</v>
      </c>
      <c r="H13" s="77">
        <v>0</v>
      </c>
      <c r="I13" s="77">
        <f t="shared" si="2"/>
        <v>0</v>
      </c>
      <c r="J13" s="76">
        <f>分析係数表!G16</f>
        <v>3.3388981636060099E-2</v>
      </c>
      <c r="K13" s="78">
        <f t="shared" si="3"/>
        <v>0</v>
      </c>
      <c r="L13" s="79"/>
      <c r="M13" s="80"/>
      <c r="N13" s="81">
        <f>分析係数表!H16</f>
        <v>1.6727557411273488E-2</v>
      </c>
      <c r="O13" s="82">
        <f t="shared" si="4"/>
        <v>0.30463588995053664</v>
      </c>
      <c r="P13" s="76">
        <f>分析係数表!C16</f>
        <v>0.33157038242473558</v>
      </c>
      <c r="Q13" s="82">
        <f t="shared" si="5"/>
        <v>0.1010082385311991</v>
      </c>
      <c r="R13" s="83">
        <v>0.11068883283515961</v>
      </c>
      <c r="S13" s="84">
        <f t="shared" si="6"/>
        <v>0.11068883283515961</v>
      </c>
      <c r="T13" s="85">
        <f>分析係数表!F16</f>
        <v>0.28881469115191988</v>
      </c>
      <c r="U13" s="86">
        <f t="shared" si="7"/>
        <v>3.196856106925311E-2</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投入係数表!D14</f>
        <v>0</v>
      </c>
      <c r="E14" s="77">
        <f t="shared" si="0"/>
        <v>0</v>
      </c>
      <c r="F14" s="76">
        <f>分析係数表!C17</f>
        <v>0.10168393782383423</v>
      </c>
      <c r="G14" s="77">
        <f t="shared" si="1"/>
        <v>0</v>
      </c>
      <c r="H14" s="77">
        <v>0</v>
      </c>
      <c r="I14" s="77">
        <f t="shared" si="2"/>
        <v>0</v>
      </c>
      <c r="J14" s="76">
        <f>分析係数表!G17</f>
        <v>0.21222040370976542</v>
      </c>
      <c r="K14" s="78">
        <f t="shared" si="3"/>
        <v>0</v>
      </c>
      <c r="L14" s="79"/>
      <c r="M14" s="80"/>
      <c r="N14" s="81">
        <f>分析係数表!H17</f>
        <v>3.040187891440501E-3</v>
      </c>
      <c r="O14" s="82">
        <f t="shared" si="4"/>
        <v>5.5366741309262897E-2</v>
      </c>
      <c r="P14" s="76">
        <f>分析係数表!C17</f>
        <v>0.10168393782383423</v>
      </c>
      <c r="Q14" s="82">
        <f t="shared" si="5"/>
        <v>5.6299082807994023E-3</v>
      </c>
      <c r="R14" s="83">
        <v>9.9321281100681683E-3</v>
      </c>
      <c r="S14" s="84">
        <f t="shared" si="6"/>
        <v>9.9321281100681683E-3</v>
      </c>
      <c r="T14" s="85">
        <f>分析係数表!F17</f>
        <v>0.32296781232951444</v>
      </c>
      <c r="U14" s="86">
        <f t="shared" si="7"/>
        <v>3.2077576874851911E-3</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投入係数表!D15</f>
        <v>0</v>
      </c>
      <c r="E15" s="77">
        <f t="shared" si="0"/>
        <v>0</v>
      </c>
      <c r="F15" s="76">
        <f>分析係数表!C18</f>
        <v>1.3647642679900707E-2</v>
      </c>
      <c r="G15" s="77">
        <f t="shared" si="1"/>
        <v>0</v>
      </c>
      <c r="H15" s="77">
        <v>0</v>
      </c>
      <c r="I15" s="77">
        <f t="shared" si="2"/>
        <v>0</v>
      </c>
      <c r="J15" s="76">
        <f>分析係数表!G18</f>
        <v>0.21285140562248997</v>
      </c>
      <c r="K15" s="78">
        <f t="shared" si="3"/>
        <v>0</v>
      </c>
      <c r="L15" s="79"/>
      <c r="M15" s="80"/>
      <c r="N15" s="81">
        <f>分析係数表!H18</f>
        <v>4.4363256784968683E-4</v>
      </c>
      <c r="O15" s="82">
        <f t="shared" si="4"/>
        <v>8.0792669721671175E-3</v>
      </c>
      <c r="P15" s="76">
        <f>分析係数表!C18</f>
        <v>1.3647642679900707E-2</v>
      </c>
      <c r="Q15" s="82">
        <f t="shared" si="5"/>
        <v>1.102629487516601E-4</v>
      </c>
      <c r="R15" s="83">
        <v>2.4320619886359778E-4</v>
      </c>
      <c r="S15" s="84">
        <f t="shared" si="6"/>
        <v>2.4320619886359778E-4</v>
      </c>
      <c r="T15" s="85">
        <f>分析係数表!F18</f>
        <v>0.45783132530120479</v>
      </c>
      <c r="U15" s="86">
        <f t="shared" si="7"/>
        <v>1.1134741634718934E-4</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投入係数表!D16</f>
        <v>0</v>
      </c>
      <c r="E16" s="77">
        <f t="shared" si="0"/>
        <v>0</v>
      </c>
      <c r="F16" s="76">
        <f>分析係数表!C19</f>
        <v>0.35369371629248714</v>
      </c>
      <c r="G16" s="77">
        <f t="shared" si="1"/>
        <v>0</v>
      </c>
      <c r="H16" s="77">
        <v>0</v>
      </c>
      <c r="I16" s="77">
        <f t="shared" si="2"/>
        <v>0</v>
      </c>
      <c r="J16" s="76">
        <f>分析係数表!G19</f>
        <v>5.7706179370040876E-2</v>
      </c>
      <c r="K16" s="78">
        <f t="shared" si="3"/>
        <v>0</v>
      </c>
      <c r="L16" s="79"/>
      <c r="M16" s="80"/>
      <c r="N16" s="81">
        <f>分析係数表!H19</f>
        <v>-1.174321503131524E-4</v>
      </c>
      <c r="O16" s="82">
        <f t="shared" si="4"/>
        <v>-2.1386294926324725E-3</v>
      </c>
      <c r="P16" s="76">
        <f>分析係数表!C19</f>
        <v>0.35369371629248714</v>
      </c>
      <c r="Q16" s="82">
        <f t="shared" si="5"/>
        <v>-7.564198130218955E-4</v>
      </c>
      <c r="R16" s="83">
        <v>1.4574984576676421E-3</v>
      </c>
      <c r="S16" s="84">
        <f t="shared" si="6"/>
        <v>1.4574984576676421E-3</v>
      </c>
      <c r="T16" s="85">
        <f>分析係数表!F19</f>
        <v>0.2399615292137533</v>
      </c>
      <c r="U16" s="86">
        <f t="shared" si="7"/>
        <v>3.4974355872861428E-4</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投入係数表!D17</f>
        <v>0</v>
      </c>
      <c r="E17" s="77">
        <f t="shared" si="0"/>
        <v>0</v>
      </c>
      <c r="F17" s="76">
        <f>分析係数表!C20</f>
        <v>6.1353860086031276E-2</v>
      </c>
      <c r="G17" s="77">
        <f t="shared" si="1"/>
        <v>0</v>
      </c>
      <c r="H17" s="77">
        <v>0</v>
      </c>
      <c r="I17" s="77">
        <f t="shared" si="2"/>
        <v>0</v>
      </c>
      <c r="J17" s="76">
        <f>分析係数表!G20</f>
        <v>0.10067618332081142</v>
      </c>
      <c r="K17" s="78">
        <f t="shared" si="3"/>
        <v>0</v>
      </c>
      <c r="L17" s="79"/>
      <c r="M17" s="80"/>
      <c r="N17" s="81">
        <f>分析係数表!H20</f>
        <v>5.4801670146137783E-4</v>
      </c>
      <c r="O17" s="82">
        <f t="shared" si="4"/>
        <v>9.9802709656182046E-3</v>
      </c>
      <c r="P17" s="76">
        <f>分析係数表!C20</f>
        <v>6.1353860086031276E-2</v>
      </c>
      <c r="Q17" s="82">
        <f t="shared" si="5"/>
        <v>6.1232814844521953E-4</v>
      </c>
      <c r="R17" s="83">
        <v>1.1427232936426091E-3</v>
      </c>
      <c r="S17" s="84">
        <f t="shared" si="6"/>
        <v>1.1427232936426091E-3</v>
      </c>
      <c r="T17" s="85">
        <f>分析係数表!F20</f>
        <v>0.22389181066867017</v>
      </c>
      <c r="U17" s="86">
        <f t="shared" si="7"/>
        <v>2.5584638730691023E-4</v>
      </c>
      <c r="V17" s="87">
        <f>分析係数表!D20</f>
        <v>0</v>
      </c>
      <c r="W17" s="167">
        <f t="shared" si="8"/>
        <v>0</v>
      </c>
      <c r="X17" s="76">
        <f>分析係数表!E20</f>
        <v>0</v>
      </c>
      <c r="Y17" s="166">
        <f t="shared" si="9"/>
        <v>0</v>
      </c>
    </row>
    <row r="18" spans="1:25" x14ac:dyDescent="0.2">
      <c r="A18" s="6" t="s">
        <v>6</v>
      </c>
      <c r="B18" s="5" t="s">
        <v>34</v>
      </c>
      <c r="C18" s="90"/>
      <c r="D18" s="76">
        <f>投入係数表!D18</f>
        <v>0</v>
      </c>
      <c r="E18" s="77">
        <f t="shared" si="0"/>
        <v>0</v>
      </c>
      <c r="F18" s="76">
        <f>分析係数表!C21</f>
        <v>6.7857142857142838E-2</v>
      </c>
      <c r="G18" s="77">
        <f t="shared" si="1"/>
        <v>0</v>
      </c>
      <c r="H18" s="77">
        <v>0</v>
      </c>
      <c r="I18" s="77">
        <f t="shared" si="2"/>
        <v>0</v>
      </c>
      <c r="J18" s="76">
        <f>分析係数表!G21</f>
        <v>0.28506493506493508</v>
      </c>
      <c r="K18" s="78">
        <f t="shared" si="3"/>
        <v>0</v>
      </c>
      <c r="L18" s="79"/>
      <c r="M18" s="80"/>
      <c r="N18" s="81">
        <f>分析係数表!H21</f>
        <v>9.264091858037578E-4</v>
      </c>
      <c r="O18" s="82">
        <f t="shared" si="4"/>
        <v>1.6871410441878395E-2</v>
      </c>
      <c r="P18" s="76">
        <f>分析係数表!C21</f>
        <v>6.7857142857142838E-2</v>
      </c>
      <c r="Q18" s="82">
        <f t="shared" si="5"/>
        <v>1.1448457085560335E-3</v>
      </c>
      <c r="R18" s="83">
        <v>2.5411927164311551E-3</v>
      </c>
      <c r="S18" s="84">
        <f t="shared" si="6"/>
        <v>2.5411927164311551E-3</v>
      </c>
      <c r="T18" s="85">
        <f>分析係数表!F21</f>
        <v>0.42467532467532465</v>
      </c>
      <c r="U18" s="86">
        <f t="shared" si="7"/>
        <v>1.079181841912971E-3</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投入係数表!D19</f>
        <v>0</v>
      </c>
      <c r="E19" s="77">
        <f t="shared" si="0"/>
        <v>0</v>
      </c>
      <c r="F19" s="76">
        <f>分析係数表!C22</f>
        <v>2.5594149908592323E-2</v>
      </c>
      <c r="G19" s="77">
        <f t="shared" si="1"/>
        <v>0</v>
      </c>
      <c r="H19" s="77">
        <v>0</v>
      </c>
      <c r="I19" s="77">
        <f t="shared" si="2"/>
        <v>0</v>
      </c>
      <c r="J19" s="76">
        <f>分析係数表!G22</f>
        <v>0.19492656875834447</v>
      </c>
      <c r="K19" s="78">
        <f t="shared" si="3"/>
        <v>0</v>
      </c>
      <c r="L19" s="79"/>
      <c r="M19" s="80"/>
      <c r="N19" s="81">
        <f>分析係数表!H22</f>
        <v>3.9144050104384132E-5</v>
      </c>
      <c r="O19" s="82">
        <f t="shared" si="4"/>
        <v>7.1287649754415744E-4</v>
      </c>
      <c r="P19" s="76">
        <f>分析係数表!C22</f>
        <v>2.5594149908592323E-2</v>
      </c>
      <c r="Q19" s="82">
        <f t="shared" si="5"/>
        <v>1.8245467944457413E-5</v>
      </c>
      <c r="R19" s="83">
        <v>1.8791569236141528E-4</v>
      </c>
      <c r="S19" s="84">
        <f t="shared" si="6"/>
        <v>1.8791569236141528E-4</v>
      </c>
      <c r="T19" s="85">
        <f>分析係数表!F22</f>
        <v>0.41388518024032045</v>
      </c>
      <c r="U19" s="86">
        <f t="shared" si="7"/>
        <v>7.7775520202988968E-5</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投入係数表!D20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4.7525099836277166E-4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投入係数表!D21</f>
        <v>0</v>
      </c>
      <c r="E21" s="77">
        <f t="shared" si="0"/>
        <v>0</v>
      </c>
      <c r="F21" s="76">
        <f>分析係数表!C24</f>
        <v>0.15741583257506819</v>
      </c>
      <c r="G21" s="77">
        <f t="shared" si="1"/>
        <v>0</v>
      </c>
      <c r="H21" s="77">
        <v>0</v>
      </c>
      <c r="I21" s="77">
        <f t="shared" si="2"/>
        <v>0</v>
      </c>
      <c r="J21" s="76">
        <f>分析係数表!G24</f>
        <v>0.20833333333333334</v>
      </c>
      <c r="K21" s="78">
        <f t="shared" si="3"/>
        <v>0</v>
      </c>
      <c r="L21" s="79"/>
      <c r="M21" s="80"/>
      <c r="N21" s="81">
        <f>分析係数表!H24</f>
        <v>3.2620041753653444E-4</v>
      </c>
      <c r="O21" s="82">
        <f t="shared" si="4"/>
        <v>5.9406374795346458E-3</v>
      </c>
      <c r="P21" s="76">
        <f>分析係数表!C24</f>
        <v>0.15741583257506819</v>
      </c>
      <c r="Q21" s="82">
        <f t="shared" si="5"/>
        <v>9.351503948676009E-4</v>
      </c>
      <c r="R21" s="83">
        <v>3.2248238620799746E-3</v>
      </c>
      <c r="S21" s="84">
        <f t="shared" si="6"/>
        <v>3.2248238620799746E-3</v>
      </c>
      <c r="T21" s="85">
        <f>分析係数表!F24</f>
        <v>0.39583333333333331</v>
      </c>
      <c r="U21" s="86">
        <f t="shared" si="7"/>
        <v>1.27649277873999E-3</v>
      </c>
      <c r="V21" s="87">
        <f>分析係数表!D24</f>
        <v>0</v>
      </c>
      <c r="W21" s="167">
        <f t="shared" si="8"/>
        <v>0</v>
      </c>
      <c r="X21" s="76">
        <f>分析係数表!E24</f>
        <v>0</v>
      </c>
      <c r="Y21" s="166">
        <f t="shared" si="9"/>
        <v>0</v>
      </c>
    </row>
    <row r="22" spans="1:25" x14ac:dyDescent="0.2">
      <c r="A22" s="6" t="s">
        <v>10</v>
      </c>
      <c r="B22" s="5" t="s">
        <v>271</v>
      </c>
      <c r="C22" s="90"/>
      <c r="D22" s="76">
        <f>投入係数表!D22</f>
        <v>0</v>
      </c>
      <c r="E22" s="77">
        <f t="shared" si="0"/>
        <v>0</v>
      </c>
      <c r="F22" s="76">
        <f>分析係数表!C25</f>
        <v>0.30845442536327605</v>
      </c>
      <c r="G22" s="77">
        <f t="shared" si="1"/>
        <v>0</v>
      </c>
      <c r="H22" s="77">
        <v>0</v>
      </c>
      <c r="I22" s="77">
        <f t="shared" si="2"/>
        <v>0</v>
      </c>
      <c r="J22" s="76">
        <f>分析係数表!G25</f>
        <v>0.19694817948330565</v>
      </c>
      <c r="K22" s="78">
        <f t="shared" si="3"/>
        <v>0</v>
      </c>
      <c r="L22" s="79"/>
      <c r="M22" s="80"/>
      <c r="N22" s="81">
        <f>分析係数表!H25</f>
        <v>5.0887265135699379E-4</v>
      </c>
      <c r="O22" s="82">
        <f t="shared" si="4"/>
        <v>9.2673944680740482E-3</v>
      </c>
      <c r="P22" s="76">
        <f>分析係数表!C25</f>
        <v>0.30845442536327605</v>
      </c>
      <c r="Q22" s="82">
        <f t="shared" si="5"/>
        <v>2.8585688352645838E-3</v>
      </c>
      <c r="R22" s="83">
        <v>1.7067518390263246E-2</v>
      </c>
      <c r="S22" s="84">
        <f t="shared" si="6"/>
        <v>1.7067518390263246E-2</v>
      </c>
      <c r="T22" s="85">
        <f>分析係数表!F25</f>
        <v>0.34916150475902702</v>
      </c>
      <c r="U22" s="86">
        <f t="shared" si="7"/>
        <v>5.9593204036466818E-3</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投入係数表!D23</f>
        <v>0</v>
      </c>
      <c r="E23" s="77">
        <f t="shared" si="0"/>
        <v>0</v>
      </c>
      <c r="F23" s="76">
        <f>分析係数表!C26</f>
        <v>0.16160220994475138</v>
      </c>
      <c r="G23" s="77">
        <f t="shared" si="1"/>
        <v>0</v>
      </c>
      <c r="H23" s="77">
        <v>0</v>
      </c>
      <c r="I23" s="77">
        <f t="shared" si="2"/>
        <v>0</v>
      </c>
      <c r="J23" s="76">
        <f>分析係数表!G26</f>
        <v>0.19685515573026913</v>
      </c>
      <c r="K23" s="78">
        <f t="shared" si="3"/>
        <v>0</v>
      </c>
      <c r="L23" s="79"/>
      <c r="M23" s="80"/>
      <c r="N23" s="81">
        <f>分析係数表!H26</f>
        <v>1.0360125260960334E-2</v>
      </c>
      <c r="O23" s="82">
        <f t="shared" si="4"/>
        <v>0.18867464635002035</v>
      </c>
      <c r="P23" s="76">
        <f>分析係数表!C26</f>
        <v>0.16160220994475138</v>
      </c>
      <c r="Q23" s="82">
        <f t="shared" si="5"/>
        <v>3.0490239810707708E-2</v>
      </c>
      <c r="R23" s="83">
        <v>3.2269727862196305E-2</v>
      </c>
      <c r="S23" s="84">
        <f t="shared" si="6"/>
        <v>3.2269727862196305E-2</v>
      </c>
      <c r="T23" s="85">
        <f>分析係数表!F26</f>
        <v>0.33413970365890533</v>
      </c>
      <c r="U23" s="86">
        <f t="shared" si="7"/>
        <v>1.0782597305027794E-2</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投入係数表!D24</f>
        <v>0</v>
      </c>
      <c r="E24" s="77">
        <f t="shared" si="0"/>
        <v>0</v>
      </c>
      <c r="F24" s="76">
        <f>分析係数表!C27</f>
        <v>8.2295614510016213E-2</v>
      </c>
      <c r="G24" s="77">
        <f t="shared" si="1"/>
        <v>0</v>
      </c>
      <c r="H24" s="77">
        <v>0</v>
      </c>
      <c r="I24" s="77">
        <f t="shared" si="2"/>
        <v>0</v>
      </c>
      <c r="J24" s="76">
        <f>分析係数表!G27</f>
        <v>0.16879795396419436</v>
      </c>
      <c r="K24" s="78">
        <f t="shared" si="3"/>
        <v>0</v>
      </c>
      <c r="L24" s="79"/>
      <c r="M24" s="80"/>
      <c r="N24" s="81">
        <f>分析係数表!H27</f>
        <v>1.0829853862212944E-2</v>
      </c>
      <c r="O24" s="82">
        <f t="shared" si="4"/>
        <v>0.19722916432055024</v>
      </c>
      <c r="P24" s="76">
        <f>分析係数表!C27</f>
        <v>8.2295614510016213E-2</v>
      </c>
      <c r="Q24" s="82">
        <f t="shared" si="5"/>
        <v>1.6231095277056646E-2</v>
      </c>
      <c r="R24" s="83">
        <v>1.6402503360441991E-2</v>
      </c>
      <c r="S24" s="84">
        <f t="shared" si="6"/>
        <v>1.6402503360441991E-2</v>
      </c>
      <c r="T24" s="85">
        <f>分析係数表!F27</f>
        <v>0.31969309462915602</v>
      </c>
      <c r="U24" s="86">
        <f t="shared" si="7"/>
        <v>5.2437670589648312E-3</v>
      </c>
      <c r="V24" s="87">
        <f>分析係数表!D27</f>
        <v>0</v>
      </c>
      <c r="W24" s="167">
        <f t="shared" si="8"/>
        <v>0</v>
      </c>
      <c r="X24" s="76">
        <f>分析係数表!E27</f>
        <v>0</v>
      </c>
      <c r="Y24" s="166">
        <f t="shared" si="9"/>
        <v>0</v>
      </c>
    </row>
    <row r="25" spans="1:25" x14ac:dyDescent="0.2">
      <c r="A25" s="6" t="s">
        <v>13</v>
      </c>
      <c r="B25" s="5" t="s">
        <v>191</v>
      </c>
      <c r="C25" s="90"/>
      <c r="D25" s="76">
        <f>投入係数表!D25</f>
        <v>0</v>
      </c>
      <c r="E25" s="77">
        <f t="shared" si="0"/>
        <v>0</v>
      </c>
      <c r="F25" s="76">
        <f>分析係数表!C28</f>
        <v>3.4090909090909061E-2</v>
      </c>
      <c r="G25" s="77">
        <f t="shared" si="1"/>
        <v>0</v>
      </c>
      <c r="H25" s="77">
        <v>0</v>
      </c>
      <c r="I25" s="77">
        <f t="shared" si="2"/>
        <v>0</v>
      </c>
      <c r="J25" s="76">
        <f>分析係数表!G28</f>
        <v>0.12609457092819615</v>
      </c>
      <c r="K25" s="78">
        <f t="shared" si="3"/>
        <v>0</v>
      </c>
      <c r="L25" s="79"/>
      <c r="M25" s="80"/>
      <c r="N25" s="81">
        <f>分析係数表!H28</f>
        <v>2.1424843423799581E-2</v>
      </c>
      <c r="O25" s="82">
        <f t="shared" si="4"/>
        <v>0.39018106965583549</v>
      </c>
      <c r="P25" s="76">
        <f>分析係数表!C28</f>
        <v>3.4090909090909061E-2</v>
      </c>
      <c r="Q25" s="82">
        <f t="shared" si="5"/>
        <v>1.3301627374630743E-2</v>
      </c>
      <c r="R25" s="83">
        <v>1.4759945630345273E-2</v>
      </c>
      <c r="S25" s="84">
        <f t="shared" si="6"/>
        <v>1.4759945630345273E-2</v>
      </c>
      <c r="T25" s="85">
        <f>分析係数表!F28</f>
        <v>0.21453590192644484</v>
      </c>
      <c r="U25" s="86">
        <f t="shared" si="7"/>
        <v>3.1665382481914114E-3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投入係数表!D26</f>
        <v>0</v>
      </c>
      <c r="E26" s="77">
        <f t="shared" si="0"/>
        <v>0</v>
      </c>
      <c r="F26" s="76">
        <f>分析係数表!C29</f>
        <v>0.29231433506044902</v>
      </c>
      <c r="G26" s="77">
        <f t="shared" si="1"/>
        <v>0</v>
      </c>
      <c r="H26" s="77">
        <v>0</v>
      </c>
      <c r="I26" s="77">
        <f t="shared" si="2"/>
        <v>0</v>
      </c>
      <c r="J26" s="76">
        <f>分析係数表!G29</f>
        <v>0.25456977262594738</v>
      </c>
      <c r="K26" s="78">
        <f t="shared" si="3"/>
        <v>0</v>
      </c>
      <c r="L26" s="79"/>
      <c r="M26" s="80"/>
      <c r="N26" s="81">
        <f>分析係数表!H29</f>
        <v>1.0151356993736952E-2</v>
      </c>
      <c r="O26" s="82">
        <f t="shared" si="4"/>
        <v>0.18487263836311818</v>
      </c>
      <c r="P26" s="76">
        <f>分析係数表!C29</f>
        <v>0.29231433506044902</v>
      </c>
      <c r="Q26" s="82">
        <f t="shared" si="5"/>
        <v>5.4040922353985749E-2</v>
      </c>
      <c r="R26" s="83">
        <v>6.8638531490913965E-2</v>
      </c>
      <c r="S26" s="84">
        <f t="shared" si="6"/>
        <v>6.8638531490913965E-2</v>
      </c>
      <c r="T26" s="85">
        <f>分析係数表!F29</f>
        <v>0.38252340615247438</v>
      </c>
      <c r="U26" s="86">
        <f t="shared" si="7"/>
        <v>2.6255844859208285E-2</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投入係数表!D27</f>
        <v>0</v>
      </c>
      <c r="E27" s="77">
        <f t="shared" si="0"/>
        <v>0</v>
      </c>
      <c r="F27" s="76">
        <f>分析係数表!C30</f>
        <v>1</v>
      </c>
      <c r="G27" s="77">
        <f t="shared" si="1"/>
        <v>0</v>
      </c>
      <c r="H27" s="77">
        <v>0</v>
      </c>
      <c r="I27" s="77">
        <f t="shared" si="2"/>
        <v>0</v>
      </c>
      <c r="J27" s="76">
        <f>分析係数表!G30</f>
        <v>0.34476756092566047</v>
      </c>
      <c r="K27" s="78">
        <f t="shared" si="3"/>
        <v>0</v>
      </c>
      <c r="L27" s="79"/>
      <c r="M27" s="80"/>
      <c r="N27" s="81">
        <f>分析係数表!H30</f>
        <v>0</v>
      </c>
      <c r="O27" s="82">
        <f t="shared" si="4"/>
        <v>0</v>
      </c>
      <c r="P27" s="76">
        <f>分析係数表!C30</f>
        <v>1</v>
      </c>
      <c r="Q27" s="82">
        <f t="shared" si="5"/>
        <v>0</v>
      </c>
      <c r="R27" s="83">
        <v>5.5334731804318658E-2</v>
      </c>
      <c r="S27" s="84">
        <f t="shared" si="6"/>
        <v>5.5334731804318658E-2</v>
      </c>
      <c r="T27" s="85">
        <f>分析係数表!F30</f>
        <v>0.43968871595330739</v>
      </c>
      <c r="U27" s="86">
        <f t="shared" si="7"/>
        <v>2.433005717466151E-2</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投入係数表!D28</f>
        <v>0</v>
      </c>
      <c r="E28" s="77">
        <f t="shared" si="0"/>
        <v>0</v>
      </c>
      <c r="F28" s="76">
        <f>分析係数表!C31</f>
        <v>3.6682843277190957E-2</v>
      </c>
      <c r="G28" s="77">
        <f t="shared" si="1"/>
        <v>0</v>
      </c>
      <c r="H28" s="77">
        <v>0</v>
      </c>
      <c r="I28" s="77">
        <f t="shared" si="2"/>
        <v>0</v>
      </c>
      <c r="J28" s="76">
        <f>分析係数表!G31</f>
        <v>6.9767441860465115E-2</v>
      </c>
      <c r="K28" s="78">
        <f t="shared" si="3"/>
        <v>0</v>
      </c>
      <c r="L28" s="79"/>
      <c r="M28" s="80"/>
      <c r="N28" s="81">
        <f>分析係数表!H31</f>
        <v>2.1751043841336117E-2</v>
      </c>
      <c r="O28" s="82">
        <f t="shared" si="4"/>
        <v>0.39612170713537015</v>
      </c>
      <c r="P28" s="76">
        <f>分析係数表!C31</f>
        <v>3.6682843277190957E-2</v>
      </c>
      <c r="Q28" s="82">
        <f t="shared" si="5"/>
        <v>1.4530870501540118E-2</v>
      </c>
      <c r="R28" s="83">
        <v>1.932169230033132E-2</v>
      </c>
      <c r="S28" s="84">
        <f t="shared" si="6"/>
        <v>1.932169230033132E-2</v>
      </c>
      <c r="T28" s="85">
        <f>分析係数表!F31</f>
        <v>0.34496124031007752</v>
      </c>
      <c r="U28" s="86">
        <f t="shared" si="7"/>
        <v>6.6652349408119673E-3</v>
      </c>
      <c r="V28" s="87">
        <f>分析係数表!D31</f>
        <v>0</v>
      </c>
      <c r="W28" s="167">
        <f t="shared" si="8"/>
        <v>0</v>
      </c>
      <c r="X28" s="76">
        <f>分析係数表!E31</f>
        <v>0</v>
      </c>
      <c r="Y28" s="166">
        <f t="shared" si="9"/>
        <v>0</v>
      </c>
    </row>
    <row r="29" spans="1:25" x14ac:dyDescent="0.2">
      <c r="A29" s="6" t="s">
        <v>17</v>
      </c>
      <c r="B29" s="5" t="s">
        <v>272</v>
      </c>
      <c r="C29" s="90"/>
      <c r="D29" s="76">
        <f>投入係数表!D29</f>
        <v>0</v>
      </c>
      <c r="E29" s="77">
        <f t="shared" si="0"/>
        <v>0</v>
      </c>
      <c r="F29" s="76">
        <f>分析係数表!C32</f>
        <v>0.40520446096654272</v>
      </c>
      <c r="G29" s="77">
        <f t="shared" si="1"/>
        <v>0</v>
      </c>
      <c r="H29" s="77">
        <v>0</v>
      </c>
      <c r="I29" s="77">
        <f t="shared" si="2"/>
        <v>0</v>
      </c>
      <c r="J29" s="76">
        <f>分析係数表!G32</f>
        <v>0.14123006833712984</v>
      </c>
      <c r="K29" s="78">
        <f t="shared" si="3"/>
        <v>0</v>
      </c>
      <c r="L29" s="79"/>
      <c r="M29" s="80"/>
      <c r="N29" s="81">
        <f>分析係数表!H32</f>
        <v>6.3543841336116914E-3</v>
      </c>
      <c r="O29" s="82">
        <f t="shared" si="4"/>
        <v>0.11572361810133491</v>
      </c>
      <c r="P29" s="76">
        <f>分析係数表!C32</f>
        <v>0.40520446096654272</v>
      </c>
      <c r="Q29" s="82">
        <f t="shared" si="5"/>
        <v>4.689172629384946E-2</v>
      </c>
      <c r="R29" s="83">
        <v>5.8388408568517132E-2</v>
      </c>
      <c r="S29" s="84">
        <f t="shared" si="6"/>
        <v>5.8388408568517132E-2</v>
      </c>
      <c r="T29" s="85">
        <f>分析係数表!F32</f>
        <v>0.48519362186788156</v>
      </c>
      <c r="U29" s="86">
        <f t="shared" si="7"/>
        <v>2.8329683428460477E-2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投入係数表!D30</f>
        <v>0</v>
      </c>
      <c r="E30" s="77">
        <f t="shared" si="0"/>
        <v>0</v>
      </c>
      <c r="F30" s="76">
        <f>分析係数表!C33</f>
        <v>1</v>
      </c>
      <c r="G30" s="77">
        <f t="shared" si="1"/>
        <v>0</v>
      </c>
      <c r="H30" s="77">
        <v>0</v>
      </c>
      <c r="I30" s="77">
        <f t="shared" si="2"/>
        <v>0</v>
      </c>
      <c r="J30" s="76">
        <f>分析係数表!G33</f>
        <v>0.50773765659543113</v>
      </c>
      <c r="K30" s="78">
        <f t="shared" si="3"/>
        <v>0</v>
      </c>
      <c r="L30" s="79"/>
      <c r="M30" s="80"/>
      <c r="N30" s="81">
        <f>分析係数表!H33</f>
        <v>9.3945720250521918E-4</v>
      </c>
      <c r="O30" s="82">
        <f t="shared" si="4"/>
        <v>1.710903594105978E-2</v>
      </c>
      <c r="P30" s="76">
        <f>分析係数表!C33</f>
        <v>1</v>
      </c>
      <c r="Q30" s="82">
        <f t="shared" si="5"/>
        <v>1.710903594105978E-2</v>
      </c>
      <c r="R30" s="83">
        <v>5.1644705281993088E-2</v>
      </c>
      <c r="S30" s="84">
        <f t="shared" si="6"/>
        <v>5.1644705281993088E-2</v>
      </c>
      <c r="T30" s="85">
        <f>分析係数表!F33</f>
        <v>0.64112011790714807</v>
      </c>
      <c r="U30" s="86">
        <f t="shared" si="7"/>
        <v>3.3110459539671323E-2</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投入係数表!D31</f>
        <v>0</v>
      </c>
      <c r="E31" s="77">
        <f t="shared" si="0"/>
        <v>0</v>
      </c>
      <c r="F31" s="76">
        <f>分析係数表!C34</f>
        <v>0.47684200348095152</v>
      </c>
      <c r="G31" s="77">
        <f t="shared" si="1"/>
        <v>0</v>
      </c>
      <c r="H31" s="77">
        <v>0</v>
      </c>
      <c r="I31" s="77">
        <f t="shared" si="2"/>
        <v>0</v>
      </c>
      <c r="J31" s="76">
        <f>分析係数表!G34</f>
        <v>0.42481481481481481</v>
      </c>
      <c r="K31" s="78">
        <f t="shared" si="3"/>
        <v>0</v>
      </c>
      <c r="L31" s="79"/>
      <c r="M31" s="80"/>
      <c r="N31" s="81">
        <f>分析係数表!H34</f>
        <v>0.15750260960334028</v>
      </c>
      <c r="O31" s="82">
        <f t="shared" si="4"/>
        <v>2.8683774006185083</v>
      </c>
      <c r="P31" s="76">
        <f>分析係数表!C34</f>
        <v>0.47684200348095152</v>
      </c>
      <c r="Q31" s="82">
        <f t="shared" si="5"/>
        <v>1.3677628264504134</v>
      </c>
      <c r="R31" s="83">
        <v>1.4614890907966995</v>
      </c>
      <c r="S31" s="84">
        <f t="shared" si="6"/>
        <v>1.4614890907966995</v>
      </c>
      <c r="T31" s="85">
        <f>分析係数表!F34</f>
        <v>0.69679012345679014</v>
      </c>
      <c r="U31" s="86">
        <f t="shared" si="7"/>
        <v>1.0183511640069842</v>
      </c>
      <c r="V31" s="87">
        <f>分析係数表!D34</f>
        <v>0.16024691358024692</v>
      </c>
      <c r="W31" s="167">
        <f t="shared" si="8"/>
        <v>0</v>
      </c>
      <c r="X31" s="76">
        <f>分析係数表!E34</f>
        <v>0.12271604938271605</v>
      </c>
      <c r="Y31" s="166">
        <f t="shared" si="9"/>
        <v>0</v>
      </c>
    </row>
    <row r="32" spans="1:25" x14ac:dyDescent="0.2">
      <c r="A32" s="6" t="s">
        <v>20</v>
      </c>
      <c r="B32" s="5" t="s">
        <v>37</v>
      </c>
      <c r="C32" s="90"/>
      <c r="D32" s="76">
        <f>投入係数表!D32</f>
        <v>0</v>
      </c>
      <c r="E32" s="77">
        <f t="shared" si="0"/>
        <v>0</v>
      </c>
      <c r="F32" s="76">
        <f>分析係数表!C35</f>
        <v>0.24337550728097401</v>
      </c>
      <c r="G32" s="77">
        <f t="shared" si="1"/>
        <v>0</v>
      </c>
      <c r="H32" s="77">
        <v>0</v>
      </c>
      <c r="I32" s="77">
        <f t="shared" si="2"/>
        <v>0</v>
      </c>
      <c r="J32" s="76">
        <f>分析係数表!G35</f>
        <v>0.31448275862068964</v>
      </c>
      <c r="K32" s="78">
        <f t="shared" si="3"/>
        <v>0</v>
      </c>
      <c r="L32" s="79"/>
      <c r="M32" s="80"/>
      <c r="N32" s="81">
        <f>分析係数表!H35</f>
        <v>5.9929540709812108E-2</v>
      </c>
      <c r="O32" s="82">
        <f t="shared" si="4"/>
        <v>1.0914139177401052</v>
      </c>
      <c r="P32" s="76">
        <f>分析係数表!C35</f>
        <v>0.24337550728097401</v>
      </c>
      <c r="Q32" s="82">
        <f t="shared" si="5"/>
        <v>0.26562341588351335</v>
      </c>
      <c r="R32" s="83">
        <v>0.35267449942092627</v>
      </c>
      <c r="S32" s="84">
        <f t="shared" si="6"/>
        <v>0.35267449942092627</v>
      </c>
      <c r="T32" s="85">
        <f>分析係数表!F35</f>
        <v>0.64091954022988507</v>
      </c>
      <c r="U32" s="86">
        <f t="shared" si="7"/>
        <v>0.22603597801966493</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投入係数表!D33</f>
        <v>0</v>
      </c>
      <c r="E33" s="77">
        <f t="shared" si="0"/>
        <v>0</v>
      </c>
      <c r="F33" s="76">
        <f>分析係数表!C36</f>
        <v>0.96818154529627187</v>
      </c>
      <c r="G33" s="77">
        <f t="shared" si="1"/>
        <v>0</v>
      </c>
      <c r="H33" s="77">
        <v>0</v>
      </c>
      <c r="I33" s="77">
        <f t="shared" si="2"/>
        <v>0</v>
      </c>
      <c r="J33" s="76">
        <f>分析係数表!G36</f>
        <v>4.9777985510633324E-2</v>
      </c>
      <c r="K33" s="78">
        <f t="shared" si="3"/>
        <v>0</v>
      </c>
      <c r="L33" s="79"/>
      <c r="M33" s="80"/>
      <c r="N33" s="81">
        <f>分析係数表!H36</f>
        <v>0.19376304801670147</v>
      </c>
      <c r="O33" s="82">
        <f t="shared" si="4"/>
        <v>3.5287386628435797</v>
      </c>
      <c r="P33" s="76">
        <f>分析係数表!C36</f>
        <v>0.96818154529627187</v>
      </c>
      <c r="Q33" s="82">
        <f t="shared" si="5"/>
        <v>3.416459651538597</v>
      </c>
      <c r="R33" s="83">
        <v>3.6003446828425845</v>
      </c>
      <c r="S33" s="84">
        <f t="shared" si="6"/>
        <v>3.6003446828425845</v>
      </c>
      <c r="T33" s="85">
        <f>分析係数表!F36</f>
        <v>0.84955597102126668</v>
      </c>
      <c r="U33" s="86">
        <f t="shared" si="7"/>
        <v>3.0586943230435861</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投入係数表!D34</f>
        <v>0</v>
      </c>
      <c r="E34" s="77">
        <f t="shared" si="0"/>
        <v>0</v>
      </c>
      <c r="F34" s="76">
        <f>分析係数表!C37</f>
        <v>0.40040699066315533</v>
      </c>
      <c r="G34" s="77">
        <f t="shared" si="1"/>
        <v>0</v>
      </c>
      <c r="H34" s="77">
        <v>0</v>
      </c>
      <c r="I34" s="77">
        <f t="shared" si="2"/>
        <v>0</v>
      </c>
      <c r="J34" s="76">
        <f>分析係数表!G37</f>
        <v>0.27134717134717135</v>
      </c>
      <c r="K34" s="78">
        <f t="shared" si="3"/>
        <v>0</v>
      </c>
      <c r="L34" s="79"/>
      <c r="M34" s="80"/>
      <c r="N34" s="81">
        <f>分析係数表!H37</f>
        <v>4.6907620041753653E-2</v>
      </c>
      <c r="O34" s="82">
        <f t="shared" si="4"/>
        <v>0.85426366955708211</v>
      </c>
      <c r="P34" s="76">
        <f>分析係数表!C37</f>
        <v>0.40040699066315533</v>
      </c>
      <c r="Q34" s="82">
        <f t="shared" si="5"/>
        <v>0.3420531451602154</v>
      </c>
      <c r="R34" s="83">
        <v>0.39438987025561045</v>
      </c>
      <c r="S34" s="84">
        <f t="shared" si="6"/>
        <v>0.39438987025561045</v>
      </c>
      <c r="T34" s="85">
        <f>分析係数表!F37</f>
        <v>0.66491656491656492</v>
      </c>
      <c r="U34" s="86">
        <f t="shared" si="7"/>
        <v>0.26223635776825022</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投入係数表!D35</f>
        <v>0</v>
      </c>
      <c r="E35" s="77">
        <f t="shared" si="0"/>
        <v>0</v>
      </c>
      <c r="F35" s="76">
        <f>分析係数表!C38</f>
        <v>3.4362826933778567E-2</v>
      </c>
      <c r="G35" s="77">
        <f t="shared" si="1"/>
        <v>0</v>
      </c>
      <c r="H35" s="77">
        <v>0</v>
      </c>
      <c r="I35" s="77">
        <f t="shared" si="2"/>
        <v>0</v>
      </c>
      <c r="J35" s="76">
        <f>分析係数表!G38</f>
        <v>0.25648414985590778</v>
      </c>
      <c r="K35" s="78">
        <f t="shared" si="3"/>
        <v>0</v>
      </c>
      <c r="L35" s="79"/>
      <c r="M35" s="80"/>
      <c r="N35" s="81">
        <f>分析係数表!H38</f>
        <v>4.2901878914405008E-2</v>
      </c>
      <c r="O35" s="82">
        <f t="shared" si="4"/>
        <v>0.7813126413083965</v>
      </c>
      <c r="P35" s="76">
        <f>分析係数表!C38</f>
        <v>3.4362826933778567E-2</v>
      </c>
      <c r="Q35" s="82">
        <f t="shared" si="5"/>
        <v>2.684811107445384E-2</v>
      </c>
      <c r="R35" s="83">
        <v>3.2242455652589118E-2</v>
      </c>
      <c r="S35" s="84">
        <f t="shared" si="6"/>
        <v>3.2242455652589118E-2</v>
      </c>
      <c r="T35" s="85">
        <f>分析係数表!F38</f>
        <v>0.52449567723342938</v>
      </c>
      <c r="U35" s="86">
        <f t="shared" si="7"/>
        <v>1.6911028613173541E-2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投入係数表!D36</f>
        <v>0</v>
      </c>
      <c r="E36" s="77">
        <f t="shared" si="0"/>
        <v>0</v>
      </c>
      <c r="F36" s="76">
        <f>分析係数表!C39</f>
        <v>1</v>
      </c>
      <c r="G36" s="77">
        <f t="shared" si="1"/>
        <v>0</v>
      </c>
      <c r="H36" s="77">
        <v>0</v>
      </c>
      <c r="I36" s="77">
        <f t="shared" si="2"/>
        <v>0</v>
      </c>
      <c r="J36" s="76">
        <f>分析係数表!G39</f>
        <v>0.34864130434782609</v>
      </c>
      <c r="K36" s="78">
        <f t="shared" si="3"/>
        <v>0</v>
      </c>
      <c r="L36" s="79"/>
      <c r="M36" s="80"/>
      <c r="N36" s="81">
        <f>分析係数表!H39</f>
        <v>3.7578288100208767E-3</v>
      </c>
      <c r="O36" s="82">
        <f t="shared" si="4"/>
        <v>6.8436143764239121E-2</v>
      </c>
      <c r="P36" s="76">
        <f>分析係数表!C39</f>
        <v>1</v>
      </c>
      <c r="Q36" s="82">
        <f t="shared" si="5"/>
        <v>6.8436143764239121E-2</v>
      </c>
      <c r="R36" s="83">
        <v>8.7703123043643333E-2</v>
      </c>
      <c r="S36" s="84">
        <f t="shared" si="6"/>
        <v>8.7703123043643333E-2</v>
      </c>
      <c r="T36" s="85">
        <f>分析係数表!F39</f>
        <v>0.69918478260869565</v>
      </c>
      <c r="U36" s="86">
        <f t="shared" si="7"/>
        <v>6.1320689019373452E-2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投入係数表!D37</f>
        <v>0</v>
      </c>
      <c r="E37" s="77">
        <f t="shared" si="0"/>
        <v>0</v>
      </c>
      <c r="F37" s="76">
        <f>分析係数表!C40</f>
        <v>0.60127684271619275</v>
      </c>
      <c r="G37" s="77">
        <f t="shared" si="1"/>
        <v>0</v>
      </c>
      <c r="H37" s="77">
        <v>0</v>
      </c>
      <c r="I37" s="77">
        <f t="shared" si="2"/>
        <v>0</v>
      </c>
      <c r="J37" s="76">
        <f>分析係数表!G40</f>
        <v>0.54798481836255197</v>
      </c>
      <c r="K37" s="78">
        <f t="shared" si="3"/>
        <v>0</v>
      </c>
      <c r="L37" s="79"/>
      <c r="M37" s="80"/>
      <c r="N37" s="81">
        <f>分析係数表!H40</f>
        <v>3.4120563674321501E-2</v>
      </c>
      <c r="O37" s="82">
        <f t="shared" si="4"/>
        <v>0.62139068035932388</v>
      </c>
      <c r="P37" s="76">
        <f>分析係数表!C40</f>
        <v>0.60127684271619275</v>
      </c>
      <c r="Q37" s="82">
        <f t="shared" si="5"/>
        <v>0.3736278263797212</v>
      </c>
      <c r="R37" s="83">
        <v>0.37530835426994857</v>
      </c>
      <c r="S37" s="84">
        <f t="shared" si="6"/>
        <v>0.37530835426994857</v>
      </c>
      <c r="T37" s="85">
        <f>分析係数表!F40</f>
        <v>0.74046629315018975</v>
      </c>
      <c r="U37" s="86">
        <f t="shared" si="7"/>
        <v>0.27790318587456703</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投入係数表!D38</f>
        <v>0</v>
      </c>
      <c r="E38" s="77">
        <f t="shared" si="0"/>
        <v>0</v>
      </c>
      <c r="F38" s="76">
        <f>分析係数表!C41</f>
        <v>0.59395665886661919</v>
      </c>
      <c r="G38" s="77">
        <f t="shared" si="1"/>
        <v>0</v>
      </c>
      <c r="H38" s="77">
        <v>0</v>
      </c>
      <c r="I38" s="77">
        <f t="shared" si="2"/>
        <v>0</v>
      </c>
      <c r="J38" s="76">
        <f>分析係数表!G41</f>
        <v>0.45048742945100051</v>
      </c>
      <c r="K38" s="78">
        <f t="shared" si="3"/>
        <v>0</v>
      </c>
      <c r="L38" s="79"/>
      <c r="M38" s="80"/>
      <c r="N38" s="81">
        <f>分析係数表!H41</f>
        <v>5.5519311064718163E-2</v>
      </c>
      <c r="O38" s="82">
        <f t="shared" si="4"/>
        <v>1.0110964990167968</v>
      </c>
      <c r="P38" s="76">
        <f>分析係数表!C41</f>
        <v>0.59395665886661919</v>
      </c>
      <c r="Q38" s="82">
        <f t="shared" si="5"/>
        <v>0.60054749834775256</v>
      </c>
      <c r="R38" s="83">
        <v>0.60815699903840836</v>
      </c>
      <c r="S38" s="84">
        <f t="shared" si="6"/>
        <v>0.60815699903840836</v>
      </c>
      <c r="T38" s="85">
        <f>分析係数表!F41</f>
        <v>0.55190696083461599</v>
      </c>
      <c r="U38" s="86">
        <f t="shared" si="7"/>
        <v>0.33564608104958843</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投入係数表!D39</f>
        <v>0</v>
      </c>
      <c r="E39" s="77">
        <f>$C$6*D39</f>
        <v>0</v>
      </c>
      <c r="F39" s="76">
        <f>分析係数表!C42</f>
        <v>0.30827067669172936</v>
      </c>
      <c r="G39" s="77">
        <f>E39*F39</f>
        <v>0</v>
      </c>
      <c r="H39" s="77">
        <v>0</v>
      </c>
      <c r="I39" s="77">
        <f>C39+H39</f>
        <v>0</v>
      </c>
      <c r="J39" s="76">
        <f>分析係数表!G42</f>
        <v>0.47878787878787876</v>
      </c>
      <c r="K39" s="78">
        <f>I39*J39</f>
        <v>0</v>
      </c>
      <c r="L39" s="79"/>
      <c r="M39" s="80"/>
      <c r="N39" s="81">
        <f>分析係数表!H42</f>
        <v>1.163883089770355E-2</v>
      </c>
      <c r="O39" s="82">
        <f t="shared" si="4"/>
        <v>0.21196194526979617</v>
      </c>
      <c r="P39" s="76">
        <f>分析係数表!C42</f>
        <v>0.30827067669172936</v>
      </c>
      <c r="Q39" s="82">
        <f>O39*P39</f>
        <v>6.5341652301215372E-2</v>
      </c>
      <c r="R39" s="83">
        <v>6.7994891437750365E-2</v>
      </c>
      <c r="S39" s="84">
        <f>I39+R39</f>
        <v>6.7994891437750365E-2</v>
      </c>
      <c r="T39" s="85">
        <f>分析係数表!F42</f>
        <v>0.54545454545454541</v>
      </c>
      <c r="U39" s="86">
        <f t="shared" si="7"/>
        <v>3.708812260240929E-2</v>
      </c>
      <c r="V39" s="87">
        <f>分析係数表!D42</f>
        <v>0.24545454545454545</v>
      </c>
      <c r="W39" s="167">
        <f t="shared" si="8"/>
        <v>0</v>
      </c>
      <c r="X39" s="76">
        <f>分析係数表!E42</f>
        <v>0.17575757575757575</v>
      </c>
      <c r="Y39" s="166">
        <f t="shared" si="9"/>
        <v>0</v>
      </c>
    </row>
    <row r="40" spans="1:25" x14ac:dyDescent="0.2">
      <c r="A40" s="6" t="s">
        <v>194</v>
      </c>
      <c r="B40" s="5" t="s">
        <v>41</v>
      </c>
      <c r="C40" s="90"/>
      <c r="D40" s="76">
        <f>投入係数表!D40</f>
        <v>0</v>
      </c>
      <c r="E40" s="77">
        <f>$C$6*D40</f>
        <v>0</v>
      </c>
      <c r="F40" s="76">
        <f>分析係数表!C43</f>
        <v>0.33317448971487573</v>
      </c>
      <c r="G40" s="77">
        <f>E40*F40</f>
        <v>0</v>
      </c>
      <c r="H40" s="77">
        <v>0</v>
      </c>
      <c r="I40" s="77">
        <f>C40+H40</f>
        <v>0</v>
      </c>
      <c r="J40" s="76">
        <f>分析係数表!G43</f>
        <v>0.31447963800904977</v>
      </c>
      <c r="K40" s="78">
        <f>I40*J40</f>
        <v>0</v>
      </c>
      <c r="L40" s="79"/>
      <c r="M40" s="80"/>
      <c r="N40" s="81">
        <f>分析係数表!H43</f>
        <v>3.2711377870563677E-2</v>
      </c>
      <c r="O40" s="82">
        <f t="shared" si="4"/>
        <v>0.59572712644773429</v>
      </c>
      <c r="P40" s="76">
        <f>分析係数表!C43</f>
        <v>0.33317448971487573</v>
      </c>
      <c r="Q40" s="82">
        <f>O40*P40</f>
        <v>0.19848108136353312</v>
      </c>
      <c r="R40" s="83">
        <v>0.34246254539819149</v>
      </c>
      <c r="S40" s="84">
        <f>I40+R40</f>
        <v>0.34246254539819149</v>
      </c>
      <c r="T40" s="85">
        <f>分析係数表!F43</f>
        <v>0.5802139037433155</v>
      </c>
      <c r="U40" s="86">
        <f t="shared" si="7"/>
        <v>0.1987015303513571</v>
      </c>
      <c r="V40" s="87">
        <f>分析係数表!D43</f>
        <v>0.11641299876593994</v>
      </c>
      <c r="W40" s="167">
        <f t="shared" si="8"/>
        <v>0</v>
      </c>
      <c r="X40" s="76">
        <f>分析係数表!E43</f>
        <v>9.2348827642945289E-2</v>
      </c>
      <c r="Y40" s="166">
        <f t="shared" si="9"/>
        <v>0</v>
      </c>
    </row>
    <row r="41" spans="1:25" x14ac:dyDescent="0.2">
      <c r="A41" s="6" t="s">
        <v>340</v>
      </c>
      <c r="B41" s="5" t="s">
        <v>42</v>
      </c>
      <c r="C41" s="90"/>
      <c r="D41" s="76">
        <f>投入係数表!D41</f>
        <v>0</v>
      </c>
      <c r="E41" s="77">
        <f>$C$6*D41</f>
        <v>0</v>
      </c>
      <c r="F41" s="76">
        <f>分析係数表!C44</f>
        <v>0.44668045890539776</v>
      </c>
      <c r="G41" s="77">
        <f>E41*F41</f>
        <v>0</v>
      </c>
      <c r="H41" s="77">
        <v>0</v>
      </c>
      <c r="I41" s="77">
        <f>C41+H41</f>
        <v>0</v>
      </c>
      <c r="J41" s="76">
        <f>分析係数表!G44</f>
        <v>0.26717776712985147</v>
      </c>
      <c r="K41" s="78">
        <f>I41*J41</f>
        <v>0</v>
      </c>
      <c r="L41" s="79"/>
      <c r="M41" s="80"/>
      <c r="N41" s="81">
        <f>分析係数表!H44</f>
        <v>0.10956419624217119</v>
      </c>
      <c r="O41" s="82">
        <f t="shared" si="4"/>
        <v>1.9953413166260967</v>
      </c>
      <c r="P41" s="76">
        <f>分析係数表!C44</f>
        <v>0.44668045890539776</v>
      </c>
      <c r="Q41" s="82">
        <f>O41*P41</f>
        <v>0.89127997498344547</v>
      </c>
      <c r="R41" s="83">
        <v>0.90367579022670685</v>
      </c>
      <c r="S41" s="84">
        <f>I41+R41</f>
        <v>0.90367579022670685</v>
      </c>
      <c r="T41" s="85">
        <f>分析係数表!F44</f>
        <v>0.50742692860565408</v>
      </c>
      <c r="U41" s="86">
        <f t="shared" si="7"/>
        <v>0.45854943069002524</v>
      </c>
      <c r="V41" s="87">
        <f>分析係数表!D44</f>
        <v>0.12563488260661237</v>
      </c>
      <c r="W41" s="167">
        <f t="shared" si="8"/>
        <v>0</v>
      </c>
      <c r="X41" s="76">
        <f>分析係数表!E44</f>
        <v>9.5448011499760427E-2</v>
      </c>
      <c r="Y41" s="166">
        <f t="shared" si="9"/>
        <v>0</v>
      </c>
    </row>
    <row r="42" spans="1:25" x14ac:dyDescent="0.2">
      <c r="A42" s="6" t="s">
        <v>341</v>
      </c>
      <c r="B42" s="5" t="s">
        <v>278</v>
      </c>
      <c r="C42" s="90"/>
      <c r="D42" s="76">
        <f>投入係数表!D42</f>
        <v>0</v>
      </c>
      <c r="E42" s="77">
        <f>$C$6*D42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2.6719766054425474E-2</v>
      </c>
      <c r="S42" s="84">
        <f>I42+R42</f>
        <v>2.6719766054425474E-2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投入係数表!D43</f>
        <v>0</v>
      </c>
      <c r="E43" s="77">
        <f>$C$6*D43</f>
        <v>0</v>
      </c>
      <c r="F43" s="76">
        <f>分析係数表!C46</f>
        <v>0.15546676353069377</v>
      </c>
      <c r="G43" s="77">
        <f>E43*F43</f>
        <v>0</v>
      </c>
      <c r="H43" s="77">
        <v>0</v>
      </c>
      <c r="I43" s="77">
        <f>C43+H43</f>
        <v>0</v>
      </c>
      <c r="J43" s="76">
        <f>分析係数表!G46</f>
        <v>0</v>
      </c>
      <c r="K43" s="78">
        <f>I43*J43</f>
        <v>0</v>
      </c>
      <c r="L43" s="79"/>
      <c r="M43" s="80"/>
      <c r="N43" s="81">
        <f>分析係数表!H46</f>
        <v>2.2129436325678497E-2</v>
      </c>
      <c r="O43" s="82">
        <f t="shared" si="4"/>
        <v>0.40301284661163039</v>
      </c>
      <c r="P43" s="76">
        <f>分析係数表!C46</f>
        <v>0.15546676353069377</v>
      </c>
      <c r="Q43" s="82">
        <f>O43*P43</f>
        <v>6.2655102924002101E-2</v>
      </c>
      <c r="R43" s="83">
        <v>6.9458269839196701E-2</v>
      </c>
      <c r="S43" s="84">
        <f>I43+R43</f>
        <v>6.9458269839196701E-2</v>
      </c>
      <c r="T43" s="85">
        <f>分析係数表!F46</f>
        <v>0</v>
      </c>
      <c r="U43" s="86">
        <f t="shared" si="7"/>
        <v>0</v>
      </c>
      <c r="V43" s="87">
        <f>分析係数表!D46</f>
        <v>4.662004662004662E-3</v>
      </c>
      <c r="W43" s="167">
        <f t="shared" si="8"/>
        <v>0</v>
      </c>
      <c r="X43" s="76">
        <f>分析係数表!E46</f>
        <v>9.324009324009324E-3</v>
      </c>
      <c r="Y43" s="166">
        <f t="shared" si="9"/>
        <v>0</v>
      </c>
    </row>
    <row r="44" spans="1:25" x14ac:dyDescent="0.2">
      <c r="A44" s="192">
        <v>40</v>
      </c>
      <c r="B44" s="14" t="s">
        <v>150</v>
      </c>
      <c r="C44" s="197">
        <f>SUM(C5:C43)</f>
        <v>100</v>
      </c>
      <c r="D44" s="92">
        <f>投入係数表!D44</f>
        <v>0.2857142857142857</v>
      </c>
      <c r="E44" s="91">
        <f>SUM(E5:E43)</f>
        <v>28.571428571428569</v>
      </c>
      <c r="F44" s="92">
        <f>分析係数表!C47</f>
        <v>0.3856972016264052</v>
      </c>
      <c r="G44" s="91">
        <f>SUM(G5:G43)</f>
        <v>1.6326530612244903</v>
      </c>
      <c r="H44" s="91">
        <f>SUM(H5:H43)</f>
        <v>1.6597510373443987</v>
      </c>
      <c r="I44" s="91">
        <f>SUM(I5:I43)</f>
        <v>101.65975103734439</v>
      </c>
      <c r="J44" s="92">
        <f>分析係数表!G47</f>
        <v>0.23532043395593333</v>
      </c>
      <c r="K44" s="93">
        <f>SUM(K5:K43)</f>
        <v>29.045643153526967</v>
      </c>
      <c r="L44" s="94">
        <f>最終需要_まとめ!$L$33</f>
        <v>0.627</v>
      </c>
      <c r="M44" s="91">
        <f>K44*L44</f>
        <v>18.21161825726141</v>
      </c>
      <c r="N44" s="95">
        <f>分析係数表!H47</f>
        <v>1</v>
      </c>
      <c r="O44" s="96">
        <f>SUM(O5:O43)</f>
        <v>18.21161825726141</v>
      </c>
      <c r="P44" s="92">
        <f>分析係数表!C47</f>
        <v>0.3856972016264052</v>
      </c>
      <c r="Q44" s="96">
        <f>SUM(Q5:Q43)</f>
        <v>8.1217429803970429</v>
      </c>
      <c r="R44" s="91">
        <f>SUM(R5:R43)</f>
        <v>8.9448120805759306</v>
      </c>
      <c r="S44" s="97">
        <f>SUM(S5:S43)</f>
        <v>110.60456311792036</v>
      </c>
      <c r="T44" s="98">
        <f>分析係数表!F47</f>
        <v>0.49256721600054465</v>
      </c>
      <c r="U44" s="99">
        <f>SUM(U5:U43)</f>
        <v>78.803365054969817</v>
      </c>
      <c r="V44" s="100">
        <f>分析係数表!D47</f>
        <v>5.5358071998560611E-2</v>
      </c>
      <c r="W44" s="164">
        <f>SUM(W5:W43)</f>
        <v>0</v>
      </c>
      <c r="X44" s="92">
        <f>分析係数表!E47</f>
        <v>4.4839843806985892E-2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249</v>
      </c>
      <c r="S2" s="3" t="s">
        <v>152</v>
      </c>
      <c r="U2" s="64" t="s">
        <v>209</v>
      </c>
      <c r="W2" s="3" t="s">
        <v>130</v>
      </c>
      <c r="Y2" s="3" t="s">
        <v>153</v>
      </c>
    </row>
    <row r="3" spans="1:25" ht="44" x14ac:dyDescent="0.2">
      <c r="B3" s="65"/>
      <c r="C3" s="66" t="s">
        <v>227</v>
      </c>
      <c r="D3" s="66" t="s">
        <v>250</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投入係数表!E5</f>
        <v>0</v>
      </c>
      <c r="E5" s="77">
        <f t="shared" ref="E5:E38" si="0">$C$7*D5</f>
        <v>0</v>
      </c>
      <c r="F5" s="76">
        <f>分析係数表!C8</f>
        <v>7.164700742682395E-2</v>
      </c>
      <c r="G5" s="77">
        <f t="shared" ref="G5:G38" si="1">E5*F5</f>
        <v>0</v>
      </c>
      <c r="H5" s="77">
        <f t="array" ref="H5:H43">MMULT(逆行列係数!C5:AO43,'3'!G5:G43)</f>
        <v>0</v>
      </c>
      <c r="I5" s="77">
        <f t="shared" ref="I5:I38" si="2">C5+H5</f>
        <v>0</v>
      </c>
      <c r="J5" s="76">
        <f>分析係数表!G8</f>
        <v>0.12209302325581395</v>
      </c>
      <c r="K5" s="78">
        <f t="shared" ref="K5:K38" si="3">I5*J5</f>
        <v>0</v>
      </c>
      <c r="L5" s="79" t="s">
        <v>181</v>
      </c>
      <c r="M5" s="80" t="s">
        <v>181</v>
      </c>
      <c r="N5" s="81">
        <f>分析係数表!H8</f>
        <v>1.0934237995824634E-2</v>
      </c>
      <c r="O5" s="82">
        <f t="shared" ref="O5:O44" si="4">$M$44*N5</f>
        <v>0</v>
      </c>
      <c r="P5" s="76">
        <f>分析係数表!C8</f>
        <v>7.164700742682395E-2</v>
      </c>
      <c r="Q5" s="82">
        <f t="shared" ref="Q5:Q38" si="5">O5*P5</f>
        <v>0</v>
      </c>
      <c r="R5" s="83">
        <f t="array" ref="R5:R43">MMULT(逆行列係数!C5:AO43,'3'!Q5:Q43)</f>
        <v>0</v>
      </c>
      <c r="S5" s="84">
        <f t="shared" ref="S5:S38" si="6">I5+R5</f>
        <v>0</v>
      </c>
      <c r="T5" s="85">
        <f>分析係数表!F8</f>
        <v>0.45639534883720928</v>
      </c>
      <c r="U5" s="86">
        <f t="shared" ref="U5:U38" si="7">S5*T5</f>
        <v>0</v>
      </c>
      <c r="V5" s="87">
        <f>分析係数表!D8</f>
        <v>0.625</v>
      </c>
      <c r="W5" s="167">
        <f t="shared" ref="W5:W43" si="8">ROUND(S5*V5,0)</f>
        <v>0</v>
      </c>
      <c r="X5" s="76">
        <f>分析係数表!E8</f>
        <v>0</v>
      </c>
      <c r="Y5" s="166">
        <f t="shared" ref="Y5:Y43" si="9">ROUND(S5*X5,0)</f>
        <v>0</v>
      </c>
    </row>
    <row r="6" spans="1:25" x14ac:dyDescent="0.2">
      <c r="A6" s="6" t="s">
        <v>219</v>
      </c>
      <c r="B6" s="5" t="s">
        <v>265</v>
      </c>
      <c r="C6" s="90"/>
      <c r="D6" s="76">
        <f>投入係数表!E6</f>
        <v>0</v>
      </c>
      <c r="E6" s="77">
        <f t="shared" si="0"/>
        <v>0</v>
      </c>
      <c r="F6" s="76">
        <f>分析係数表!C9</f>
        <v>5.7142857142857162E-2</v>
      </c>
      <c r="G6" s="77">
        <f t="shared" si="1"/>
        <v>0</v>
      </c>
      <c r="H6" s="77">
        <v>0</v>
      </c>
      <c r="I6" s="77">
        <f t="shared" si="2"/>
        <v>0</v>
      </c>
      <c r="J6" s="76">
        <f>分析係数表!G9</f>
        <v>0.2857142857142857</v>
      </c>
      <c r="K6" s="78">
        <f t="shared" si="3"/>
        <v>0</v>
      </c>
      <c r="L6" s="79"/>
      <c r="M6" s="80"/>
      <c r="N6" s="81">
        <f>分析係数表!H9</f>
        <v>5.8716075156576197E-4</v>
      </c>
      <c r="O6" s="82">
        <f t="shared" si="4"/>
        <v>0</v>
      </c>
      <c r="P6" s="76">
        <f>分析係数表!C9</f>
        <v>5.7142857142857162E-2</v>
      </c>
      <c r="Q6" s="82">
        <f t="shared" si="5"/>
        <v>0</v>
      </c>
      <c r="R6" s="83">
        <v>0</v>
      </c>
      <c r="S6" s="84">
        <f t="shared" si="6"/>
        <v>0</v>
      </c>
      <c r="T6" s="85">
        <f>分析係数表!F9</f>
        <v>0.7142857142857143</v>
      </c>
      <c r="U6" s="86">
        <f t="shared" si="7"/>
        <v>0</v>
      </c>
      <c r="V6" s="87">
        <f>分析係数表!D9</f>
        <v>0</v>
      </c>
      <c r="W6" s="167">
        <f t="shared" si="8"/>
        <v>0</v>
      </c>
      <c r="X6" s="76">
        <f>分析係数表!E9</f>
        <v>0</v>
      </c>
      <c r="Y6" s="166">
        <f t="shared" si="9"/>
        <v>0</v>
      </c>
    </row>
    <row r="7" spans="1:25" x14ac:dyDescent="0.2">
      <c r="A7" s="6" t="s">
        <v>220</v>
      </c>
      <c r="B7" s="5" t="s">
        <v>266</v>
      </c>
      <c r="C7" s="75">
        <f>最終需要_まとめ!$C$8</f>
        <v>100</v>
      </c>
      <c r="D7" s="76">
        <f>投入係数表!E7</f>
        <v>0</v>
      </c>
      <c r="E7" s="77">
        <f t="shared" si="0"/>
        <v>0</v>
      </c>
      <c r="F7" s="76">
        <f>分析係数表!C10</f>
        <v>0</v>
      </c>
      <c r="G7" s="77">
        <f t="shared" si="1"/>
        <v>0</v>
      </c>
      <c r="H7" s="77">
        <v>0</v>
      </c>
      <c r="I7" s="77">
        <f t="shared" si="2"/>
        <v>100</v>
      </c>
      <c r="J7" s="76">
        <f>分析係数表!G10</f>
        <v>0</v>
      </c>
      <c r="K7" s="78">
        <f t="shared" si="3"/>
        <v>0</v>
      </c>
      <c r="L7" s="79"/>
      <c r="M7" s="80"/>
      <c r="N7" s="81">
        <f>分析係数表!H10</f>
        <v>1.1090814196242171E-3</v>
      </c>
      <c r="O7" s="82">
        <f t="shared" si="4"/>
        <v>0</v>
      </c>
      <c r="P7" s="76">
        <f>分析係数表!C10</f>
        <v>0</v>
      </c>
      <c r="Q7" s="82">
        <f t="shared" si="5"/>
        <v>0</v>
      </c>
      <c r="R7" s="83">
        <v>0</v>
      </c>
      <c r="S7" s="84">
        <f t="shared" si="6"/>
        <v>100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投入係数表!E8</f>
        <v>0</v>
      </c>
      <c r="E8" s="77">
        <f t="shared" si="0"/>
        <v>0</v>
      </c>
      <c r="F8" s="76">
        <f>分析係数表!C11</f>
        <v>4.3499275012083283E-3</v>
      </c>
      <c r="G8" s="77">
        <f t="shared" si="1"/>
        <v>0</v>
      </c>
      <c r="H8" s="77">
        <v>0</v>
      </c>
      <c r="I8" s="77">
        <f t="shared" si="2"/>
        <v>0</v>
      </c>
      <c r="J8" s="76">
        <f>分析係数表!G11</f>
        <v>0.47058823529411764</v>
      </c>
      <c r="K8" s="78">
        <f t="shared" si="3"/>
        <v>0</v>
      </c>
      <c r="L8" s="79"/>
      <c r="M8" s="80"/>
      <c r="N8" s="81">
        <f>分析係数表!H11</f>
        <v>-2.6096033402922757E-5</v>
      </c>
      <c r="O8" s="82">
        <f t="shared" si="4"/>
        <v>0</v>
      </c>
      <c r="P8" s="76">
        <f>分析係数表!C11</f>
        <v>4.3499275012083283E-3</v>
      </c>
      <c r="Q8" s="82">
        <f t="shared" si="5"/>
        <v>0</v>
      </c>
      <c r="R8" s="83">
        <v>0</v>
      </c>
      <c r="S8" s="84">
        <f t="shared" si="6"/>
        <v>0</v>
      </c>
      <c r="T8" s="85">
        <f>分析係数表!F11</f>
        <v>0.76470588235294112</v>
      </c>
      <c r="U8" s="86">
        <f t="shared" si="7"/>
        <v>0</v>
      </c>
      <c r="V8" s="87">
        <f>分析係数表!D11</f>
        <v>0</v>
      </c>
      <c r="W8" s="167">
        <f t="shared" si="8"/>
        <v>0</v>
      </c>
      <c r="X8" s="76">
        <f>分析係数表!E11</f>
        <v>0</v>
      </c>
      <c r="Y8" s="166">
        <f t="shared" si="9"/>
        <v>0</v>
      </c>
    </row>
    <row r="9" spans="1:25" x14ac:dyDescent="0.2">
      <c r="A9" s="6" t="s">
        <v>222</v>
      </c>
      <c r="B9" s="5" t="s">
        <v>190</v>
      </c>
      <c r="C9" s="90"/>
      <c r="D9" s="76">
        <f>投入係数表!E9</f>
        <v>0</v>
      </c>
      <c r="E9" s="77">
        <f t="shared" si="0"/>
        <v>0</v>
      </c>
      <c r="F9" s="76">
        <f>分析係数表!C12</f>
        <v>7.5078417484569449E-2</v>
      </c>
      <c r="G9" s="77">
        <f t="shared" si="1"/>
        <v>0</v>
      </c>
      <c r="H9" s="77">
        <v>0</v>
      </c>
      <c r="I9" s="77">
        <f t="shared" si="2"/>
        <v>0</v>
      </c>
      <c r="J9" s="76">
        <f>分析係数表!G12</f>
        <v>0.13750412677451304</v>
      </c>
      <c r="K9" s="78">
        <f t="shared" si="3"/>
        <v>0</v>
      </c>
      <c r="L9" s="79"/>
      <c r="M9" s="80"/>
      <c r="N9" s="81">
        <f>分析係数表!H12</f>
        <v>8.9209290187891435E-2</v>
      </c>
      <c r="O9" s="82">
        <f t="shared" si="4"/>
        <v>0</v>
      </c>
      <c r="P9" s="76">
        <f>分析係数表!C12</f>
        <v>7.5078417484569449E-2</v>
      </c>
      <c r="Q9" s="82">
        <f t="shared" si="5"/>
        <v>0</v>
      </c>
      <c r="R9" s="83">
        <v>0</v>
      </c>
      <c r="S9" s="84">
        <f t="shared" si="6"/>
        <v>0</v>
      </c>
      <c r="T9" s="85">
        <f>分析係数表!F12</f>
        <v>0.33294816771211622</v>
      </c>
      <c r="U9" s="86">
        <f t="shared" si="7"/>
        <v>0</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投入係数表!E10</f>
        <v>0</v>
      </c>
      <c r="E10" s="77">
        <f t="shared" si="0"/>
        <v>0</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投入係数表!E11</f>
        <v>0</v>
      </c>
      <c r="E11" s="77">
        <f t="shared" si="0"/>
        <v>0</v>
      </c>
      <c r="F11" s="76">
        <f>分析係数表!C14</f>
        <v>7.4826296098343126E-2</v>
      </c>
      <c r="G11" s="77">
        <f t="shared" si="1"/>
        <v>0</v>
      </c>
      <c r="H11" s="77">
        <v>0</v>
      </c>
      <c r="I11" s="77">
        <f t="shared" si="2"/>
        <v>0</v>
      </c>
      <c r="J11" s="76">
        <f>分析係数表!G14</f>
        <v>0.16814159292035399</v>
      </c>
      <c r="K11" s="78">
        <f t="shared" si="3"/>
        <v>0</v>
      </c>
      <c r="L11" s="79"/>
      <c r="M11" s="80"/>
      <c r="N11" s="81">
        <f>分析係数表!H14</f>
        <v>1.1873695198329854E-3</v>
      </c>
      <c r="O11" s="82">
        <f t="shared" si="4"/>
        <v>0</v>
      </c>
      <c r="P11" s="76">
        <f>分析係数表!C14</f>
        <v>7.4826296098343126E-2</v>
      </c>
      <c r="Q11" s="82">
        <f t="shared" si="5"/>
        <v>0</v>
      </c>
      <c r="R11" s="83">
        <v>0</v>
      </c>
      <c r="S11" s="84">
        <f t="shared" si="6"/>
        <v>0</v>
      </c>
      <c r="T11" s="85">
        <f>分析係数表!F14</f>
        <v>0.3584070796460177</v>
      </c>
      <c r="U11" s="86">
        <f t="shared" si="7"/>
        <v>0</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投入係数表!E12</f>
        <v>0</v>
      </c>
      <c r="E12" s="77">
        <f t="shared" si="0"/>
        <v>0</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投入係数表!E13</f>
        <v>0</v>
      </c>
      <c r="E13" s="77">
        <f t="shared" si="0"/>
        <v>0</v>
      </c>
      <c r="F13" s="76">
        <f>分析係数表!C16</f>
        <v>0.33157038242473558</v>
      </c>
      <c r="G13" s="77">
        <f t="shared" si="1"/>
        <v>0</v>
      </c>
      <c r="H13" s="77">
        <v>0</v>
      </c>
      <c r="I13" s="77">
        <f t="shared" si="2"/>
        <v>0</v>
      </c>
      <c r="J13" s="76">
        <f>分析係数表!G16</f>
        <v>3.3388981636060099E-2</v>
      </c>
      <c r="K13" s="78">
        <f t="shared" si="3"/>
        <v>0</v>
      </c>
      <c r="L13" s="79"/>
      <c r="M13" s="80"/>
      <c r="N13" s="81">
        <f>分析係数表!H16</f>
        <v>1.6727557411273488E-2</v>
      </c>
      <c r="O13" s="82">
        <f t="shared" si="4"/>
        <v>0</v>
      </c>
      <c r="P13" s="76">
        <f>分析係数表!C16</f>
        <v>0.33157038242473558</v>
      </c>
      <c r="Q13" s="82">
        <f t="shared" si="5"/>
        <v>0</v>
      </c>
      <c r="R13" s="83">
        <v>0</v>
      </c>
      <c r="S13" s="84">
        <f t="shared" si="6"/>
        <v>0</v>
      </c>
      <c r="T13" s="85">
        <f>分析係数表!F16</f>
        <v>0.28881469115191988</v>
      </c>
      <c r="U13" s="86">
        <f t="shared" si="7"/>
        <v>0</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投入係数表!E14</f>
        <v>0</v>
      </c>
      <c r="E14" s="77">
        <f t="shared" si="0"/>
        <v>0</v>
      </c>
      <c r="F14" s="76">
        <f>分析係数表!C17</f>
        <v>0.10168393782383423</v>
      </c>
      <c r="G14" s="77">
        <f t="shared" si="1"/>
        <v>0</v>
      </c>
      <c r="H14" s="77">
        <v>0</v>
      </c>
      <c r="I14" s="77">
        <f t="shared" si="2"/>
        <v>0</v>
      </c>
      <c r="J14" s="76">
        <f>分析係数表!G17</f>
        <v>0.21222040370976542</v>
      </c>
      <c r="K14" s="78">
        <f t="shared" si="3"/>
        <v>0</v>
      </c>
      <c r="L14" s="79"/>
      <c r="M14" s="80"/>
      <c r="N14" s="81">
        <f>分析係数表!H17</f>
        <v>3.040187891440501E-3</v>
      </c>
      <c r="O14" s="82">
        <f t="shared" si="4"/>
        <v>0</v>
      </c>
      <c r="P14" s="76">
        <f>分析係数表!C17</f>
        <v>0.10168393782383423</v>
      </c>
      <c r="Q14" s="82">
        <f t="shared" si="5"/>
        <v>0</v>
      </c>
      <c r="R14" s="83">
        <v>0</v>
      </c>
      <c r="S14" s="84">
        <f t="shared" si="6"/>
        <v>0</v>
      </c>
      <c r="T14" s="85">
        <f>分析係数表!F17</f>
        <v>0.32296781232951444</v>
      </c>
      <c r="U14" s="86">
        <f t="shared" si="7"/>
        <v>0</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投入係数表!E15</f>
        <v>0</v>
      </c>
      <c r="E15" s="77">
        <f t="shared" si="0"/>
        <v>0</v>
      </c>
      <c r="F15" s="76">
        <f>分析係数表!C18</f>
        <v>1.3647642679900707E-2</v>
      </c>
      <c r="G15" s="77">
        <f t="shared" si="1"/>
        <v>0</v>
      </c>
      <c r="H15" s="77">
        <v>0</v>
      </c>
      <c r="I15" s="77">
        <f t="shared" si="2"/>
        <v>0</v>
      </c>
      <c r="J15" s="76">
        <f>分析係数表!G18</f>
        <v>0.21285140562248997</v>
      </c>
      <c r="K15" s="78">
        <f t="shared" si="3"/>
        <v>0</v>
      </c>
      <c r="L15" s="79"/>
      <c r="M15" s="80"/>
      <c r="N15" s="81">
        <f>分析係数表!H18</f>
        <v>4.4363256784968683E-4</v>
      </c>
      <c r="O15" s="82">
        <f t="shared" si="4"/>
        <v>0</v>
      </c>
      <c r="P15" s="76">
        <f>分析係数表!C18</f>
        <v>1.3647642679900707E-2</v>
      </c>
      <c r="Q15" s="82">
        <f t="shared" si="5"/>
        <v>0</v>
      </c>
      <c r="R15" s="83">
        <v>0</v>
      </c>
      <c r="S15" s="84">
        <f t="shared" si="6"/>
        <v>0</v>
      </c>
      <c r="T15" s="85">
        <f>分析係数表!F18</f>
        <v>0.45783132530120479</v>
      </c>
      <c r="U15" s="86">
        <f t="shared" si="7"/>
        <v>0</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投入係数表!E16</f>
        <v>0</v>
      </c>
      <c r="E16" s="77">
        <f t="shared" si="0"/>
        <v>0</v>
      </c>
      <c r="F16" s="76">
        <f>分析係数表!C19</f>
        <v>0.35369371629248714</v>
      </c>
      <c r="G16" s="77">
        <f t="shared" si="1"/>
        <v>0</v>
      </c>
      <c r="H16" s="77">
        <v>0</v>
      </c>
      <c r="I16" s="77">
        <f t="shared" si="2"/>
        <v>0</v>
      </c>
      <c r="J16" s="76">
        <f>分析係数表!G19</f>
        <v>5.7706179370040876E-2</v>
      </c>
      <c r="K16" s="78">
        <f t="shared" si="3"/>
        <v>0</v>
      </c>
      <c r="L16" s="79"/>
      <c r="M16" s="80"/>
      <c r="N16" s="81">
        <f>分析係数表!H19</f>
        <v>-1.174321503131524E-4</v>
      </c>
      <c r="O16" s="82">
        <f t="shared" si="4"/>
        <v>0</v>
      </c>
      <c r="P16" s="76">
        <f>分析係数表!C19</f>
        <v>0.35369371629248714</v>
      </c>
      <c r="Q16" s="82">
        <f t="shared" si="5"/>
        <v>0</v>
      </c>
      <c r="R16" s="83">
        <v>0</v>
      </c>
      <c r="S16" s="84">
        <f t="shared" si="6"/>
        <v>0</v>
      </c>
      <c r="T16" s="85">
        <f>分析係数表!F19</f>
        <v>0.2399615292137533</v>
      </c>
      <c r="U16" s="86">
        <f t="shared" si="7"/>
        <v>0</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投入係数表!E17</f>
        <v>0</v>
      </c>
      <c r="E17" s="77">
        <f t="shared" si="0"/>
        <v>0</v>
      </c>
      <c r="F17" s="76">
        <f>分析係数表!C20</f>
        <v>6.1353860086031276E-2</v>
      </c>
      <c r="G17" s="77">
        <f t="shared" si="1"/>
        <v>0</v>
      </c>
      <c r="H17" s="77">
        <v>0</v>
      </c>
      <c r="I17" s="77">
        <f t="shared" si="2"/>
        <v>0</v>
      </c>
      <c r="J17" s="76">
        <f>分析係数表!G20</f>
        <v>0.10067618332081142</v>
      </c>
      <c r="K17" s="78">
        <f t="shared" si="3"/>
        <v>0</v>
      </c>
      <c r="L17" s="79"/>
      <c r="M17" s="80"/>
      <c r="N17" s="81">
        <f>分析係数表!H20</f>
        <v>5.4801670146137783E-4</v>
      </c>
      <c r="O17" s="82">
        <f t="shared" si="4"/>
        <v>0</v>
      </c>
      <c r="P17" s="76">
        <f>分析係数表!C20</f>
        <v>6.1353860086031276E-2</v>
      </c>
      <c r="Q17" s="82">
        <f t="shared" si="5"/>
        <v>0</v>
      </c>
      <c r="R17" s="83">
        <v>0</v>
      </c>
      <c r="S17" s="84">
        <f t="shared" si="6"/>
        <v>0</v>
      </c>
      <c r="T17" s="85">
        <f>分析係数表!F20</f>
        <v>0.22389181066867017</v>
      </c>
      <c r="U17" s="86">
        <f t="shared" si="7"/>
        <v>0</v>
      </c>
      <c r="V17" s="87">
        <f>分析係数表!D20</f>
        <v>0</v>
      </c>
      <c r="W17" s="167">
        <f t="shared" si="8"/>
        <v>0</v>
      </c>
      <c r="X17" s="76">
        <f>分析係数表!E20</f>
        <v>0</v>
      </c>
      <c r="Y17" s="166">
        <f t="shared" si="9"/>
        <v>0</v>
      </c>
    </row>
    <row r="18" spans="1:25" x14ac:dyDescent="0.2">
      <c r="A18" s="6" t="s">
        <v>6</v>
      </c>
      <c r="B18" s="5" t="s">
        <v>34</v>
      </c>
      <c r="C18" s="90"/>
      <c r="D18" s="76">
        <f>投入係数表!E18</f>
        <v>0</v>
      </c>
      <c r="E18" s="77">
        <f t="shared" si="0"/>
        <v>0</v>
      </c>
      <c r="F18" s="76">
        <f>分析係数表!C21</f>
        <v>6.7857142857142838E-2</v>
      </c>
      <c r="G18" s="77">
        <f t="shared" si="1"/>
        <v>0</v>
      </c>
      <c r="H18" s="77">
        <v>0</v>
      </c>
      <c r="I18" s="77">
        <f t="shared" si="2"/>
        <v>0</v>
      </c>
      <c r="J18" s="76">
        <f>分析係数表!G21</f>
        <v>0.28506493506493508</v>
      </c>
      <c r="K18" s="78">
        <f t="shared" si="3"/>
        <v>0</v>
      </c>
      <c r="L18" s="79"/>
      <c r="M18" s="80"/>
      <c r="N18" s="81">
        <f>分析係数表!H21</f>
        <v>9.264091858037578E-4</v>
      </c>
      <c r="O18" s="82">
        <f t="shared" si="4"/>
        <v>0</v>
      </c>
      <c r="P18" s="76">
        <f>分析係数表!C21</f>
        <v>6.7857142857142838E-2</v>
      </c>
      <c r="Q18" s="82">
        <f t="shared" si="5"/>
        <v>0</v>
      </c>
      <c r="R18" s="83">
        <v>0</v>
      </c>
      <c r="S18" s="84">
        <f t="shared" si="6"/>
        <v>0</v>
      </c>
      <c r="T18" s="85">
        <f>分析係数表!F21</f>
        <v>0.42467532467532465</v>
      </c>
      <c r="U18" s="86">
        <f t="shared" si="7"/>
        <v>0</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投入係数表!E19</f>
        <v>0</v>
      </c>
      <c r="E19" s="77">
        <f t="shared" si="0"/>
        <v>0</v>
      </c>
      <c r="F19" s="76">
        <f>分析係数表!C22</f>
        <v>2.5594149908592323E-2</v>
      </c>
      <c r="G19" s="77">
        <f t="shared" si="1"/>
        <v>0</v>
      </c>
      <c r="H19" s="77">
        <v>0</v>
      </c>
      <c r="I19" s="77">
        <f t="shared" si="2"/>
        <v>0</v>
      </c>
      <c r="J19" s="76">
        <f>分析係数表!G22</f>
        <v>0.19492656875834447</v>
      </c>
      <c r="K19" s="78">
        <f t="shared" si="3"/>
        <v>0</v>
      </c>
      <c r="L19" s="79"/>
      <c r="M19" s="80"/>
      <c r="N19" s="81">
        <f>分析係数表!H22</f>
        <v>3.9144050104384132E-5</v>
      </c>
      <c r="O19" s="82">
        <f t="shared" si="4"/>
        <v>0</v>
      </c>
      <c r="P19" s="76">
        <f>分析係数表!C22</f>
        <v>2.5594149908592323E-2</v>
      </c>
      <c r="Q19" s="82">
        <f t="shared" si="5"/>
        <v>0</v>
      </c>
      <c r="R19" s="83">
        <v>0</v>
      </c>
      <c r="S19" s="84">
        <f t="shared" si="6"/>
        <v>0</v>
      </c>
      <c r="T19" s="85">
        <f>分析係数表!F22</f>
        <v>0.41388518024032045</v>
      </c>
      <c r="U19" s="86">
        <f t="shared" si="7"/>
        <v>0</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投入係数表!E20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0</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投入係数表!E21</f>
        <v>0</v>
      </c>
      <c r="E21" s="77">
        <f t="shared" si="0"/>
        <v>0</v>
      </c>
      <c r="F21" s="76">
        <f>分析係数表!C24</f>
        <v>0.15741583257506819</v>
      </c>
      <c r="G21" s="77">
        <f t="shared" si="1"/>
        <v>0</v>
      </c>
      <c r="H21" s="77">
        <v>0</v>
      </c>
      <c r="I21" s="77">
        <f t="shared" si="2"/>
        <v>0</v>
      </c>
      <c r="J21" s="76">
        <f>分析係数表!G24</f>
        <v>0.20833333333333334</v>
      </c>
      <c r="K21" s="78">
        <f t="shared" si="3"/>
        <v>0</v>
      </c>
      <c r="L21" s="79"/>
      <c r="M21" s="80"/>
      <c r="N21" s="81">
        <f>分析係数表!H24</f>
        <v>3.2620041753653444E-4</v>
      </c>
      <c r="O21" s="82">
        <f t="shared" si="4"/>
        <v>0</v>
      </c>
      <c r="P21" s="76">
        <f>分析係数表!C24</f>
        <v>0.15741583257506819</v>
      </c>
      <c r="Q21" s="82">
        <f t="shared" si="5"/>
        <v>0</v>
      </c>
      <c r="R21" s="83">
        <v>0</v>
      </c>
      <c r="S21" s="84">
        <f t="shared" si="6"/>
        <v>0</v>
      </c>
      <c r="T21" s="85">
        <f>分析係数表!F24</f>
        <v>0.39583333333333331</v>
      </c>
      <c r="U21" s="86">
        <f t="shared" si="7"/>
        <v>0</v>
      </c>
      <c r="V21" s="87">
        <f>分析係数表!D24</f>
        <v>0</v>
      </c>
      <c r="W21" s="167">
        <f t="shared" si="8"/>
        <v>0</v>
      </c>
      <c r="X21" s="76">
        <f>分析係数表!E24</f>
        <v>0</v>
      </c>
      <c r="Y21" s="166">
        <f t="shared" si="9"/>
        <v>0</v>
      </c>
    </row>
    <row r="22" spans="1:25" x14ac:dyDescent="0.2">
      <c r="A22" s="6" t="s">
        <v>10</v>
      </c>
      <c r="B22" s="5" t="s">
        <v>271</v>
      </c>
      <c r="C22" s="90"/>
      <c r="D22" s="76">
        <f>投入係数表!E22</f>
        <v>0</v>
      </c>
      <c r="E22" s="77">
        <f t="shared" si="0"/>
        <v>0</v>
      </c>
      <c r="F22" s="76">
        <f>分析係数表!C25</f>
        <v>0.30845442536327605</v>
      </c>
      <c r="G22" s="77">
        <f t="shared" si="1"/>
        <v>0</v>
      </c>
      <c r="H22" s="77">
        <v>0</v>
      </c>
      <c r="I22" s="77">
        <f t="shared" si="2"/>
        <v>0</v>
      </c>
      <c r="J22" s="76">
        <f>分析係数表!G25</f>
        <v>0.19694817948330565</v>
      </c>
      <c r="K22" s="78">
        <f t="shared" si="3"/>
        <v>0</v>
      </c>
      <c r="L22" s="79"/>
      <c r="M22" s="80"/>
      <c r="N22" s="81">
        <f>分析係数表!H25</f>
        <v>5.0887265135699379E-4</v>
      </c>
      <c r="O22" s="82">
        <f t="shared" si="4"/>
        <v>0</v>
      </c>
      <c r="P22" s="76">
        <f>分析係数表!C25</f>
        <v>0.30845442536327605</v>
      </c>
      <c r="Q22" s="82">
        <f t="shared" si="5"/>
        <v>0</v>
      </c>
      <c r="R22" s="83">
        <v>0</v>
      </c>
      <c r="S22" s="84">
        <f t="shared" si="6"/>
        <v>0</v>
      </c>
      <c r="T22" s="85">
        <f>分析係数表!F25</f>
        <v>0.34916150475902702</v>
      </c>
      <c r="U22" s="86">
        <f t="shared" si="7"/>
        <v>0</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投入係数表!E23</f>
        <v>0</v>
      </c>
      <c r="E23" s="77">
        <f t="shared" si="0"/>
        <v>0</v>
      </c>
      <c r="F23" s="76">
        <f>分析係数表!C26</f>
        <v>0.16160220994475138</v>
      </c>
      <c r="G23" s="77">
        <f t="shared" si="1"/>
        <v>0</v>
      </c>
      <c r="H23" s="77">
        <v>0</v>
      </c>
      <c r="I23" s="77">
        <f t="shared" si="2"/>
        <v>0</v>
      </c>
      <c r="J23" s="76">
        <f>分析係数表!G26</f>
        <v>0.19685515573026913</v>
      </c>
      <c r="K23" s="78">
        <f t="shared" si="3"/>
        <v>0</v>
      </c>
      <c r="L23" s="79"/>
      <c r="M23" s="80"/>
      <c r="N23" s="81">
        <f>分析係数表!H26</f>
        <v>1.0360125260960334E-2</v>
      </c>
      <c r="O23" s="82">
        <f t="shared" si="4"/>
        <v>0</v>
      </c>
      <c r="P23" s="76">
        <f>分析係数表!C26</f>
        <v>0.16160220994475138</v>
      </c>
      <c r="Q23" s="82">
        <f t="shared" si="5"/>
        <v>0</v>
      </c>
      <c r="R23" s="83">
        <v>0</v>
      </c>
      <c r="S23" s="84">
        <f t="shared" si="6"/>
        <v>0</v>
      </c>
      <c r="T23" s="85">
        <f>分析係数表!F26</f>
        <v>0.33413970365890533</v>
      </c>
      <c r="U23" s="86">
        <f t="shared" si="7"/>
        <v>0</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投入係数表!E24</f>
        <v>0</v>
      </c>
      <c r="E24" s="77">
        <f t="shared" si="0"/>
        <v>0</v>
      </c>
      <c r="F24" s="76">
        <f>分析係数表!C27</f>
        <v>8.2295614510016213E-2</v>
      </c>
      <c r="G24" s="77">
        <f t="shared" si="1"/>
        <v>0</v>
      </c>
      <c r="H24" s="77">
        <v>0</v>
      </c>
      <c r="I24" s="77">
        <f t="shared" si="2"/>
        <v>0</v>
      </c>
      <c r="J24" s="76">
        <f>分析係数表!G27</f>
        <v>0.16879795396419436</v>
      </c>
      <c r="K24" s="78">
        <f t="shared" si="3"/>
        <v>0</v>
      </c>
      <c r="L24" s="79"/>
      <c r="M24" s="80"/>
      <c r="N24" s="81">
        <f>分析係数表!H27</f>
        <v>1.0829853862212944E-2</v>
      </c>
      <c r="O24" s="82">
        <f t="shared" si="4"/>
        <v>0</v>
      </c>
      <c r="P24" s="76">
        <f>分析係数表!C27</f>
        <v>8.2295614510016213E-2</v>
      </c>
      <c r="Q24" s="82">
        <f t="shared" si="5"/>
        <v>0</v>
      </c>
      <c r="R24" s="83">
        <v>0</v>
      </c>
      <c r="S24" s="84">
        <f t="shared" si="6"/>
        <v>0</v>
      </c>
      <c r="T24" s="85">
        <f>分析係数表!F27</f>
        <v>0.31969309462915602</v>
      </c>
      <c r="U24" s="86">
        <f t="shared" si="7"/>
        <v>0</v>
      </c>
      <c r="V24" s="87">
        <f>分析係数表!D27</f>
        <v>0</v>
      </c>
      <c r="W24" s="167">
        <f t="shared" si="8"/>
        <v>0</v>
      </c>
      <c r="X24" s="76">
        <f>分析係数表!E27</f>
        <v>0</v>
      </c>
      <c r="Y24" s="166">
        <f t="shared" si="9"/>
        <v>0</v>
      </c>
    </row>
    <row r="25" spans="1:25" x14ac:dyDescent="0.2">
      <c r="A25" s="6" t="s">
        <v>13</v>
      </c>
      <c r="B25" s="5" t="s">
        <v>191</v>
      </c>
      <c r="C25" s="90"/>
      <c r="D25" s="76">
        <f>投入係数表!E25</f>
        <v>0</v>
      </c>
      <c r="E25" s="77">
        <f t="shared" si="0"/>
        <v>0</v>
      </c>
      <c r="F25" s="76">
        <f>分析係数表!C28</f>
        <v>3.4090909090909061E-2</v>
      </c>
      <c r="G25" s="77">
        <f t="shared" si="1"/>
        <v>0</v>
      </c>
      <c r="H25" s="77">
        <v>0</v>
      </c>
      <c r="I25" s="77">
        <f t="shared" si="2"/>
        <v>0</v>
      </c>
      <c r="J25" s="76">
        <f>分析係数表!G28</f>
        <v>0.12609457092819615</v>
      </c>
      <c r="K25" s="78">
        <f t="shared" si="3"/>
        <v>0</v>
      </c>
      <c r="L25" s="79"/>
      <c r="M25" s="80"/>
      <c r="N25" s="81">
        <f>分析係数表!H28</f>
        <v>2.1424843423799581E-2</v>
      </c>
      <c r="O25" s="82">
        <f t="shared" si="4"/>
        <v>0</v>
      </c>
      <c r="P25" s="76">
        <f>分析係数表!C28</f>
        <v>3.4090909090909061E-2</v>
      </c>
      <c r="Q25" s="82">
        <f t="shared" si="5"/>
        <v>0</v>
      </c>
      <c r="R25" s="83">
        <v>0</v>
      </c>
      <c r="S25" s="84">
        <f t="shared" si="6"/>
        <v>0</v>
      </c>
      <c r="T25" s="85">
        <f>分析係数表!F28</f>
        <v>0.21453590192644484</v>
      </c>
      <c r="U25" s="86">
        <f t="shared" si="7"/>
        <v>0</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投入係数表!E26</f>
        <v>0</v>
      </c>
      <c r="E26" s="77">
        <f t="shared" si="0"/>
        <v>0</v>
      </c>
      <c r="F26" s="76">
        <f>分析係数表!C29</f>
        <v>0.29231433506044902</v>
      </c>
      <c r="G26" s="77">
        <f t="shared" si="1"/>
        <v>0</v>
      </c>
      <c r="H26" s="77">
        <v>0</v>
      </c>
      <c r="I26" s="77">
        <f t="shared" si="2"/>
        <v>0</v>
      </c>
      <c r="J26" s="76">
        <f>分析係数表!G29</f>
        <v>0.25456977262594738</v>
      </c>
      <c r="K26" s="78">
        <f t="shared" si="3"/>
        <v>0</v>
      </c>
      <c r="L26" s="79"/>
      <c r="M26" s="80"/>
      <c r="N26" s="81">
        <f>分析係数表!H29</f>
        <v>1.0151356993736952E-2</v>
      </c>
      <c r="O26" s="82">
        <f t="shared" si="4"/>
        <v>0</v>
      </c>
      <c r="P26" s="76">
        <f>分析係数表!C29</f>
        <v>0.29231433506044902</v>
      </c>
      <c r="Q26" s="82">
        <f t="shared" si="5"/>
        <v>0</v>
      </c>
      <c r="R26" s="83">
        <v>0</v>
      </c>
      <c r="S26" s="84">
        <f t="shared" si="6"/>
        <v>0</v>
      </c>
      <c r="T26" s="85">
        <f>分析係数表!F29</f>
        <v>0.38252340615247438</v>
      </c>
      <c r="U26" s="86">
        <f t="shared" si="7"/>
        <v>0</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投入係数表!E27</f>
        <v>0</v>
      </c>
      <c r="E27" s="77">
        <f t="shared" si="0"/>
        <v>0</v>
      </c>
      <c r="F27" s="76">
        <f>分析係数表!C30</f>
        <v>1</v>
      </c>
      <c r="G27" s="77">
        <f t="shared" si="1"/>
        <v>0</v>
      </c>
      <c r="H27" s="77">
        <v>0</v>
      </c>
      <c r="I27" s="77">
        <f t="shared" si="2"/>
        <v>0</v>
      </c>
      <c r="J27" s="76">
        <f>分析係数表!G30</f>
        <v>0.34476756092566047</v>
      </c>
      <c r="K27" s="78">
        <f t="shared" si="3"/>
        <v>0</v>
      </c>
      <c r="L27" s="79"/>
      <c r="M27" s="80"/>
      <c r="N27" s="81">
        <f>分析係数表!H30</f>
        <v>0</v>
      </c>
      <c r="O27" s="82">
        <f t="shared" si="4"/>
        <v>0</v>
      </c>
      <c r="P27" s="76">
        <f>分析係数表!C30</f>
        <v>1</v>
      </c>
      <c r="Q27" s="82">
        <f t="shared" si="5"/>
        <v>0</v>
      </c>
      <c r="R27" s="83">
        <v>0</v>
      </c>
      <c r="S27" s="84">
        <f t="shared" si="6"/>
        <v>0</v>
      </c>
      <c r="T27" s="85">
        <f>分析係数表!F30</f>
        <v>0.43968871595330739</v>
      </c>
      <c r="U27" s="86">
        <f t="shared" si="7"/>
        <v>0</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投入係数表!E28</f>
        <v>0</v>
      </c>
      <c r="E28" s="77">
        <f t="shared" si="0"/>
        <v>0</v>
      </c>
      <c r="F28" s="76">
        <f>分析係数表!C31</f>
        <v>3.6682843277190957E-2</v>
      </c>
      <c r="G28" s="77">
        <f t="shared" si="1"/>
        <v>0</v>
      </c>
      <c r="H28" s="77">
        <v>0</v>
      </c>
      <c r="I28" s="77">
        <f t="shared" si="2"/>
        <v>0</v>
      </c>
      <c r="J28" s="76">
        <f>分析係数表!G31</f>
        <v>6.9767441860465115E-2</v>
      </c>
      <c r="K28" s="78">
        <f t="shared" si="3"/>
        <v>0</v>
      </c>
      <c r="L28" s="79"/>
      <c r="M28" s="80"/>
      <c r="N28" s="81">
        <f>分析係数表!H31</f>
        <v>2.1751043841336117E-2</v>
      </c>
      <c r="O28" s="82">
        <f t="shared" si="4"/>
        <v>0</v>
      </c>
      <c r="P28" s="76">
        <f>分析係数表!C31</f>
        <v>3.6682843277190957E-2</v>
      </c>
      <c r="Q28" s="82">
        <f t="shared" si="5"/>
        <v>0</v>
      </c>
      <c r="R28" s="83">
        <v>0</v>
      </c>
      <c r="S28" s="84">
        <f t="shared" si="6"/>
        <v>0</v>
      </c>
      <c r="T28" s="85">
        <f>分析係数表!F31</f>
        <v>0.34496124031007752</v>
      </c>
      <c r="U28" s="86">
        <f t="shared" si="7"/>
        <v>0</v>
      </c>
      <c r="V28" s="87">
        <f>分析係数表!D31</f>
        <v>0</v>
      </c>
      <c r="W28" s="167">
        <f t="shared" si="8"/>
        <v>0</v>
      </c>
      <c r="X28" s="76">
        <f>分析係数表!E31</f>
        <v>0</v>
      </c>
      <c r="Y28" s="166">
        <f t="shared" si="9"/>
        <v>0</v>
      </c>
    </row>
    <row r="29" spans="1:25" x14ac:dyDescent="0.2">
      <c r="A29" s="6" t="s">
        <v>17</v>
      </c>
      <c r="B29" s="5" t="s">
        <v>272</v>
      </c>
      <c r="C29" s="90"/>
      <c r="D29" s="76">
        <f>投入係数表!E29</f>
        <v>0</v>
      </c>
      <c r="E29" s="77">
        <f t="shared" si="0"/>
        <v>0</v>
      </c>
      <c r="F29" s="76">
        <f>分析係数表!C32</f>
        <v>0.40520446096654272</v>
      </c>
      <c r="G29" s="77">
        <f t="shared" si="1"/>
        <v>0</v>
      </c>
      <c r="H29" s="77">
        <v>0</v>
      </c>
      <c r="I29" s="77">
        <f t="shared" si="2"/>
        <v>0</v>
      </c>
      <c r="J29" s="76">
        <f>分析係数表!G32</f>
        <v>0.14123006833712984</v>
      </c>
      <c r="K29" s="78">
        <f t="shared" si="3"/>
        <v>0</v>
      </c>
      <c r="L29" s="79"/>
      <c r="M29" s="80"/>
      <c r="N29" s="81">
        <f>分析係数表!H32</f>
        <v>6.3543841336116914E-3</v>
      </c>
      <c r="O29" s="82">
        <f t="shared" si="4"/>
        <v>0</v>
      </c>
      <c r="P29" s="76">
        <f>分析係数表!C32</f>
        <v>0.40520446096654272</v>
      </c>
      <c r="Q29" s="82">
        <f t="shared" si="5"/>
        <v>0</v>
      </c>
      <c r="R29" s="83">
        <v>0</v>
      </c>
      <c r="S29" s="84">
        <f t="shared" si="6"/>
        <v>0</v>
      </c>
      <c r="T29" s="85">
        <f>分析係数表!F32</f>
        <v>0.48519362186788156</v>
      </c>
      <c r="U29" s="86">
        <f t="shared" si="7"/>
        <v>0</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投入係数表!E30</f>
        <v>0</v>
      </c>
      <c r="E30" s="77">
        <f t="shared" si="0"/>
        <v>0</v>
      </c>
      <c r="F30" s="76">
        <f>分析係数表!C33</f>
        <v>1</v>
      </c>
      <c r="G30" s="77">
        <f t="shared" si="1"/>
        <v>0</v>
      </c>
      <c r="H30" s="77">
        <v>0</v>
      </c>
      <c r="I30" s="77">
        <f t="shared" si="2"/>
        <v>0</v>
      </c>
      <c r="J30" s="76">
        <f>分析係数表!G33</f>
        <v>0.50773765659543113</v>
      </c>
      <c r="K30" s="78">
        <f t="shared" si="3"/>
        <v>0</v>
      </c>
      <c r="L30" s="79"/>
      <c r="M30" s="80"/>
      <c r="N30" s="81">
        <f>分析係数表!H33</f>
        <v>9.3945720250521918E-4</v>
      </c>
      <c r="O30" s="82">
        <f t="shared" si="4"/>
        <v>0</v>
      </c>
      <c r="P30" s="76">
        <f>分析係数表!C33</f>
        <v>1</v>
      </c>
      <c r="Q30" s="82">
        <f t="shared" si="5"/>
        <v>0</v>
      </c>
      <c r="R30" s="83">
        <v>0</v>
      </c>
      <c r="S30" s="84">
        <f t="shared" si="6"/>
        <v>0</v>
      </c>
      <c r="T30" s="85">
        <f>分析係数表!F33</f>
        <v>0.64112011790714807</v>
      </c>
      <c r="U30" s="86">
        <f t="shared" si="7"/>
        <v>0</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投入係数表!E31</f>
        <v>0</v>
      </c>
      <c r="E31" s="77">
        <f t="shared" si="0"/>
        <v>0</v>
      </c>
      <c r="F31" s="76">
        <f>分析係数表!C34</f>
        <v>0.47684200348095152</v>
      </c>
      <c r="G31" s="77">
        <f t="shared" si="1"/>
        <v>0</v>
      </c>
      <c r="H31" s="77">
        <v>0</v>
      </c>
      <c r="I31" s="77">
        <f t="shared" si="2"/>
        <v>0</v>
      </c>
      <c r="J31" s="76">
        <f>分析係数表!G34</f>
        <v>0.42481481481481481</v>
      </c>
      <c r="K31" s="78">
        <f t="shared" si="3"/>
        <v>0</v>
      </c>
      <c r="L31" s="79"/>
      <c r="M31" s="80"/>
      <c r="N31" s="81">
        <f>分析係数表!H34</f>
        <v>0.15750260960334028</v>
      </c>
      <c r="O31" s="82">
        <f t="shared" si="4"/>
        <v>0</v>
      </c>
      <c r="P31" s="76">
        <f>分析係数表!C34</f>
        <v>0.47684200348095152</v>
      </c>
      <c r="Q31" s="82">
        <f t="shared" si="5"/>
        <v>0</v>
      </c>
      <c r="R31" s="83">
        <v>0</v>
      </c>
      <c r="S31" s="84">
        <f t="shared" si="6"/>
        <v>0</v>
      </c>
      <c r="T31" s="85">
        <f>分析係数表!F34</f>
        <v>0.69679012345679014</v>
      </c>
      <c r="U31" s="86">
        <f t="shared" si="7"/>
        <v>0</v>
      </c>
      <c r="V31" s="87">
        <f>分析係数表!D34</f>
        <v>0.16024691358024692</v>
      </c>
      <c r="W31" s="167">
        <f t="shared" si="8"/>
        <v>0</v>
      </c>
      <c r="X31" s="76">
        <f>分析係数表!E34</f>
        <v>0.12271604938271605</v>
      </c>
      <c r="Y31" s="166">
        <f t="shared" si="9"/>
        <v>0</v>
      </c>
    </row>
    <row r="32" spans="1:25" x14ac:dyDescent="0.2">
      <c r="A32" s="6" t="s">
        <v>20</v>
      </c>
      <c r="B32" s="5" t="s">
        <v>37</v>
      </c>
      <c r="C32" s="90"/>
      <c r="D32" s="76">
        <f>投入係数表!E32</f>
        <v>0</v>
      </c>
      <c r="E32" s="77">
        <f t="shared" si="0"/>
        <v>0</v>
      </c>
      <c r="F32" s="76">
        <f>分析係数表!C35</f>
        <v>0.24337550728097401</v>
      </c>
      <c r="G32" s="77">
        <f t="shared" si="1"/>
        <v>0</v>
      </c>
      <c r="H32" s="77">
        <v>0</v>
      </c>
      <c r="I32" s="77">
        <f t="shared" si="2"/>
        <v>0</v>
      </c>
      <c r="J32" s="76">
        <f>分析係数表!G35</f>
        <v>0.31448275862068964</v>
      </c>
      <c r="K32" s="78">
        <f t="shared" si="3"/>
        <v>0</v>
      </c>
      <c r="L32" s="79"/>
      <c r="M32" s="80"/>
      <c r="N32" s="81">
        <f>分析係数表!H35</f>
        <v>5.9929540709812108E-2</v>
      </c>
      <c r="O32" s="82">
        <f t="shared" si="4"/>
        <v>0</v>
      </c>
      <c r="P32" s="76">
        <f>分析係数表!C35</f>
        <v>0.24337550728097401</v>
      </c>
      <c r="Q32" s="82">
        <f t="shared" si="5"/>
        <v>0</v>
      </c>
      <c r="R32" s="83">
        <v>0</v>
      </c>
      <c r="S32" s="84">
        <f t="shared" si="6"/>
        <v>0</v>
      </c>
      <c r="T32" s="85">
        <f>分析係数表!F35</f>
        <v>0.64091954022988507</v>
      </c>
      <c r="U32" s="86">
        <f t="shared" si="7"/>
        <v>0</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投入係数表!E33</f>
        <v>0</v>
      </c>
      <c r="E33" s="77">
        <f t="shared" si="0"/>
        <v>0</v>
      </c>
      <c r="F33" s="76">
        <f>分析係数表!C36</f>
        <v>0.96818154529627187</v>
      </c>
      <c r="G33" s="77">
        <f t="shared" si="1"/>
        <v>0</v>
      </c>
      <c r="H33" s="77">
        <v>0</v>
      </c>
      <c r="I33" s="77">
        <f t="shared" si="2"/>
        <v>0</v>
      </c>
      <c r="J33" s="76">
        <f>分析係数表!G36</f>
        <v>4.9777985510633324E-2</v>
      </c>
      <c r="K33" s="78">
        <f t="shared" si="3"/>
        <v>0</v>
      </c>
      <c r="L33" s="79"/>
      <c r="M33" s="80"/>
      <c r="N33" s="81">
        <f>分析係数表!H36</f>
        <v>0.19376304801670147</v>
      </c>
      <c r="O33" s="82">
        <f t="shared" si="4"/>
        <v>0</v>
      </c>
      <c r="P33" s="76">
        <f>分析係数表!C36</f>
        <v>0.96818154529627187</v>
      </c>
      <c r="Q33" s="82">
        <f t="shared" si="5"/>
        <v>0</v>
      </c>
      <c r="R33" s="83">
        <v>0</v>
      </c>
      <c r="S33" s="84">
        <f t="shared" si="6"/>
        <v>0</v>
      </c>
      <c r="T33" s="85">
        <f>分析係数表!F36</f>
        <v>0.84955597102126668</v>
      </c>
      <c r="U33" s="86">
        <f t="shared" si="7"/>
        <v>0</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投入係数表!E34</f>
        <v>0</v>
      </c>
      <c r="E34" s="77">
        <f t="shared" si="0"/>
        <v>0</v>
      </c>
      <c r="F34" s="76">
        <f>分析係数表!C37</f>
        <v>0.40040699066315533</v>
      </c>
      <c r="G34" s="77">
        <f t="shared" si="1"/>
        <v>0</v>
      </c>
      <c r="H34" s="77">
        <v>0</v>
      </c>
      <c r="I34" s="77">
        <f t="shared" si="2"/>
        <v>0</v>
      </c>
      <c r="J34" s="76">
        <f>分析係数表!G37</f>
        <v>0.27134717134717135</v>
      </c>
      <c r="K34" s="78">
        <f t="shared" si="3"/>
        <v>0</v>
      </c>
      <c r="L34" s="79"/>
      <c r="M34" s="80"/>
      <c r="N34" s="81">
        <f>分析係数表!H37</f>
        <v>4.6907620041753653E-2</v>
      </c>
      <c r="O34" s="82">
        <f t="shared" si="4"/>
        <v>0</v>
      </c>
      <c r="P34" s="76">
        <f>分析係数表!C37</f>
        <v>0.40040699066315533</v>
      </c>
      <c r="Q34" s="82">
        <f t="shared" si="5"/>
        <v>0</v>
      </c>
      <c r="R34" s="83">
        <v>0</v>
      </c>
      <c r="S34" s="84">
        <f t="shared" si="6"/>
        <v>0</v>
      </c>
      <c r="T34" s="85">
        <f>分析係数表!F37</f>
        <v>0.66491656491656492</v>
      </c>
      <c r="U34" s="86">
        <f t="shared" si="7"/>
        <v>0</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投入係数表!E35</f>
        <v>0</v>
      </c>
      <c r="E35" s="77">
        <f t="shared" si="0"/>
        <v>0</v>
      </c>
      <c r="F35" s="76">
        <f>分析係数表!C38</f>
        <v>3.4362826933778567E-2</v>
      </c>
      <c r="G35" s="77">
        <f t="shared" si="1"/>
        <v>0</v>
      </c>
      <c r="H35" s="77">
        <v>0</v>
      </c>
      <c r="I35" s="77">
        <f t="shared" si="2"/>
        <v>0</v>
      </c>
      <c r="J35" s="76">
        <f>分析係数表!G38</f>
        <v>0.25648414985590778</v>
      </c>
      <c r="K35" s="78">
        <f t="shared" si="3"/>
        <v>0</v>
      </c>
      <c r="L35" s="79"/>
      <c r="M35" s="80"/>
      <c r="N35" s="81">
        <f>分析係数表!H38</f>
        <v>4.2901878914405008E-2</v>
      </c>
      <c r="O35" s="82">
        <f t="shared" si="4"/>
        <v>0</v>
      </c>
      <c r="P35" s="76">
        <f>分析係数表!C38</f>
        <v>3.4362826933778567E-2</v>
      </c>
      <c r="Q35" s="82">
        <f t="shared" si="5"/>
        <v>0</v>
      </c>
      <c r="R35" s="83">
        <v>0</v>
      </c>
      <c r="S35" s="84">
        <f t="shared" si="6"/>
        <v>0</v>
      </c>
      <c r="T35" s="85">
        <f>分析係数表!F38</f>
        <v>0.52449567723342938</v>
      </c>
      <c r="U35" s="86">
        <f t="shared" si="7"/>
        <v>0</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投入係数表!E36</f>
        <v>0</v>
      </c>
      <c r="E36" s="77">
        <f t="shared" si="0"/>
        <v>0</v>
      </c>
      <c r="F36" s="76">
        <f>分析係数表!C39</f>
        <v>1</v>
      </c>
      <c r="G36" s="77">
        <f t="shared" si="1"/>
        <v>0</v>
      </c>
      <c r="H36" s="77">
        <v>0</v>
      </c>
      <c r="I36" s="77">
        <f t="shared" si="2"/>
        <v>0</v>
      </c>
      <c r="J36" s="76">
        <f>分析係数表!G39</f>
        <v>0.34864130434782609</v>
      </c>
      <c r="K36" s="78">
        <f t="shared" si="3"/>
        <v>0</v>
      </c>
      <c r="L36" s="79"/>
      <c r="M36" s="80"/>
      <c r="N36" s="81">
        <f>分析係数表!H39</f>
        <v>3.7578288100208767E-3</v>
      </c>
      <c r="O36" s="82">
        <f t="shared" si="4"/>
        <v>0</v>
      </c>
      <c r="P36" s="76">
        <f>分析係数表!C39</f>
        <v>1</v>
      </c>
      <c r="Q36" s="82">
        <f t="shared" si="5"/>
        <v>0</v>
      </c>
      <c r="R36" s="83">
        <v>0</v>
      </c>
      <c r="S36" s="84">
        <f t="shared" si="6"/>
        <v>0</v>
      </c>
      <c r="T36" s="85">
        <f>分析係数表!F39</f>
        <v>0.69918478260869565</v>
      </c>
      <c r="U36" s="86">
        <f t="shared" si="7"/>
        <v>0</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投入係数表!E37</f>
        <v>0</v>
      </c>
      <c r="E37" s="77">
        <f t="shared" si="0"/>
        <v>0</v>
      </c>
      <c r="F37" s="76">
        <f>分析係数表!C40</f>
        <v>0.60127684271619275</v>
      </c>
      <c r="G37" s="77">
        <f t="shared" si="1"/>
        <v>0</v>
      </c>
      <c r="H37" s="77">
        <v>0</v>
      </c>
      <c r="I37" s="77">
        <f t="shared" si="2"/>
        <v>0</v>
      </c>
      <c r="J37" s="76">
        <f>分析係数表!G40</f>
        <v>0.54798481836255197</v>
      </c>
      <c r="K37" s="78">
        <f t="shared" si="3"/>
        <v>0</v>
      </c>
      <c r="L37" s="79"/>
      <c r="M37" s="80"/>
      <c r="N37" s="81">
        <f>分析係数表!H40</f>
        <v>3.4120563674321501E-2</v>
      </c>
      <c r="O37" s="82">
        <f t="shared" si="4"/>
        <v>0</v>
      </c>
      <c r="P37" s="76">
        <f>分析係数表!C40</f>
        <v>0.60127684271619275</v>
      </c>
      <c r="Q37" s="82">
        <f t="shared" si="5"/>
        <v>0</v>
      </c>
      <c r="R37" s="83">
        <v>0</v>
      </c>
      <c r="S37" s="84">
        <f t="shared" si="6"/>
        <v>0</v>
      </c>
      <c r="T37" s="85">
        <f>分析係数表!F40</f>
        <v>0.74046629315018975</v>
      </c>
      <c r="U37" s="86">
        <f t="shared" si="7"/>
        <v>0</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投入係数表!E38</f>
        <v>0</v>
      </c>
      <c r="E38" s="77">
        <f t="shared" si="0"/>
        <v>0</v>
      </c>
      <c r="F38" s="76">
        <f>分析係数表!C41</f>
        <v>0.59395665886661919</v>
      </c>
      <c r="G38" s="77">
        <f t="shared" si="1"/>
        <v>0</v>
      </c>
      <c r="H38" s="77">
        <v>0</v>
      </c>
      <c r="I38" s="77">
        <f t="shared" si="2"/>
        <v>0</v>
      </c>
      <c r="J38" s="76">
        <f>分析係数表!G41</f>
        <v>0.45048742945100051</v>
      </c>
      <c r="K38" s="78">
        <f t="shared" si="3"/>
        <v>0</v>
      </c>
      <c r="L38" s="79"/>
      <c r="M38" s="80"/>
      <c r="N38" s="81">
        <f>分析係数表!H41</f>
        <v>5.5519311064718163E-2</v>
      </c>
      <c r="O38" s="82">
        <f t="shared" si="4"/>
        <v>0</v>
      </c>
      <c r="P38" s="76">
        <f>分析係数表!C41</f>
        <v>0.59395665886661919</v>
      </c>
      <c r="Q38" s="82">
        <f t="shared" si="5"/>
        <v>0</v>
      </c>
      <c r="R38" s="83">
        <v>0</v>
      </c>
      <c r="S38" s="84">
        <f t="shared" si="6"/>
        <v>0</v>
      </c>
      <c r="T38" s="85">
        <f>分析係数表!F41</f>
        <v>0.55190696083461599</v>
      </c>
      <c r="U38" s="86">
        <f t="shared" si="7"/>
        <v>0</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投入係数表!E39</f>
        <v>0</v>
      </c>
      <c r="E39" s="77">
        <f>$C$7*D39</f>
        <v>0</v>
      </c>
      <c r="F39" s="76">
        <f>分析係数表!C42</f>
        <v>0.30827067669172936</v>
      </c>
      <c r="G39" s="77">
        <f>E39*F39</f>
        <v>0</v>
      </c>
      <c r="H39" s="77">
        <v>0</v>
      </c>
      <c r="I39" s="77">
        <f>C39+H39</f>
        <v>0</v>
      </c>
      <c r="J39" s="76">
        <f>分析係数表!G42</f>
        <v>0.47878787878787876</v>
      </c>
      <c r="K39" s="78">
        <f>I39*J39</f>
        <v>0</v>
      </c>
      <c r="L39" s="79"/>
      <c r="M39" s="80"/>
      <c r="N39" s="81">
        <f>分析係数表!H42</f>
        <v>1.163883089770355E-2</v>
      </c>
      <c r="O39" s="82">
        <f t="shared" si="4"/>
        <v>0</v>
      </c>
      <c r="P39" s="76">
        <f>分析係数表!C42</f>
        <v>0.30827067669172936</v>
      </c>
      <c r="Q39" s="82">
        <f>O39*P39</f>
        <v>0</v>
      </c>
      <c r="R39" s="83">
        <v>0</v>
      </c>
      <c r="S39" s="84">
        <f>I39+R39</f>
        <v>0</v>
      </c>
      <c r="T39" s="85">
        <f>分析係数表!F42</f>
        <v>0.54545454545454541</v>
      </c>
      <c r="U39" s="86">
        <f>S39*T39</f>
        <v>0</v>
      </c>
      <c r="V39" s="87">
        <f>分析係数表!D42</f>
        <v>0.24545454545454545</v>
      </c>
      <c r="W39" s="167">
        <f t="shared" si="8"/>
        <v>0</v>
      </c>
      <c r="X39" s="76">
        <f>分析係数表!E42</f>
        <v>0.17575757575757575</v>
      </c>
      <c r="Y39" s="166">
        <f t="shared" si="9"/>
        <v>0</v>
      </c>
    </row>
    <row r="40" spans="1:25" x14ac:dyDescent="0.2">
      <c r="A40" s="6" t="s">
        <v>194</v>
      </c>
      <c r="B40" s="5" t="s">
        <v>41</v>
      </c>
      <c r="C40" s="90"/>
      <c r="D40" s="76">
        <f>投入係数表!E40</f>
        <v>0</v>
      </c>
      <c r="E40" s="77">
        <f>$C$7*D40</f>
        <v>0</v>
      </c>
      <c r="F40" s="76">
        <f>分析係数表!C43</f>
        <v>0.33317448971487573</v>
      </c>
      <c r="G40" s="77">
        <f>E40*F40</f>
        <v>0</v>
      </c>
      <c r="H40" s="77">
        <v>0</v>
      </c>
      <c r="I40" s="77">
        <f>C40+H40</f>
        <v>0</v>
      </c>
      <c r="J40" s="76">
        <f>分析係数表!G43</f>
        <v>0.31447963800904977</v>
      </c>
      <c r="K40" s="78">
        <f>I40*J40</f>
        <v>0</v>
      </c>
      <c r="L40" s="79"/>
      <c r="M40" s="80"/>
      <c r="N40" s="81">
        <f>分析係数表!H43</f>
        <v>3.2711377870563677E-2</v>
      </c>
      <c r="O40" s="82">
        <f t="shared" si="4"/>
        <v>0</v>
      </c>
      <c r="P40" s="76">
        <f>分析係数表!C43</f>
        <v>0.33317448971487573</v>
      </c>
      <c r="Q40" s="82">
        <f>O40*P40</f>
        <v>0</v>
      </c>
      <c r="R40" s="83">
        <v>0</v>
      </c>
      <c r="S40" s="84">
        <f>I40+R40</f>
        <v>0</v>
      </c>
      <c r="T40" s="85">
        <f>分析係数表!F43</f>
        <v>0.5802139037433155</v>
      </c>
      <c r="U40" s="86">
        <f>S40*T40</f>
        <v>0</v>
      </c>
      <c r="V40" s="87">
        <f>分析係数表!D43</f>
        <v>0.11641299876593994</v>
      </c>
      <c r="W40" s="167">
        <f t="shared" si="8"/>
        <v>0</v>
      </c>
      <c r="X40" s="76">
        <f>分析係数表!E43</f>
        <v>9.2348827642945289E-2</v>
      </c>
      <c r="Y40" s="166">
        <f t="shared" si="9"/>
        <v>0</v>
      </c>
    </row>
    <row r="41" spans="1:25" x14ac:dyDescent="0.2">
      <c r="A41" s="6" t="s">
        <v>340</v>
      </c>
      <c r="B41" s="5" t="s">
        <v>42</v>
      </c>
      <c r="C41" s="90"/>
      <c r="D41" s="76">
        <f>投入係数表!E41</f>
        <v>0</v>
      </c>
      <c r="E41" s="77">
        <f>$C$7*D41</f>
        <v>0</v>
      </c>
      <c r="F41" s="76">
        <f>分析係数表!C44</f>
        <v>0.44668045890539776</v>
      </c>
      <c r="G41" s="77">
        <f>E41*F41</f>
        <v>0</v>
      </c>
      <c r="H41" s="77">
        <v>0</v>
      </c>
      <c r="I41" s="77">
        <f>C41+H41</f>
        <v>0</v>
      </c>
      <c r="J41" s="76">
        <f>分析係数表!G44</f>
        <v>0.26717776712985147</v>
      </c>
      <c r="K41" s="78">
        <f>I41*J41</f>
        <v>0</v>
      </c>
      <c r="L41" s="79"/>
      <c r="M41" s="80"/>
      <c r="N41" s="81">
        <f>分析係数表!H44</f>
        <v>0.10956419624217119</v>
      </c>
      <c r="O41" s="82">
        <f t="shared" si="4"/>
        <v>0</v>
      </c>
      <c r="P41" s="76">
        <f>分析係数表!C44</f>
        <v>0.44668045890539776</v>
      </c>
      <c r="Q41" s="82">
        <f>O41*P41</f>
        <v>0</v>
      </c>
      <c r="R41" s="83">
        <v>0</v>
      </c>
      <c r="S41" s="84">
        <f>I41+R41</f>
        <v>0</v>
      </c>
      <c r="T41" s="85">
        <f>分析係数表!F44</f>
        <v>0.50742692860565408</v>
      </c>
      <c r="U41" s="86">
        <f>S41*T41</f>
        <v>0</v>
      </c>
      <c r="V41" s="87">
        <f>分析係数表!D44</f>
        <v>0.12563488260661237</v>
      </c>
      <c r="W41" s="167">
        <f t="shared" si="8"/>
        <v>0</v>
      </c>
      <c r="X41" s="76">
        <f>分析係数表!E44</f>
        <v>9.5448011499760427E-2</v>
      </c>
      <c r="Y41" s="166">
        <f t="shared" si="9"/>
        <v>0</v>
      </c>
    </row>
    <row r="42" spans="1:25" x14ac:dyDescent="0.2">
      <c r="A42" s="6" t="s">
        <v>341</v>
      </c>
      <c r="B42" s="5" t="s">
        <v>278</v>
      </c>
      <c r="C42" s="90"/>
      <c r="D42" s="76">
        <f>投入係数表!E42</f>
        <v>0</v>
      </c>
      <c r="E42" s="77">
        <f>$C$7*D42</f>
        <v>0</v>
      </c>
      <c r="F42" s="76">
        <f>分析係数表!C45</f>
        <v>1</v>
      </c>
      <c r="G42" s="77">
        <f>E42*F42</f>
        <v>0</v>
      </c>
      <c r="H42" s="77">
        <v>0</v>
      </c>
      <c r="I42" s="77">
        <f>C42+H42</f>
        <v>0</v>
      </c>
      <c r="J42" s="76">
        <f>分析係数表!G45</f>
        <v>0</v>
      </c>
      <c r="K42" s="78">
        <f>I42*J42</f>
        <v>0</v>
      </c>
      <c r="L42" s="79"/>
      <c r="M42" s="80"/>
      <c r="N42" s="81">
        <f>分析係数表!H45</f>
        <v>0</v>
      </c>
      <c r="O42" s="82">
        <f t="shared" si="4"/>
        <v>0</v>
      </c>
      <c r="P42" s="76">
        <f>分析係数表!C45</f>
        <v>1</v>
      </c>
      <c r="Q42" s="82">
        <f>O42*P42</f>
        <v>0</v>
      </c>
      <c r="R42" s="83">
        <v>0</v>
      </c>
      <c r="S42" s="84">
        <f>I42+R42</f>
        <v>0</v>
      </c>
      <c r="T42" s="85">
        <f>分析係数表!F45</f>
        <v>0</v>
      </c>
      <c r="U42" s="86">
        <f>S42*T42</f>
        <v>0</v>
      </c>
      <c r="V42" s="87">
        <f>分析係数表!D45</f>
        <v>0</v>
      </c>
      <c r="W42" s="167">
        <f t="shared" si="8"/>
        <v>0</v>
      </c>
      <c r="X42" s="76">
        <f>分析係数表!E45</f>
        <v>0</v>
      </c>
      <c r="Y42" s="166">
        <f t="shared" si="9"/>
        <v>0</v>
      </c>
    </row>
    <row r="43" spans="1:25" x14ac:dyDescent="0.2">
      <c r="A43" s="6" t="s">
        <v>342</v>
      </c>
      <c r="B43" s="5" t="s">
        <v>279</v>
      </c>
      <c r="C43" s="90"/>
      <c r="D43" s="76">
        <f>投入係数表!E43</f>
        <v>0</v>
      </c>
      <c r="E43" s="77">
        <f>$C$7*D43</f>
        <v>0</v>
      </c>
      <c r="F43" s="76">
        <f>分析係数表!C46</f>
        <v>0.15546676353069377</v>
      </c>
      <c r="G43" s="77">
        <f>E43*F43</f>
        <v>0</v>
      </c>
      <c r="H43" s="77">
        <v>0</v>
      </c>
      <c r="I43" s="77">
        <f>C43+H43</f>
        <v>0</v>
      </c>
      <c r="J43" s="76">
        <f>分析係数表!G46</f>
        <v>0</v>
      </c>
      <c r="K43" s="78">
        <f>I43*J43</f>
        <v>0</v>
      </c>
      <c r="L43" s="79"/>
      <c r="M43" s="80"/>
      <c r="N43" s="81">
        <f>分析係数表!H46</f>
        <v>2.2129436325678497E-2</v>
      </c>
      <c r="O43" s="82">
        <f t="shared" si="4"/>
        <v>0</v>
      </c>
      <c r="P43" s="76">
        <f>分析係数表!C46</f>
        <v>0.15546676353069377</v>
      </c>
      <c r="Q43" s="82">
        <f>O43*P43</f>
        <v>0</v>
      </c>
      <c r="R43" s="83">
        <v>0</v>
      </c>
      <c r="S43" s="84">
        <f>I43+R43</f>
        <v>0</v>
      </c>
      <c r="T43" s="85">
        <f>分析係数表!F46</f>
        <v>0</v>
      </c>
      <c r="U43" s="86">
        <f>S43*T43</f>
        <v>0</v>
      </c>
      <c r="V43" s="87">
        <f>分析係数表!D46</f>
        <v>4.662004662004662E-3</v>
      </c>
      <c r="W43" s="167">
        <f t="shared" si="8"/>
        <v>0</v>
      </c>
      <c r="X43" s="76">
        <f>分析係数表!E46</f>
        <v>9.324009324009324E-3</v>
      </c>
      <c r="Y43" s="166">
        <f t="shared" si="9"/>
        <v>0</v>
      </c>
    </row>
    <row r="44" spans="1:25" x14ac:dyDescent="0.2">
      <c r="A44" s="192">
        <v>40</v>
      </c>
      <c r="B44" s="14" t="s">
        <v>150</v>
      </c>
      <c r="C44" s="197">
        <f>SUM(C5:C43)</f>
        <v>100</v>
      </c>
      <c r="D44" s="92">
        <f>投入係数表!E44</f>
        <v>0</v>
      </c>
      <c r="E44" s="91">
        <f>SUM(E5:E43)</f>
        <v>0</v>
      </c>
      <c r="F44" s="92">
        <f>分析係数表!C47</f>
        <v>0.3856972016264052</v>
      </c>
      <c r="G44" s="91">
        <f>SUM(G5:G43)</f>
        <v>0</v>
      </c>
      <c r="H44" s="91">
        <f>SUM(H5:H43)</f>
        <v>0</v>
      </c>
      <c r="I44" s="91">
        <f>SUM(I5:I43)</f>
        <v>100</v>
      </c>
      <c r="J44" s="92">
        <f>分析係数表!G47</f>
        <v>0.23532043395593333</v>
      </c>
      <c r="K44" s="93">
        <f>SUM(K5:K43)</f>
        <v>0</v>
      </c>
      <c r="L44" s="94">
        <f>最終需要_まとめ!$L$33</f>
        <v>0.627</v>
      </c>
      <c r="M44" s="91">
        <f>K44*L44</f>
        <v>0</v>
      </c>
      <c r="N44" s="95">
        <f>分析係数表!H47</f>
        <v>1</v>
      </c>
      <c r="O44" s="109">
        <f t="shared" si="4"/>
        <v>0</v>
      </c>
      <c r="P44" s="92">
        <f>分析係数表!C47</f>
        <v>0.3856972016264052</v>
      </c>
      <c r="Q44" s="96">
        <f>SUM(Q5:Q43)</f>
        <v>0</v>
      </c>
      <c r="R44" s="91">
        <f>SUM(R5:R43)</f>
        <v>0</v>
      </c>
      <c r="S44" s="97">
        <f>SUM(S5:S43)</f>
        <v>100</v>
      </c>
      <c r="T44" s="98">
        <f>分析係数表!F47</f>
        <v>0.49256721600054465</v>
      </c>
      <c r="U44" s="99">
        <f>SUM(U5:U43)</f>
        <v>0</v>
      </c>
      <c r="V44" s="100">
        <f>分析係数表!D47</f>
        <v>5.5358071998560611E-2</v>
      </c>
      <c r="W44" s="164">
        <f>SUM(W5:W43)</f>
        <v>0</v>
      </c>
      <c r="X44" s="92">
        <f>分析係数表!E47</f>
        <v>4.4839843806985892E-2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304</v>
      </c>
      <c r="S2" s="3" t="s">
        <v>152</v>
      </c>
      <c r="U2" s="64" t="s">
        <v>209</v>
      </c>
      <c r="W2" s="3" t="s">
        <v>130</v>
      </c>
      <c r="Y2" s="3" t="s">
        <v>153</v>
      </c>
    </row>
    <row r="3" spans="1:25" ht="44" x14ac:dyDescent="0.2">
      <c r="B3" s="65"/>
      <c r="C3" s="66" t="s">
        <v>227</v>
      </c>
      <c r="D3" s="66" t="s">
        <v>248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投入係数表!F5</f>
        <v>0</v>
      </c>
      <c r="E5" s="77">
        <f t="shared" ref="E5:E38" si="0">$C$8*D5</f>
        <v>0</v>
      </c>
      <c r="F5" s="76">
        <f>分析係数表!C8</f>
        <v>7.164700742682395E-2</v>
      </c>
      <c r="G5" s="77">
        <f t="shared" ref="G5:G38" si="1">E5*F5</f>
        <v>0</v>
      </c>
      <c r="H5" s="77">
        <f t="array" ref="H5:H43">MMULT(逆行列係数!C5:AO43,'4'!G5:G43)</f>
        <v>5.3184964193412075E-6</v>
      </c>
      <c r="I5" s="77">
        <f t="shared" ref="I5:I38" si="2">C5+H5</f>
        <v>5.3184964193412075E-6</v>
      </c>
      <c r="J5" s="76">
        <f>分析係数表!G8</f>
        <v>0.12209302325581395</v>
      </c>
      <c r="K5" s="78">
        <f t="shared" ref="K5:K38" si="3">I5*J5</f>
        <v>6.493513070125893E-7</v>
      </c>
      <c r="L5" s="79" t="s">
        <v>180</v>
      </c>
      <c r="M5" s="80" t="s">
        <v>180</v>
      </c>
      <c r="N5" s="81">
        <f>分析係数表!H8</f>
        <v>1.0934237995824634E-2</v>
      </c>
      <c r="O5" s="82">
        <f t="shared" ref="O5:O43" si="4">$M$44*N5</f>
        <v>0.32669916449305458</v>
      </c>
      <c r="P5" s="76">
        <f>分析係数表!C8</f>
        <v>7.164700742682395E-2</v>
      </c>
      <c r="Q5" s="82">
        <f t="shared" ref="Q5:Q38" si="5">O5*P5</f>
        <v>2.3407017464771061E-2</v>
      </c>
      <c r="R5" s="83">
        <f t="array" ref="R5:R43">MMULT(逆行列係数!C5:AO43,'4'!Q5:Q43)</f>
        <v>2.9020743192747025E-2</v>
      </c>
      <c r="S5" s="84">
        <f t="shared" ref="S5:S38" si="6">I5+R5</f>
        <v>2.9026061689166365E-2</v>
      </c>
      <c r="T5" s="85">
        <f>分析係数表!F8</f>
        <v>0.45639534883720928</v>
      </c>
      <c r="U5" s="86">
        <f t="shared" ref="U5:U43" si="7">S5*T5</f>
        <v>1.3247359549997438E-2</v>
      </c>
      <c r="V5" s="87">
        <f>分析係数表!D8</f>
        <v>0.625</v>
      </c>
      <c r="W5" s="167">
        <f t="shared" ref="W5:W43" si="8">ROUND(S5*V5,0)</f>
        <v>0</v>
      </c>
      <c r="X5" s="76">
        <f>分析係数表!E8</f>
        <v>0</v>
      </c>
      <c r="Y5" s="166">
        <f t="shared" ref="Y5:Y43" si="9">ROUND(S5*X5,0)</f>
        <v>0</v>
      </c>
    </row>
    <row r="6" spans="1:25" x14ac:dyDescent="0.2">
      <c r="A6" s="6" t="s">
        <v>219</v>
      </c>
      <c r="B6" s="5" t="s">
        <v>265</v>
      </c>
      <c r="C6" s="90"/>
      <c r="D6" s="76">
        <f>投入係数表!F6</f>
        <v>0</v>
      </c>
      <c r="E6" s="77">
        <f t="shared" si="0"/>
        <v>0</v>
      </c>
      <c r="F6" s="76">
        <f>分析係数表!C9</f>
        <v>5.7142857142857162E-2</v>
      </c>
      <c r="G6" s="77">
        <f t="shared" si="1"/>
        <v>0</v>
      </c>
      <c r="H6" s="77">
        <v>4.0517894190227248E-6</v>
      </c>
      <c r="I6" s="77">
        <f t="shared" si="2"/>
        <v>4.0517894190227248E-6</v>
      </c>
      <c r="J6" s="76">
        <f>分析係数表!G9</f>
        <v>0.2857142857142857</v>
      </c>
      <c r="K6" s="78">
        <f t="shared" si="3"/>
        <v>1.1576541197207785E-6</v>
      </c>
      <c r="L6" s="79"/>
      <c r="M6" s="80"/>
      <c r="N6" s="81">
        <f>分析係数表!H9</f>
        <v>5.8716075156576197E-4</v>
      </c>
      <c r="O6" s="82">
        <f t="shared" si="4"/>
        <v>1.7543511219794101E-2</v>
      </c>
      <c r="P6" s="76">
        <f>分析係数表!C9</f>
        <v>5.7142857142857162E-2</v>
      </c>
      <c r="Q6" s="82">
        <f t="shared" si="5"/>
        <v>1.0024863554168061E-3</v>
      </c>
      <c r="R6" s="83">
        <v>1.1662455794688165E-3</v>
      </c>
      <c r="S6" s="84">
        <f t="shared" si="6"/>
        <v>1.1702973688878392E-3</v>
      </c>
      <c r="T6" s="85">
        <f>分析係数表!F9</f>
        <v>0.7142857142857143</v>
      </c>
      <c r="U6" s="86">
        <f t="shared" si="7"/>
        <v>8.3592669206274226E-4</v>
      </c>
      <c r="V6" s="87">
        <f>分析係数表!D9</f>
        <v>0</v>
      </c>
      <c r="W6" s="167">
        <f t="shared" si="8"/>
        <v>0</v>
      </c>
      <c r="X6" s="76">
        <f>分析係数表!E9</f>
        <v>0</v>
      </c>
      <c r="Y6" s="166">
        <f t="shared" si="9"/>
        <v>0</v>
      </c>
    </row>
    <row r="7" spans="1:25" x14ac:dyDescent="0.2">
      <c r="A7" s="6" t="s">
        <v>220</v>
      </c>
      <c r="B7" s="5" t="s">
        <v>266</v>
      </c>
      <c r="C7" s="90"/>
      <c r="D7" s="76">
        <f>投入係数表!F7</f>
        <v>0</v>
      </c>
      <c r="E7" s="77">
        <f t="shared" si="0"/>
        <v>0</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3.3137743415166634E-2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75">
        <f>最終需要_まとめ!C9</f>
        <v>100</v>
      </c>
      <c r="D8" s="76">
        <f>投入係数表!F8</f>
        <v>0</v>
      </c>
      <c r="E8" s="77">
        <f t="shared" si="0"/>
        <v>0</v>
      </c>
      <c r="F8" s="76">
        <f>分析係数表!C11</f>
        <v>4.3499275012083283E-3</v>
      </c>
      <c r="G8" s="77">
        <f t="shared" si="1"/>
        <v>0</v>
      </c>
      <c r="H8" s="77">
        <v>5.3852673403286351E-3</v>
      </c>
      <c r="I8" s="77">
        <f t="shared" si="2"/>
        <v>100.00538526734033</v>
      </c>
      <c r="J8" s="76">
        <f>分析係数表!G11</f>
        <v>0.47058823529411764</v>
      </c>
      <c r="K8" s="78">
        <f t="shared" si="3"/>
        <v>47.061357772866039</v>
      </c>
      <c r="L8" s="79"/>
      <c r="M8" s="80"/>
      <c r="N8" s="81">
        <f>分析係数表!H11</f>
        <v>-2.6096033402922757E-5</v>
      </c>
      <c r="O8" s="82">
        <f t="shared" si="4"/>
        <v>-7.7971160976862675E-4</v>
      </c>
      <c r="P8" s="76">
        <f>分析係数表!C11</f>
        <v>4.3499275012083283E-3</v>
      </c>
      <c r="Q8" s="82">
        <f t="shared" si="5"/>
        <v>-3.3916889743439658E-6</v>
      </c>
      <c r="R8" s="83">
        <v>5.0711102169502217E-4</v>
      </c>
      <c r="S8" s="84">
        <f t="shared" si="6"/>
        <v>100.00589237836202</v>
      </c>
      <c r="T8" s="85">
        <f>分析係数表!F11</f>
        <v>0.76470588235294112</v>
      </c>
      <c r="U8" s="86">
        <f t="shared" si="7"/>
        <v>76.475094171688596</v>
      </c>
      <c r="V8" s="87">
        <f>分析係数表!D11</f>
        <v>0</v>
      </c>
      <c r="W8" s="167">
        <f t="shared" si="8"/>
        <v>0</v>
      </c>
      <c r="X8" s="76">
        <f>分析係数表!E11</f>
        <v>0</v>
      </c>
      <c r="Y8" s="166">
        <f t="shared" si="9"/>
        <v>0</v>
      </c>
    </row>
    <row r="9" spans="1:25" x14ac:dyDescent="0.2">
      <c r="A9" s="6" t="s">
        <v>222</v>
      </c>
      <c r="B9" s="5" t="s">
        <v>190</v>
      </c>
      <c r="C9" s="90"/>
      <c r="D9" s="76">
        <f>投入係数表!F9</f>
        <v>0</v>
      </c>
      <c r="E9" s="77">
        <f t="shared" si="0"/>
        <v>0</v>
      </c>
      <c r="F9" s="76">
        <f>分析係数表!C12</f>
        <v>7.5078417484569449E-2</v>
      </c>
      <c r="G9" s="77">
        <f t="shared" si="1"/>
        <v>0</v>
      </c>
      <c r="H9" s="77">
        <v>1.126272919440188E-5</v>
      </c>
      <c r="I9" s="77">
        <f t="shared" si="2"/>
        <v>1.126272919440188E-5</v>
      </c>
      <c r="J9" s="76">
        <f>分析係数表!G12</f>
        <v>0.13750412677451304</v>
      </c>
      <c r="K9" s="78">
        <f t="shared" si="3"/>
        <v>1.5486717429740452E-6</v>
      </c>
      <c r="L9" s="79"/>
      <c r="M9" s="80"/>
      <c r="N9" s="81">
        <f>分析係数表!H12</f>
        <v>8.9209290187891435E-2</v>
      </c>
      <c r="O9" s="82">
        <f t="shared" si="4"/>
        <v>2.6654441379940503</v>
      </c>
      <c r="P9" s="76">
        <f>分析係数表!C12</f>
        <v>7.5078417484569449E-2</v>
      </c>
      <c r="Q9" s="82">
        <f t="shared" si="5"/>
        <v>0.20011732777411564</v>
      </c>
      <c r="R9" s="83">
        <v>0.2210391498752696</v>
      </c>
      <c r="S9" s="84">
        <f t="shared" si="6"/>
        <v>0.22105041260446401</v>
      </c>
      <c r="T9" s="85">
        <f>分析係数表!F12</f>
        <v>0.33294816771211622</v>
      </c>
      <c r="U9" s="86">
        <f t="shared" si="7"/>
        <v>7.3598329848663574E-2</v>
      </c>
      <c r="V9" s="87">
        <f>分析係数表!D12</f>
        <v>3.6810828656322216E-2</v>
      </c>
      <c r="W9" s="167">
        <f t="shared" si="8"/>
        <v>0</v>
      </c>
      <c r="X9" s="76">
        <f>分析係数表!E12</f>
        <v>3.4664905909541105E-2</v>
      </c>
      <c r="Y9" s="166">
        <f t="shared" si="9"/>
        <v>0</v>
      </c>
    </row>
    <row r="10" spans="1:25" x14ac:dyDescent="0.2">
      <c r="A10" s="6" t="s">
        <v>223</v>
      </c>
      <c r="B10" s="5" t="s">
        <v>28</v>
      </c>
      <c r="C10" s="90"/>
      <c r="D10" s="76">
        <f>投入係数表!F10</f>
        <v>0</v>
      </c>
      <c r="E10" s="77">
        <f t="shared" si="0"/>
        <v>0</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0.42143412507994271</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投入係数表!F11</f>
        <v>0</v>
      </c>
      <c r="E11" s="77">
        <f t="shared" si="0"/>
        <v>0</v>
      </c>
      <c r="F11" s="76">
        <f>分析係数表!C14</f>
        <v>7.4826296098343126E-2</v>
      </c>
      <c r="G11" s="77">
        <f t="shared" si="1"/>
        <v>0</v>
      </c>
      <c r="H11" s="77">
        <v>7.3713424781001174E-4</v>
      </c>
      <c r="I11" s="77">
        <f t="shared" si="2"/>
        <v>7.3713424781001174E-4</v>
      </c>
      <c r="J11" s="76">
        <f>分析係数表!G14</f>
        <v>0.16814159292035399</v>
      </c>
      <c r="K11" s="78">
        <f t="shared" si="3"/>
        <v>1.2394292662292234E-4</v>
      </c>
      <c r="L11" s="79"/>
      <c r="M11" s="80"/>
      <c r="N11" s="81">
        <f>分析係数表!H14</f>
        <v>1.1873695198329854E-3</v>
      </c>
      <c r="O11" s="82">
        <f t="shared" si="4"/>
        <v>3.5476878244472515E-2</v>
      </c>
      <c r="P11" s="76">
        <f>分析係数表!C14</f>
        <v>7.4826296098343126E-2</v>
      </c>
      <c r="Q11" s="82">
        <f t="shared" si="5"/>
        <v>2.6546033961657679E-3</v>
      </c>
      <c r="R11" s="83">
        <v>9.0379513979481543E-3</v>
      </c>
      <c r="S11" s="84">
        <f t="shared" si="6"/>
        <v>9.7750856457581668E-3</v>
      </c>
      <c r="T11" s="85">
        <f>分析係数表!F14</f>
        <v>0.3584070796460177</v>
      </c>
      <c r="U11" s="86">
        <f t="shared" si="7"/>
        <v>3.5034598995858915E-3</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投入係数表!F12</f>
        <v>0</v>
      </c>
      <c r="E12" s="77">
        <f t="shared" si="0"/>
        <v>0</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0.24404973385758016</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投入係数表!F13</f>
        <v>5.8823529411764705E-2</v>
      </c>
      <c r="E13" s="77">
        <f t="shared" si="0"/>
        <v>5.8823529411764701</v>
      </c>
      <c r="F13" s="76">
        <f>分析係数表!C16</f>
        <v>0.33157038242473558</v>
      </c>
      <c r="G13" s="77">
        <f t="shared" si="1"/>
        <v>1.9504140142631503</v>
      </c>
      <c r="H13" s="77">
        <v>1.996109627925057</v>
      </c>
      <c r="I13" s="77">
        <f t="shared" si="2"/>
        <v>1.996109627925057</v>
      </c>
      <c r="J13" s="76">
        <f>分析係数表!G16</f>
        <v>3.3388981636060099E-2</v>
      </c>
      <c r="K13" s="78">
        <f t="shared" si="3"/>
        <v>6.6648067710352477E-2</v>
      </c>
      <c r="L13" s="79"/>
      <c r="M13" s="80"/>
      <c r="N13" s="81">
        <f>分析係数表!H16</f>
        <v>1.6727557411273488E-2</v>
      </c>
      <c r="O13" s="82">
        <f t="shared" si="4"/>
        <v>0.49979514186168977</v>
      </c>
      <c r="P13" s="76">
        <f>分析係数表!C16</f>
        <v>0.33157038242473558</v>
      </c>
      <c r="Q13" s="82">
        <f t="shared" si="5"/>
        <v>0.16571726632110545</v>
      </c>
      <c r="R13" s="83">
        <v>0.18159955124898772</v>
      </c>
      <c r="S13" s="84">
        <f t="shared" si="6"/>
        <v>2.1777091791740446</v>
      </c>
      <c r="T13" s="85">
        <f>分析係数表!F16</f>
        <v>0.28881469115191988</v>
      </c>
      <c r="U13" s="86">
        <f t="shared" si="7"/>
        <v>0.62895440400185265</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投入係数表!F14</f>
        <v>0</v>
      </c>
      <c r="E14" s="77">
        <f t="shared" si="0"/>
        <v>0</v>
      </c>
      <c r="F14" s="76">
        <f>分析係数表!C17</f>
        <v>0.10168393782383423</v>
      </c>
      <c r="G14" s="77">
        <f t="shared" si="1"/>
        <v>0</v>
      </c>
      <c r="H14" s="77">
        <v>6.862617637192175E-4</v>
      </c>
      <c r="I14" s="77">
        <f t="shared" si="2"/>
        <v>6.862617637192175E-4</v>
      </c>
      <c r="J14" s="76">
        <f>分析係数表!G17</f>
        <v>0.21222040370976542</v>
      </c>
      <c r="K14" s="78">
        <f t="shared" si="3"/>
        <v>1.4563874854706799E-4</v>
      </c>
      <c r="L14" s="79"/>
      <c r="M14" s="80"/>
      <c r="N14" s="81">
        <f>分析係数表!H17</f>
        <v>3.040187891440501E-3</v>
      </c>
      <c r="O14" s="82">
        <f t="shared" si="4"/>
        <v>9.0836402538045008E-2</v>
      </c>
      <c r="P14" s="76">
        <f>分析係数表!C17</f>
        <v>0.10168393782383423</v>
      </c>
      <c r="Q14" s="82">
        <f t="shared" si="5"/>
        <v>9.2366031078193467E-3</v>
      </c>
      <c r="R14" s="83">
        <v>1.6294959134874089E-2</v>
      </c>
      <c r="S14" s="84">
        <f t="shared" si="6"/>
        <v>1.6981220898593306E-2</v>
      </c>
      <c r="T14" s="85">
        <f>分析係数表!F17</f>
        <v>0.32296781232951444</v>
      </c>
      <c r="U14" s="86">
        <f t="shared" si="7"/>
        <v>5.4843877643029112E-3</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投入係数表!F15</f>
        <v>0</v>
      </c>
      <c r="E15" s="77">
        <f t="shared" si="0"/>
        <v>0</v>
      </c>
      <c r="F15" s="76">
        <f>分析係数表!C18</f>
        <v>1.3647642679900707E-2</v>
      </c>
      <c r="G15" s="77">
        <f t="shared" si="1"/>
        <v>0</v>
      </c>
      <c r="H15" s="77">
        <v>2.6688590396180687E-5</v>
      </c>
      <c r="I15" s="77">
        <f t="shared" si="2"/>
        <v>2.6688590396180687E-5</v>
      </c>
      <c r="J15" s="76">
        <f>分析係数表!G18</f>
        <v>0.21285140562248997</v>
      </c>
      <c r="K15" s="78">
        <f t="shared" si="3"/>
        <v>5.6807039799099461E-6</v>
      </c>
      <c r="L15" s="79"/>
      <c r="M15" s="80"/>
      <c r="N15" s="81">
        <f>分析係数表!H18</f>
        <v>4.4363256784968683E-4</v>
      </c>
      <c r="O15" s="82">
        <f t="shared" si="4"/>
        <v>1.3255097366066653E-2</v>
      </c>
      <c r="P15" s="76">
        <f>分析係数表!C18</f>
        <v>1.3647642679900707E-2</v>
      </c>
      <c r="Q15" s="82">
        <f t="shared" si="5"/>
        <v>1.809008325393707E-4</v>
      </c>
      <c r="R15" s="83">
        <v>3.9901167483060069E-4</v>
      </c>
      <c r="S15" s="84">
        <f t="shared" si="6"/>
        <v>4.2570026522678139E-4</v>
      </c>
      <c r="T15" s="85">
        <f>分析係数表!F18</f>
        <v>0.45783132530120479</v>
      </c>
      <c r="U15" s="86">
        <f t="shared" si="7"/>
        <v>1.948989166098517E-4</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投入係数表!F16</f>
        <v>0</v>
      </c>
      <c r="E16" s="77">
        <f t="shared" si="0"/>
        <v>0</v>
      </c>
      <c r="F16" s="76">
        <f>分析係数表!C19</f>
        <v>0.35369371629248714</v>
      </c>
      <c r="G16" s="77">
        <f t="shared" si="1"/>
        <v>0</v>
      </c>
      <c r="H16" s="77">
        <v>1.7205511630159398E-4</v>
      </c>
      <c r="I16" s="77">
        <f t="shared" si="2"/>
        <v>1.7205511630159398E-4</v>
      </c>
      <c r="J16" s="76">
        <f>分析係数表!G19</f>
        <v>5.7706179370040876E-2</v>
      </c>
      <c r="K16" s="78">
        <f t="shared" si="3"/>
        <v>9.9286434028330262E-6</v>
      </c>
      <c r="L16" s="79"/>
      <c r="M16" s="80"/>
      <c r="N16" s="81">
        <f>分析係数表!H19</f>
        <v>-1.174321503131524E-4</v>
      </c>
      <c r="O16" s="82">
        <f t="shared" si="4"/>
        <v>-3.50870224395882E-3</v>
      </c>
      <c r="P16" s="76">
        <f>分析係数表!C19</f>
        <v>0.35369371629248714</v>
      </c>
      <c r="Q16" s="82">
        <f t="shared" si="5"/>
        <v>-1.2410059360295838E-3</v>
      </c>
      <c r="R16" s="83">
        <v>2.3912174252727443E-3</v>
      </c>
      <c r="S16" s="84">
        <f t="shared" si="6"/>
        <v>2.5632725415743384E-3</v>
      </c>
      <c r="T16" s="85">
        <f>分析係数表!F19</f>
        <v>0.2399615292137533</v>
      </c>
      <c r="U16" s="86">
        <f t="shared" si="7"/>
        <v>6.1508679886780224E-4</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投入係数表!F17</f>
        <v>0</v>
      </c>
      <c r="E17" s="77">
        <f t="shared" si="0"/>
        <v>0</v>
      </c>
      <c r="F17" s="76">
        <f>分析係数表!C20</f>
        <v>6.1353860086031276E-2</v>
      </c>
      <c r="G17" s="77">
        <f t="shared" si="1"/>
        <v>0</v>
      </c>
      <c r="H17" s="77">
        <v>3.4475104450459489E-5</v>
      </c>
      <c r="I17" s="77">
        <f t="shared" si="2"/>
        <v>3.4475104450459489E-5</v>
      </c>
      <c r="J17" s="76">
        <f>分析係数表!G20</f>
        <v>0.10067618332081142</v>
      </c>
      <c r="K17" s="78">
        <f t="shared" si="3"/>
        <v>3.4708219356585812E-6</v>
      </c>
      <c r="L17" s="79"/>
      <c r="M17" s="80"/>
      <c r="N17" s="81">
        <f>分析係数表!H20</f>
        <v>5.4801670146137783E-4</v>
      </c>
      <c r="O17" s="82">
        <f t="shared" si="4"/>
        <v>1.6373943805141161E-2</v>
      </c>
      <c r="P17" s="76">
        <f>分析係数表!C20</f>
        <v>6.1353860086031276E-2</v>
      </c>
      <c r="Q17" s="82">
        <f t="shared" si="5"/>
        <v>1.0046046572771694E-3</v>
      </c>
      <c r="R17" s="83">
        <v>1.8747874741465904E-3</v>
      </c>
      <c r="S17" s="84">
        <f t="shared" si="6"/>
        <v>1.9092625785970499E-3</v>
      </c>
      <c r="T17" s="85">
        <f>分析係数表!F20</f>
        <v>0.22389181066867017</v>
      </c>
      <c r="U17" s="86">
        <f t="shared" si="7"/>
        <v>4.2746825576402771E-4</v>
      </c>
      <c r="V17" s="87">
        <f>分析係数表!D20</f>
        <v>0</v>
      </c>
      <c r="W17" s="167">
        <f t="shared" si="8"/>
        <v>0</v>
      </c>
      <c r="X17" s="76">
        <f>分析係数表!E20</f>
        <v>0</v>
      </c>
      <c r="Y17" s="166">
        <f t="shared" si="9"/>
        <v>0</v>
      </c>
    </row>
    <row r="18" spans="1:25" x14ac:dyDescent="0.2">
      <c r="A18" s="6" t="s">
        <v>6</v>
      </c>
      <c r="B18" s="5" t="s">
        <v>34</v>
      </c>
      <c r="C18" s="90"/>
      <c r="D18" s="76">
        <f>投入係数表!F18</f>
        <v>0</v>
      </c>
      <c r="E18" s="77">
        <f t="shared" si="0"/>
        <v>0</v>
      </c>
      <c r="F18" s="76">
        <f>分析係数表!C21</f>
        <v>6.7857142857142838E-2</v>
      </c>
      <c r="G18" s="77">
        <f t="shared" si="1"/>
        <v>0</v>
      </c>
      <c r="H18" s="77">
        <v>1.7163974193891359E-4</v>
      </c>
      <c r="I18" s="77">
        <f t="shared" si="2"/>
        <v>1.7163974193891359E-4</v>
      </c>
      <c r="J18" s="76">
        <f>分析係数表!G21</f>
        <v>0.28506493506493508</v>
      </c>
      <c r="K18" s="78">
        <f t="shared" si="3"/>
        <v>4.8928471890378616E-5</v>
      </c>
      <c r="L18" s="79"/>
      <c r="M18" s="80"/>
      <c r="N18" s="81">
        <f>分析係数表!H21</f>
        <v>9.264091858037578E-4</v>
      </c>
      <c r="O18" s="82">
        <f t="shared" si="4"/>
        <v>2.7679762146786246E-2</v>
      </c>
      <c r="P18" s="76">
        <f>分析係数表!C21</f>
        <v>6.7857142857142838E-2</v>
      </c>
      <c r="Q18" s="82">
        <f t="shared" si="5"/>
        <v>1.8782695742462091E-3</v>
      </c>
      <c r="R18" s="83">
        <v>4.1691600238331177E-3</v>
      </c>
      <c r="S18" s="84">
        <f t="shared" si="6"/>
        <v>4.3407997657720311E-3</v>
      </c>
      <c r="T18" s="85">
        <f>分析係数表!F21</f>
        <v>0.42467532467532465</v>
      </c>
      <c r="U18" s="86">
        <f t="shared" si="7"/>
        <v>1.8434305498798106E-3</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投入係数表!F19</f>
        <v>0</v>
      </c>
      <c r="E19" s="77">
        <f t="shared" si="0"/>
        <v>0</v>
      </c>
      <c r="F19" s="76">
        <f>分析係数表!C22</f>
        <v>2.5594149908592323E-2</v>
      </c>
      <c r="G19" s="77">
        <f t="shared" si="1"/>
        <v>0</v>
      </c>
      <c r="H19" s="77">
        <v>2.693669256980974E-5</v>
      </c>
      <c r="I19" s="77">
        <f t="shared" si="2"/>
        <v>2.693669256980974E-5</v>
      </c>
      <c r="J19" s="76">
        <f>分析係数表!G22</f>
        <v>0.19492656875834447</v>
      </c>
      <c r="K19" s="78">
        <f t="shared" si="3"/>
        <v>5.2506770563314052E-6</v>
      </c>
      <c r="L19" s="79"/>
      <c r="M19" s="80"/>
      <c r="N19" s="81">
        <f>分析係数表!H22</f>
        <v>3.9144050104384132E-5</v>
      </c>
      <c r="O19" s="82">
        <f t="shared" si="4"/>
        <v>1.1695674146529401E-3</v>
      </c>
      <c r="P19" s="76">
        <f>分析係数表!C22</f>
        <v>2.5594149908592323E-2</v>
      </c>
      <c r="Q19" s="82">
        <f t="shared" si="5"/>
        <v>2.9934083738832107E-5</v>
      </c>
      <c r="R19" s="83">
        <v>3.0830034549461904E-4</v>
      </c>
      <c r="S19" s="84">
        <f t="shared" si="6"/>
        <v>3.3523703806442878E-4</v>
      </c>
      <c r="T19" s="85">
        <f>分析係数表!F22</f>
        <v>0.41388518024032045</v>
      </c>
      <c r="U19" s="86">
        <f t="shared" si="7"/>
        <v>1.3874964192252728E-4</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投入係数表!F20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7.7971160976862675E-4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投入係数表!F21</f>
        <v>0</v>
      </c>
      <c r="E21" s="77">
        <f t="shared" si="0"/>
        <v>0</v>
      </c>
      <c r="F21" s="76">
        <f>分析係数表!C24</f>
        <v>0.15741583257506819</v>
      </c>
      <c r="G21" s="77">
        <f t="shared" si="1"/>
        <v>0</v>
      </c>
      <c r="H21" s="77">
        <v>9.6566562459434683E-5</v>
      </c>
      <c r="I21" s="77">
        <f t="shared" si="2"/>
        <v>9.6566562459434683E-5</v>
      </c>
      <c r="J21" s="76">
        <f>分析係数表!G24</f>
        <v>0.20833333333333334</v>
      </c>
      <c r="K21" s="78">
        <f t="shared" si="3"/>
        <v>2.011803384571556E-5</v>
      </c>
      <c r="L21" s="79"/>
      <c r="M21" s="80"/>
      <c r="N21" s="81">
        <f>分析係数表!H24</f>
        <v>3.2620041753653444E-4</v>
      </c>
      <c r="O21" s="82">
        <f t="shared" si="4"/>
        <v>9.746395122107834E-3</v>
      </c>
      <c r="P21" s="76">
        <f>分析係数表!C24</f>
        <v>0.15741583257506819</v>
      </c>
      <c r="Q21" s="82">
        <f t="shared" si="5"/>
        <v>1.5342369027521881E-3</v>
      </c>
      <c r="R21" s="83">
        <v>5.2907466020793584E-3</v>
      </c>
      <c r="S21" s="84">
        <f t="shared" si="6"/>
        <v>5.3873131645387935E-3</v>
      </c>
      <c r="T21" s="85">
        <f>分析係数表!F24</f>
        <v>0.39583333333333331</v>
      </c>
      <c r="U21" s="86">
        <f t="shared" si="7"/>
        <v>2.1324781276299389E-3</v>
      </c>
      <c r="V21" s="87">
        <f>分析係数表!D24</f>
        <v>0</v>
      </c>
      <c r="W21" s="167">
        <f t="shared" si="8"/>
        <v>0</v>
      </c>
      <c r="X21" s="76">
        <f>分析係数表!E24</f>
        <v>0</v>
      </c>
      <c r="Y21" s="166">
        <f t="shared" si="9"/>
        <v>0</v>
      </c>
    </row>
    <row r="22" spans="1:25" x14ac:dyDescent="0.2">
      <c r="A22" s="6" t="s">
        <v>10</v>
      </c>
      <c r="B22" s="5" t="s">
        <v>271</v>
      </c>
      <c r="C22" s="90"/>
      <c r="D22" s="76">
        <f>投入係数表!F22</f>
        <v>0</v>
      </c>
      <c r="E22" s="77">
        <f t="shared" si="0"/>
        <v>0</v>
      </c>
      <c r="F22" s="76">
        <f>分析係数表!C25</f>
        <v>0.30845442536327605</v>
      </c>
      <c r="G22" s="77">
        <f t="shared" si="1"/>
        <v>0</v>
      </c>
      <c r="H22" s="77">
        <v>4.2564099650684801E-3</v>
      </c>
      <c r="I22" s="77">
        <f t="shared" si="2"/>
        <v>4.2564099650684801E-3</v>
      </c>
      <c r="J22" s="76">
        <f>分析係数表!G25</f>
        <v>0.19694817948330565</v>
      </c>
      <c r="K22" s="78">
        <f t="shared" si="3"/>
        <v>8.3829219375483773E-4</v>
      </c>
      <c r="L22" s="79"/>
      <c r="M22" s="80"/>
      <c r="N22" s="81">
        <f>分析係数表!H25</f>
        <v>5.0887265135699379E-4</v>
      </c>
      <c r="O22" s="82">
        <f t="shared" si="4"/>
        <v>1.5204376390488222E-2</v>
      </c>
      <c r="P22" s="76">
        <f>分析係数表!C25</f>
        <v>0.30845442536327605</v>
      </c>
      <c r="Q22" s="82">
        <f t="shared" si="5"/>
        <v>4.6898571825350057E-3</v>
      </c>
      <c r="R22" s="83">
        <v>2.8001502963008282E-2</v>
      </c>
      <c r="S22" s="84">
        <f t="shared" si="6"/>
        <v>3.2257912928076761E-2</v>
      </c>
      <c r="T22" s="85">
        <f>分析係数表!F25</f>
        <v>0.34916150475902702</v>
      </c>
      <c r="U22" s="86">
        <f t="shared" si="7"/>
        <v>1.1263221418352953E-2</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投入係数表!F23</f>
        <v>0</v>
      </c>
      <c r="E23" s="77">
        <f t="shared" si="0"/>
        <v>0</v>
      </c>
      <c r="F23" s="76">
        <f>分析係数表!C26</f>
        <v>0.16160220994475138</v>
      </c>
      <c r="G23" s="77">
        <f t="shared" si="1"/>
        <v>0</v>
      </c>
      <c r="H23" s="77">
        <v>1.6912727343789359E-4</v>
      </c>
      <c r="I23" s="77">
        <f t="shared" si="2"/>
        <v>1.6912727343789359E-4</v>
      </c>
      <c r="J23" s="76">
        <f>分析係数表!G26</f>
        <v>0.19685515573026913</v>
      </c>
      <c r="K23" s="78">
        <f t="shared" si="3"/>
        <v>3.329357575085235E-5</v>
      </c>
      <c r="L23" s="79"/>
      <c r="M23" s="80"/>
      <c r="N23" s="81">
        <f>分析係数表!H26</f>
        <v>1.0360125260960334E-2</v>
      </c>
      <c r="O23" s="82">
        <f t="shared" si="4"/>
        <v>0.30954550907814482</v>
      </c>
      <c r="P23" s="76">
        <f>分析係数表!C26</f>
        <v>0.16160220994475138</v>
      </c>
      <c r="Q23" s="82">
        <f t="shared" si="5"/>
        <v>5.0023238345501306E-2</v>
      </c>
      <c r="R23" s="83">
        <v>5.2942721940422897E-2</v>
      </c>
      <c r="S23" s="84">
        <f t="shared" si="6"/>
        <v>5.3111849213860793E-2</v>
      </c>
      <c r="T23" s="85">
        <f>分析係数表!F26</f>
        <v>0.33413970365890533</v>
      </c>
      <c r="U23" s="86">
        <f t="shared" si="7"/>
        <v>1.7746777557095909E-2</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投入係数表!F24</f>
        <v>0</v>
      </c>
      <c r="E24" s="77">
        <f t="shared" si="0"/>
        <v>0</v>
      </c>
      <c r="F24" s="76">
        <f>分析係数表!C27</f>
        <v>8.2295614510016213E-2</v>
      </c>
      <c r="G24" s="77">
        <f t="shared" si="1"/>
        <v>0</v>
      </c>
      <c r="H24" s="77">
        <v>1.2763516771200775E-5</v>
      </c>
      <c r="I24" s="77">
        <f t="shared" si="2"/>
        <v>1.2763516771200775E-5</v>
      </c>
      <c r="J24" s="76">
        <f>分析係数表!G27</f>
        <v>0.16879795396419436</v>
      </c>
      <c r="K24" s="78">
        <f t="shared" si="3"/>
        <v>2.1544555163663713E-6</v>
      </c>
      <c r="L24" s="79"/>
      <c r="M24" s="80"/>
      <c r="N24" s="81">
        <f>分析係数表!H27</f>
        <v>1.0829853862212944E-2</v>
      </c>
      <c r="O24" s="82">
        <f t="shared" si="4"/>
        <v>0.32358031805398008</v>
      </c>
      <c r="P24" s="76">
        <f>分析係数表!C27</f>
        <v>8.2295614510016213E-2</v>
      </c>
      <c r="Q24" s="82">
        <f t="shared" si="5"/>
        <v>2.6629241117598783E-2</v>
      </c>
      <c r="R24" s="83">
        <v>2.6910458564977452E-2</v>
      </c>
      <c r="S24" s="84">
        <f t="shared" si="6"/>
        <v>2.6923222081748653E-2</v>
      </c>
      <c r="T24" s="85">
        <f>分析係数表!F27</f>
        <v>0.31969309462915602</v>
      </c>
      <c r="U24" s="86">
        <f t="shared" si="7"/>
        <v>8.6071681847022553E-3</v>
      </c>
      <c r="V24" s="87">
        <f>分析係数表!D27</f>
        <v>0</v>
      </c>
      <c r="W24" s="167">
        <f t="shared" si="8"/>
        <v>0</v>
      </c>
      <c r="X24" s="76">
        <f>分析係数表!E27</f>
        <v>0</v>
      </c>
      <c r="Y24" s="166">
        <f t="shared" si="9"/>
        <v>0</v>
      </c>
    </row>
    <row r="25" spans="1:25" x14ac:dyDescent="0.2">
      <c r="A25" s="6" t="s">
        <v>13</v>
      </c>
      <c r="B25" s="5" t="s">
        <v>191</v>
      </c>
      <c r="C25" s="90"/>
      <c r="D25" s="76">
        <f>投入係数表!F25</f>
        <v>0</v>
      </c>
      <c r="E25" s="77">
        <f t="shared" si="0"/>
        <v>0</v>
      </c>
      <c r="F25" s="76">
        <f>分析係数表!C28</f>
        <v>3.4090909090909061E-2</v>
      </c>
      <c r="G25" s="77">
        <f t="shared" si="1"/>
        <v>0</v>
      </c>
      <c r="H25" s="77">
        <v>1.7905517502745538E-4</v>
      </c>
      <c r="I25" s="77">
        <f t="shared" si="2"/>
        <v>1.7905517502745538E-4</v>
      </c>
      <c r="J25" s="76">
        <f>分析係数表!G28</f>
        <v>0.12609457092819615</v>
      </c>
      <c r="K25" s="78">
        <f t="shared" si="3"/>
        <v>2.2577885467560047E-5</v>
      </c>
      <c r="L25" s="79"/>
      <c r="M25" s="80"/>
      <c r="N25" s="81">
        <f>分析係数表!H28</f>
        <v>2.1424843423799581E-2</v>
      </c>
      <c r="O25" s="82">
        <f t="shared" si="4"/>
        <v>0.6401432316200425</v>
      </c>
      <c r="P25" s="76">
        <f>分析係数表!C28</f>
        <v>3.4090909090909061E-2</v>
      </c>
      <c r="Q25" s="82">
        <f t="shared" si="5"/>
        <v>2.182306471431961E-2</v>
      </c>
      <c r="R25" s="83">
        <v>2.4215627125835464E-2</v>
      </c>
      <c r="S25" s="84">
        <f t="shared" si="6"/>
        <v>2.4394682300862919E-2</v>
      </c>
      <c r="T25" s="85">
        <f>分析係数表!F28</f>
        <v>0.21453590192644484</v>
      </c>
      <c r="U25" s="86">
        <f t="shared" si="7"/>
        <v>5.2335351696247067E-3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投入係数表!F26</f>
        <v>0</v>
      </c>
      <c r="E26" s="77">
        <f t="shared" si="0"/>
        <v>0</v>
      </c>
      <c r="F26" s="76">
        <f>分析係数表!C29</f>
        <v>0.29231433506044902</v>
      </c>
      <c r="G26" s="77">
        <f t="shared" si="1"/>
        <v>0</v>
      </c>
      <c r="H26" s="77">
        <v>8.5945277675405184E-3</v>
      </c>
      <c r="I26" s="77">
        <f t="shared" si="2"/>
        <v>8.5945277675405184E-3</v>
      </c>
      <c r="J26" s="76">
        <f>分析係数表!G29</f>
        <v>0.25456977262594738</v>
      </c>
      <c r="K26" s="78">
        <f t="shared" si="3"/>
        <v>2.187906979610181E-3</v>
      </c>
      <c r="L26" s="79"/>
      <c r="M26" s="80"/>
      <c r="N26" s="81">
        <f>分析係数表!H29</f>
        <v>1.0151356993736952E-2</v>
      </c>
      <c r="O26" s="82">
        <f t="shared" si="4"/>
        <v>0.30330781619999581</v>
      </c>
      <c r="P26" s="76">
        <f>分析係数表!C29</f>
        <v>0.29231433506044902</v>
      </c>
      <c r="Q26" s="82">
        <f t="shared" si="5"/>
        <v>8.8661222611138665E-2</v>
      </c>
      <c r="R26" s="83">
        <v>0.11261051542301695</v>
      </c>
      <c r="S26" s="84">
        <f t="shared" si="6"/>
        <v>0.12120504319055747</v>
      </c>
      <c r="T26" s="85">
        <f>分析係数表!F29</f>
        <v>0.38252340615247438</v>
      </c>
      <c r="U26" s="86">
        <f t="shared" si="7"/>
        <v>4.6363765964109814E-2</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投入係数表!F27</f>
        <v>0</v>
      </c>
      <c r="E27" s="77">
        <f t="shared" si="0"/>
        <v>0</v>
      </c>
      <c r="F27" s="76">
        <f>分析係数表!C30</f>
        <v>1</v>
      </c>
      <c r="G27" s="77">
        <f t="shared" si="1"/>
        <v>0</v>
      </c>
      <c r="H27" s="77">
        <v>8.618064128333186E-3</v>
      </c>
      <c r="I27" s="77">
        <f t="shared" si="2"/>
        <v>8.618064128333186E-3</v>
      </c>
      <c r="J27" s="76">
        <f>分析係数表!G30</f>
        <v>0.34476756092566047</v>
      </c>
      <c r="K27" s="78">
        <f t="shared" si="3"/>
        <v>2.9712289494263607E-3</v>
      </c>
      <c r="L27" s="79"/>
      <c r="M27" s="80"/>
      <c r="N27" s="81">
        <f>分析係数表!H30</f>
        <v>0</v>
      </c>
      <c r="O27" s="82">
        <f t="shared" si="4"/>
        <v>0</v>
      </c>
      <c r="P27" s="76">
        <f>分析係数表!C30</f>
        <v>1</v>
      </c>
      <c r="Q27" s="82">
        <f t="shared" si="5"/>
        <v>0</v>
      </c>
      <c r="R27" s="83">
        <v>9.0783886745939457E-2</v>
      </c>
      <c r="S27" s="84">
        <f t="shared" si="6"/>
        <v>9.9401950874272643E-2</v>
      </c>
      <c r="T27" s="85">
        <f>分析係数表!F30</f>
        <v>0.43968871595330739</v>
      </c>
      <c r="U27" s="86">
        <f t="shared" si="7"/>
        <v>4.3705916143162681E-2</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投入係数表!F28</f>
        <v>5.8823529411764705E-2</v>
      </c>
      <c r="E28" s="77">
        <f t="shared" si="0"/>
        <v>5.8823529411764701</v>
      </c>
      <c r="F28" s="76">
        <f>分析係数表!C31</f>
        <v>3.6682843277190957E-2</v>
      </c>
      <c r="G28" s="77">
        <f t="shared" si="1"/>
        <v>0.21578143104229974</v>
      </c>
      <c r="H28" s="77">
        <v>0.21755001784500705</v>
      </c>
      <c r="I28" s="77">
        <f t="shared" si="2"/>
        <v>0.21755001784500705</v>
      </c>
      <c r="J28" s="76">
        <f>分析係数表!G31</f>
        <v>6.9767441860465115E-2</v>
      </c>
      <c r="K28" s="78">
        <f t="shared" si="3"/>
        <v>1.5177908221744677E-2</v>
      </c>
      <c r="L28" s="79"/>
      <c r="M28" s="80"/>
      <c r="N28" s="81">
        <f>分析係数表!H31</f>
        <v>2.1751043841336117E-2</v>
      </c>
      <c r="O28" s="82">
        <f t="shared" si="4"/>
        <v>0.64988962674215034</v>
      </c>
      <c r="P28" s="76">
        <f>分析係数表!C31</f>
        <v>3.6682843277190957E-2</v>
      </c>
      <c r="Q28" s="82">
        <f t="shared" si="5"/>
        <v>2.3839799325254429E-2</v>
      </c>
      <c r="R28" s="83">
        <v>3.1699770981744743E-2</v>
      </c>
      <c r="S28" s="84">
        <f t="shared" si="6"/>
        <v>0.24924978882675181</v>
      </c>
      <c r="T28" s="85">
        <f>分析係数表!F31</f>
        <v>0.34496124031007752</v>
      </c>
      <c r="U28" s="86">
        <f t="shared" si="7"/>
        <v>8.5981516300701208E-2</v>
      </c>
      <c r="V28" s="87">
        <f>分析係数表!D31</f>
        <v>0</v>
      </c>
      <c r="W28" s="167">
        <f t="shared" si="8"/>
        <v>0</v>
      </c>
      <c r="X28" s="76">
        <f>分析係数表!E31</f>
        <v>0</v>
      </c>
      <c r="Y28" s="166">
        <f t="shared" si="9"/>
        <v>0</v>
      </c>
    </row>
    <row r="29" spans="1:25" x14ac:dyDescent="0.2">
      <c r="A29" s="6" t="s">
        <v>17</v>
      </c>
      <c r="B29" s="5" t="s">
        <v>272</v>
      </c>
      <c r="C29" s="90"/>
      <c r="D29" s="76">
        <f>投入係数表!F29</f>
        <v>0</v>
      </c>
      <c r="E29" s="77">
        <f t="shared" si="0"/>
        <v>0</v>
      </c>
      <c r="F29" s="76">
        <f>分析係数表!C32</f>
        <v>0.40520446096654272</v>
      </c>
      <c r="G29" s="77">
        <f t="shared" si="1"/>
        <v>0</v>
      </c>
      <c r="H29" s="77">
        <v>1.4970958931848225E-3</v>
      </c>
      <c r="I29" s="77">
        <f t="shared" si="2"/>
        <v>1.4970958931848225E-3</v>
      </c>
      <c r="J29" s="76">
        <f>分析係数表!G32</f>
        <v>0.14123006833712984</v>
      </c>
      <c r="K29" s="78">
        <f t="shared" si="3"/>
        <v>2.114349553017289E-4</v>
      </c>
      <c r="L29" s="79"/>
      <c r="M29" s="80"/>
      <c r="N29" s="81">
        <f>分析係数表!H32</f>
        <v>6.3543841336116914E-3</v>
      </c>
      <c r="O29" s="82">
        <f t="shared" si="4"/>
        <v>0.1898597769786606</v>
      </c>
      <c r="P29" s="76">
        <f>分析係数表!C32</f>
        <v>0.40520446096654272</v>
      </c>
      <c r="Q29" s="82">
        <f t="shared" si="5"/>
        <v>7.6932028589866183E-2</v>
      </c>
      <c r="R29" s="83">
        <v>9.5793844081597218E-2</v>
      </c>
      <c r="S29" s="84">
        <f t="shared" si="6"/>
        <v>9.729093997478204E-2</v>
      </c>
      <c r="T29" s="85">
        <f>分析係数表!F32</f>
        <v>0.48519362186788156</v>
      </c>
      <c r="U29" s="86">
        <f t="shared" si="7"/>
        <v>4.7204943541295161E-2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投入係数表!F30</f>
        <v>0</v>
      </c>
      <c r="E30" s="77">
        <f t="shared" si="0"/>
        <v>0</v>
      </c>
      <c r="F30" s="76">
        <f>分析係数表!C33</f>
        <v>1</v>
      </c>
      <c r="G30" s="77">
        <f t="shared" si="1"/>
        <v>0</v>
      </c>
      <c r="H30" s="77">
        <v>8.096988967604548E-3</v>
      </c>
      <c r="I30" s="77">
        <f t="shared" si="2"/>
        <v>8.096988967604548E-3</v>
      </c>
      <c r="J30" s="76">
        <f>分析係数表!G33</f>
        <v>0.50773765659543113</v>
      </c>
      <c r="K30" s="78">
        <f t="shared" si="3"/>
        <v>4.1111462038905923E-3</v>
      </c>
      <c r="L30" s="79"/>
      <c r="M30" s="80"/>
      <c r="N30" s="81">
        <f>分析係数表!H33</f>
        <v>9.3945720250521918E-4</v>
      </c>
      <c r="O30" s="82">
        <f t="shared" si="4"/>
        <v>2.806961795167056E-2</v>
      </c>
      <c r="P30" s="76">
        <f>分析係数表!C33</f>
        <v>1</v>
      </c>
      <c r="Q30" s="82">
        <f t="shared" si="5"/>
        <v>2.806961795167056E-2</v>
      </c>
      <c r="R30" s="83">
        <v>8.4729914150988309E-2</v>
      </c>
      <c r="S30" s="84">
        <f t="shared" si="6"/>
        <v>9.282690311859286E-2</v>
      </c>
      <c r="T30" s="85">
        <f>分析係数表!F33</f>
        <v>0.64112011790714807</v>
      </c>
      <c r="U30" s="86">
        <f t="shared" si="7"/>
        <v>5.9513195072347667E-2</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投入係数表!F31</f>
        <v>0</v>
      </c>
      <c r="E31" s="77">
        <f t="shared" si="0"/>
        <v>0</v>
      </c>
      <c r="F31" s="76">
        <f>分析係数表!C34</f>
        <v>0.47684200348095152</v>
      </c>
      <c r="G31" s="77">
        <f t="shared" si="1"/>
        <v>0</v>
      </c>
      <c r="H31" s="77">
        <v>1.8321282637441833E-2</v>
      </c>
      <c r="I31" s="77">
        <f t="shared" si="2"/>
        <v>1.8321282637441833E-2</v>
      </c>
      <c r="J31" s="76">
        <f>分析係数表!G34</f>
        <v>0.42481481481481481</v>
      </c>
      <c r="K31" s="78">
        <f t="shared" si="3"/>
        <v>7.7831522907947344E-3</v>
      </c>
      <c r="L31" s="79"/>
      <c r="M31" s="80"/>
      <c r="N31" s="81">
        <f>分析係数表!H34</f>
        <v>0.15750260960334028</v>
      </c>
      <c r="O31" s="82">
        <f t="shared" si="4"/>
        <v>4.7059494207585457</v>
      </c>
      <c r="P31" s="76">
        <f>分析係数表!C34</f>
        <v>0.47684200348095152</v>
      </c>
      <c r="Q31" s="82">
        <f t="shared" si="5"/>
        <v>2.2439943500745283</v>
      </c>
      <c r="R31" s="83">
        <v>2.3977645824418459</v>
      </c>
      <c r="S31" s="84">
        <f t="shared" si="6"/>
        <v>2.4160858650792876</v>
      </c>
      <c r="T31" s="85">
        <f>分析係数表!F34</f>
        <v>0.69679012345679014</v>
      </c>
      <c r="U31" s="86">
        <f t="shared" si="7"/>
        <v>1.6835047682108024</v>
      </c>
      <c r="V31" s="87">
        <f>分析係数表!D34</f>
        <v>0.16024691358024692</v>
      </c>
      <c r="W31" s="167">
        <f t="shared" si="8"/>
        <v>0</v>
      </c>
      <c r="X31" s="76">
        <f>分析係数表!E34</f>
        <v>0.12271604938271605</v>
      </c>
      <c r="Y31" s="166">
        <f t="shared" si="9"/>
        <v>0</v>
      </c>
    </row>
    <row r="32" spans="1:25" x14ac:dyDescent="0.2">
      <c r="A32" s="6" t="s">
        <v>20</v>
      </c>
      <c r="B32" s="5" t="s">
        <v>37</v>
      </c>
      <c r="C32" s="90"/>
      <c r="D32" s="76">
        <f>投入係数表!F32</f>
        <v>5.8823529411764705E-2</v>
      </c>
      <c r="E32" s="77">
        <f t="shared" si="0"/>
        <v>5.8823529411764701</v>
      </c>
      <c r="F32" s="76">
        <f>分析係数表!C35</f>
        <v>0.24337550728097401</v>
      </c>
      <c r="G32" s="77">
        <f t="shared" si="1"/>
        <v>1.431620631064553</v>
      </c>
      <c r="H32" s="77">
        <v>1.4524806940607777</v>
      </c>
      <c r="I32" s="77">
        <f t="shared" si="2"/>
        <v>1.4524806940607777</v>
      </c>
      <c r="J32" s="76">
        <f>分析係数表!G35</f>
        <v>0.31448275862068964</v>
      </c>
      <c r="K32" s="78">
        <f t="shared" si="3"/>
        <v>0.4567801355115273</v>
      </c>
      <c r="L32" s="79"/>
      <c r="M32" s="80"/>
      <c r="N32" s="81">
        <f>分析係数表!H35</f>
        <v>5.9929540709812108E-2</v>
      </c>
      <c r="O32" s="82">
        <f t="shared" si="4"/>
        <v>1.7906077118336512</v>
      </c>
      <c r="P32" s="76">
        <f>分析係数表!C35</f>
        <v>0.24337550728097401</v>
      </c>
      <c r="Q32" s="82">
        <f t="shared" si="5"/>
        <v>0.43579006020873901</v>
      </c>
      <c r="R32" s="83">
        <v>0.57860878275932004</v>
      </c>
      <c r="S32" s="84">
        <f t="shared" si="6"/>
        <v>2.0310894768200978</v>
      </c>
      <c r="T32" s="85">
        <f>分析係数表!F35</f>
        <v>0.64091954022988507</v>
      </c>
      <c r="U32" s="86">
        <f t="shared" si="7"/>
        <v>1.3017649336492949</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投入係数表!F33</f>
        <v>0</v>
      </c>
      <c r="E33" s="77">
        <f t="shared" si="0"/>
        <v>0</v>
      </c>
      <c r="F33" s="76">
        <f>分析係数表!C36</f>
        <v>0.96818154529627187</v>
      </c>
      <c r="G33" s="77">
        <f t="shared" si="1"/>
        <v>0</v>
      </c>
      <c r="H33" s="77">
        <v>2.385204368073908E-2</v>
      </c>
      <c r="I33" s="77">
        <f t="shared" si="2"/>
        <v>2.385204368073908E-2</v>
      </c>
      <c r="J33" s="76">
        <f>分析係数表!G36</f>
        <v>4.9777985510633324E-2</v>
      </c>
      <c r="K33" s="78">
        <f t="shared" si="3"/>
        <v>1.1873066847388231E-3</v>
      </c>
      <c r="L33" s="79"/>
      <c r="M33" s="80"/>
      <c r="N33" s="81">
        <f>分析係数表!H36</f>
        <v>0.19376304801670147</v>
      </c>
      <c r="O33" s="82">
        <f t="shared" si="4"/>
        <v>5.789358702532053</v>
      </c>
      <c r="P33" s="76">
        <f>分析係数表!C36</f>
        <v>0.96818154529627187</v>
      </c>
      <c r="Q33" s="82">
        <f t="shared" si="5"/>
        <v>5.6051502548919023</v>
      </c>
      <c r="R33" s="83">
        <v>5.9068377721497667</v>
      </c>
      <c r="S33" s="84">
        <f t="shared" si="6"/>
        <v>5.9306898158305055</v>
      </c>
      <c r="T33" s="85">
        <f>分析係数表!F36</f>
        <v>0.84955597102126668</v>
      </c>
      <c r="U33" s="86">
        <f t="shared" si="7"/>
        <v>5.0384529453138223</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投入係数表!F34</f>
        <v>0</v>
      </c>
      <c r="E34" s="77">
        <f t="shared" si="0"/>
        <v>0</v>
      </c>
      <c r="F34" s="76">
        <f>分析係数表!C37</f>
        <v>0.40040699066315533</v>
      </c>
      <c r="G34" s="77">
        <f t="shared" si="1"/>
        <v>0</v>
      </c>
      <c r="H34" s="77">
        <v>3.6399535774610157E-2</v>
      </c>
      <c r="I34" s="77">
        <f t="shared" si="2"/>
        <v>3.6399535774610157E-2</v>
      </c>
      <c r="J34" s="76">
        <f>分析係数表!G37</f>
        <v>0.27134717134717135</v>
      </c>
      <c r="K34" s="78">
        <f t="shared" si="3"/>
        <v>9.8769110707906359E-3</v>
      </c>
      <c r="L34" s="79"/>
      <c r="M34" s="80"/>
      <c r="N34" s="81">
        <f>分析係数表!H37</f>
        <v>4.6907620041753653E-2</v>
      </c>
      <c r="O34" s="82">
        <f t="shared" si="4"/>
        <v>1.4015316185591065</v>
      </c>
      <c r="P34" s="76">
        <f>分析係数表!C37</f>
        <v>0.40040699066315533</v>
      </c>
      <c r="Q34" s="82">
        <f t="shared" si="5"/>
        <v>0.56118305770651311</v>
      </c>
      <c r="R34" s="83">
        <v>0.64704832114568445</v>
      </c>
      <c r="S34" s="84">
        <f t="shared" si="6"/>
        <v>0.68344785692029464</v>
      </c>
      <c r="T34" s="85">
        <f>分析係数表!F37</f>
        <v>0.66491656491656492</v>
      </c>
      <c r="U34" s="86">
        <f t="shared" si="7"/>
        <v>0.45443580132303024</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投入係数表!F35</f>
        <v>0</v>
      </c>
      <c r="E35" s="77">
        <f t="shared" si="0"/>
        <v>0</v>
      </c>
      <c r="F35" s="76">
        <f>分析係数表!C38</f>
        <v>3.4362826933778567E-2</v>
      </c>
      <c r="G35" s="77">
        <f t="shared" si="1"/>
        <v>0</v>
      </c>
      <c r="H35" s="77">
        <v>3.1681755609338142E-3</v>
      </c>
      <c r="I35" s="77">
        <f t="shared" si="2"/>
        <v>3.1681755609338142E-3</v>
      </c>
      <c r="J35" s="76">
        <f>分析係数表!G38</f>
        <v>0.25648414985590778</v>
      </c>
      <c r="K35" s="78">
        <f t="shared" si="3"/>
        <v>8.1258681534037314E-4</v>
      </c>
      <c r="L35" s="79"/>
      <c r="M35" s="80"/>
      <c r="N35" s="81">
        <f>分析係数表!H38</f>
        <v>4.2901878914405008E-2</v>
      </c>
      <c r="O35" s="82">
        <f t="shared" si="4"/>
        <v>1.2818458864596223</v>
      </c>
      <c r="P35" s="76">
        <f>分析係数表!C38</f>
        <v>3.4362826933778567E-2</v>
      </c>
      <c r="Q35" s="82">
        <f t="shared" si="5"/>
        <v>4.4047848352187974E-2</v>
      </c>
      <c r="R35" s="83">
        <v>5.289797830279136E-2</v>
      </c>
      <c r="S35" s="84">
        <f t="shared" si="6"/>
        <v>5.6066153863725175E-2</v>
      </c>
      <c r="T35" s="85">
        <f>分析係数表!F38</f>
        <v>0.52449567723342938</v>
      </c>
      <c r="U35" s="86">
        <f t="shared" si="7"/>
        <v>2.940645534062819E-2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投入係数表!F36</f>
        <v>0</v>
      </c>
      <c r="E36" s="77">
        <f t="shared" si="0"/>
        <v>0</v>
      </c>
      <c r="F36" s="76">
        <f>分析係数表!C39</f>
        <v>1</v>
      </c>
      <c r="G36" s="77">
        <f t="shared" si="1"/>
        <v>0</v>
      </c>
      <c r="H36" s="77">
        <v>6.8843458350868313E-4</v>
      </c>
      <c r="I36" s="77">
        <f t="shared" si="2"/>
        <v>6.8843458350868313E-4</v>
      </c>
      <c r="J36" s="76">
        <f>分析係数表!G39</f>
        <v>0.34864130434782609</v>
      </c>
      <c r="K36" s="78">
        <f t="shared" si="3"/>
        <v>2.4001673115261969E-4</v>
      </c>
      <c r="L36" s="79"/>
      <c r="M36" s="80"/>
      <c r="N36" s="81">
        <f>分析係数表!H39</f>
        <v>3.7578288100208767E-3</v>
      </c>
      <c r="O36" s="82">
        <f t="shared" si="4"/>
        <v>0.11227847180668224</v>
      </c>
      <c r="P36" s="76">
        <f>分析係数表!C39</f>
        <v>1</v>
      </c>
      <c r="Q36" s="82">
        <f t="shared" si="5"/>
        <v>0.11227847180668224</v>
      </c>
      <c r="R36" s="83">
        <v>0.14388847889993578</v>
      </c>
      <c r="S36" s="84">
        <f t="shared" si="6"/>
        <v>0.14457691348344445</v>
      </c>
      <c r="T36" s="85">
        <f>分析係数表!F39</f>
        <v>0.69918478260869565</v>
      </c>
      <c r="U36" s="86">
        <f t="shared" si="7"/>
        <v>0.1010859778241583</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投入係数表!F37</f>
        <v>0</v>
      </c>
      <c r="E37" s="77">
        <f t="shared" si="0"/>
        <v>0</v>
      </c>
      <c r="F37" s="76">
        <f>分析係数表!C40</f>
        <v>0.60127684271619275</v>
      </c>
      <c r="G37" s="77">
        <f t="shared" si="1"/>
        <v>0</v>
      </c>
      <c r="H37" s="77">
        <v>1.4862237087417539E-4</v>
      </c>
      <c r="I37" s="77">
        <f t="shared" si="2"/>
        <v>1.4862237087417539E-4</v>
      </c>
      <c r="J37" s="76">
        <f>分析係数表!G40</f>
        <v>0.54798481836255197</v>
      </c>
      <c r="K37" s="78">
        <f t="shared" si="3"/>
        <v>8.1442802908096831E-5</v>
      </c>
      <c r="L37" s="79"/>
      <c r="M37" s="80"/>
      <c r="N37" s="81">
        <f>分析係数表!H40</f>
        <v>3.4120563674321501E-2</v>
      </c>
      <c r="O37" s="82">
        <f t="shared" si="4"/>
        <v>1.0194729297724794</v>
      </c>
      <c r="P37" s="76">
        <f>分析係数表!C40</f>
        <v>0.60127684271619275</v>
      </c>
      <c r="Q37" s="82">
        <f t="shared" si="5"/>
        <v>0.61298546444822333</v>
      </c>
      <c r="R37" s="83">
        <v>0.61574259091626715</v>
      </c>
      <c r="S37" s="84">
        <f t="shared" si="6"/>
        <v>0.61589121328714136</v>
      </c>
      <c r="T37" s="85">
        <f>分析係数表!F40</f>
        <v>0.74046629315018975</v>
      </c>
      <c r="U37" s="86">
        <f t="shared" si="7"/>
        <v>0.45604668368650247</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投入係数表!F38</f>
        <v>0</v>
      </c>
      <c r="E38" s="77">
        <f t="shared" si="0"/>
        <v>0</v>
      </c>
      <c r="F38" s="76">
        <f>分析係数表!C41</f>
        <v>0.59395665886661919</v>
      </c>
      <c r="G38" s="77">
        <f t="shared" si="1"/>
        <v>0</v>
      </c>
      <c r="H38" s="77">
        <v>7.0423973470288071E-6</v>
      </c>
      <c r="I38" s="77">
        <f t="shared" si="2"/>
        <v>7.0423973470288071E-6</v>
      </c>
      <c r="J38" s="76">
        <f>分析係数表!G41</f>
        <v>0.45048742945100051</v>
      </c>
      <c r="K38" s="78">
        <f t="shared" si="3"/>
        <v>3.172511478035553E-6</v>
      </c>
      <c r="L38" s="79"/>
      <c r="M38" s="80"/>
      <c r="N38" s="81">
        <f>分析係数表!H41</f>
        <v>5.5519311064718163E-2</v>
      </c>
      <c r="O38" s="82">
        <f t="shared" si="4"/>
        <v>1.6588364497827532</v>
      </c>
      <c r="P38" s="76">
        <f>分析係数表!C41</f>
        <v>0.59395665886661919</v>
      </c>
      <c r="Q38" s="82">
        <f t="shared" si="5"/>
        <v>0.9852769553191284</v>
      </c>
      <c r="R38" s="83">
        <v>0.99776133947294743</v>
      </c>
      <c r="S38" s="84">
        <f t="shared" si="6"/>
        <v>0.99776838187029449</v>
      </c>
      <c r="T38" s="85">
        <f>分析係数表!F41</f>
        <v>0.55190696083461599</v>
      </c>
      <c r="U38" s="86">
        <f t="shared" si="7"/>
        <v>0.55067531525490676</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投入係数表!F39</f>
        <v>0</v>
      </c>
      <c r="E39" s="77">
        <f>$C$8*D39</f>
        <v>0</v>
      </c>
      <c r="F39" s="76">
        <f>分析係数表!C42</f>
        <v>0.30827067669172936</v>
      </c>
      <c r="G39" s="77">
        <f>E39*F39</f>
        <v>0</v>
      </c>
      <c r="H39" s="77">
        <v>1.3013718188263532E-3</v>
      </c>
      <c r="I39" s="77">
        <f>C39+H39</f>
        <v>1.3013718188263532E-3</v>
      </c>
      <c r="J39" s="76">
        <f>分析係数表!G42</f>
        <v>0.47878787878787876</v>
      </c>
      <c r="K39" s="78">
        <f>I39*J39</f>
        <v>6.2308105265019339E-4</v>
      </c>
      <c r="L39" s="79"/>
      <c r="M39" s="80"/>
      <c r="N39" s="81">
        <f>分析係数表!H42</f>
        <v>1.163883089770355E-2</v>
      </c>
      <c r="O39" s="82">
        <f t="shared" si="4"/>
        <v>0.34775137795680749</v>
      </c>
      <c r="P39" s="76">
        <f>分析係数表!C42</f>
        <v>0.30827067669172936</v>
      </c>
      <c r="Q39" s="82">
        <f>O39*P39</f>
        <v>0.10720155260322638</v>
      </c>
      <c r="R39" s="83">
        <v>0.11155453947832113</v>
      </c>
      <c r="S39" s="84">
        <f>I39+R39</f>
        <v>0.11285591129714748</v>
      </c>
      <c r="T39" s="85">
        <f>分析係数表!F42</f>
        <v>0.54545454545454541</v>
      </c>
      <c r="U39" s="86">
        <f t="shared" si="7"/>
        <v>6.1557769798444073E-2</v>
      </c>
      <c r="V39" s="87">
        <f>分析係数表!D42</f>
        <v>0.24545454545454545</v>
      </c>
      <c r="W39" s="167">
        <f t="shared" si="8"/>
        <v>0</v>
      </c>
      <c r="X39" s="76">
        <f>分析係数表!E42</f>
        <v>0.17575757575757575</v>
      </c>
      <c r="Y39" s="166">
        <f t="shared" si="9"/>
        <v>0</v>
      </c>
    </row>
    <row r="40" spans="1:25" x14ac:dyDescent="0.2">
      <c r="A40" s="6" t="s">
        <v>194</v>
      </c>
      <c r="B40" s="5" t="s">
        <v>41</v>
      </c>
      <c r="C40" s="90"/>
      <c r="D40" s="76">
        <f>投入係数表!F40</f>
        <v>0</v>
      </c>
      <c r="E40" s="77">
        <f>$C$8*D40</f>
        <v>0</v>
      </c>
      <c r="F40" s="76">
        <f>分析係数表!C43</f>
        <v>0.33317448971487573</v>
      </c>
      <c r="G40" s="77">
        <f>E40*F40</f>
        <v>0</v>
      </c>
      <c r="H40" s="77">
        <v>6.9462968040849365E-2</v>
      </c>
      <c r="I40" s="77">
        <f>C40+H40</f>
        <v>6.9462968040849365E-2</v>
      </c>
      <c r="J40" s="76">
        <f>分析係数表!G43</f>
        <v>0.31447963800904977</v>
      </c>
      <c r="K40" s="78">
        <f>I40*J40</f>
        <v>2.1844689044520502E-2</v>
      </c>
      <c r="L40" s="79"/>
      <c r="M40" s="80"/>
      <c r="N40" s="81">
        <f>分析係数表!H43</f>
        <v>3.2711377870563677E-2</v>
      </c>
      <c r="O40" s="82">
        <f t="shared" si="4"/>
        <v>0.97736850284497367</v>
      </c>
      <c r="P40" s="76">
        <f>分析係数表!C43</f>
        <v>0.33317448971487573</v>
      </c>
      <c r="Q40" s="82">
        <f>O40*P40</f>
        <v>0.32563425219876618</v>
      </c>
      <c r="R40" s="83">
        <v>0.56185473250507578</v>
      </c>
      <c r="S40" s="84">
        <f>I40+R40</f>
        <v>0.63131770054592518</v>
      </c>
      <c r="T40" s="85">
        <f>分析係数表!F43</f>
        <v>0.5802139037433155</v>
      </c>
      <c r="U40" s="86">
        <f t="shared" si="7"/>
        <v>0.3662993075360047</v>
      </c>
      <c r="V40" s="87">
        <f>分析係数表!D43</f>
        <v>0.11641299876593994</v>
      </c>
      <c r="W40" s="167">
        <f t="shared" si="8"/>
        <v>0</v>
      </c>
      <c r="X40" s="76">
        <f>分析係数表!E43</f>
        <v>9.2348827642945289E-2</v>
      </c>
      <c r="Y40" s="166">
        <f t="shared" si="9"/>
        <v>0</v>
      </c>
    </row>
    <row r="41" spans="1:25" x14ac:dyDescent="0.2">
      <c r="A41" s="6" t="s">
        <v>340</v>
      </c>
      <c r="B41" s="5" t="s">
        <v>42</v>
      </c>
      <c r="C41" s="90"/>
      <c r="D41" s="76">
        <f>投入係数表!F41</f>
        <v>0</v>
      </c>
      <c r="E41" s="77">
        <f>$C$8*D41</f>
        <v>0</v>
      </c>
      <c r="F41" s="76">
        <f>分析係数表!C44</f>
        <v>0.44668045890539776</v>
      </c>
      <c r="G41" s="77">
        <f>E41*F41</f>
        <v>0</v>
      </c>
      <c r="H41" s="77">
        <v>1.0264051679379478E-4</v>
      </c>
      <c r="I41" s="77">
        <f>C41+H41</f>
        <v>1.0264051679379478E-4</v>
      </c>
      <c r="J41" s="76">
        <f>分析係数表!G44</f>
        <v>0.26717776712985147</v>
      </c>
      <c r="K41" s="78">
        <f>I41*J41</f>
        <v>2.7423264094020109E-5</v>
      </c>
      <c r="L41" s="79"/>
      <c r="M41" s="80"/>
      <c r="N41" s="81">
        <f>分析係数表!H44</f>
        <v>0.10956419624217119</v>
      </c>
      <c r="O41" s="82">
        <f t="shared" si="4"/>
        <v>3.273619193613579</v>
      </c>
      <c r="P41" s="76">
        <f>分析係数表!C44</f>
        <v>0.44668045890539776</v>
      </c>
      <c r="Q41" s="82">
        <f>O41*P41</f>
        <v>1.4622617236848316</v>
      </c>
      <c r="R41" s="83">
        <v>1.4825986847664794</v>
      </c>
      <c r="S41" s="84">
        <f>I41+R41</f>
        <v>1.4827013252832733</v>
      </c>
      <c r="T41" s="85">
        <f>分析係数表!F44</f>
        <v>0.50742692860565408</v>
      </c>
      <c r="U41" s="86">
        <f t="shared" si="7"/>
        <v>0.75236257952802421</v>
      </c>
      <c r="V41" s="87">
        <f>分析係数表!D44</f>
        <v>0.12563488260661237</v>
      </c>
      <c r="W41" s="167">
        <f t="shared" si="8"/>
        <v>0</v>
      </c>
      <c r="X41" s="76">
        <f>分析係数表!E44</f>
        <v>9.5448011499760427E-2</v>
      </c>
      <c r="Y41" s="166">
        <f t="shared" si="9"/>
        <v>0</v>
      </c>
    </row>
    <row r="42" spans="1:25" x14ac:dyDescent="0.2">
      <c r="A42" s="6" t="s">
        <v>341</v>
      </c>
      <c r="B42" s="5" t="s">
        <v>278</v>
      </c>
      <c r="C42" s="90"/>
      <c r="D42" s="76">
        <f>投入係数表!F42</f>
        <v>0</v>
      </c>
      <c r="E42" s="77">
        <f>$C$8*D42</f>
        <v>0</v>
      </c>
      <c r="F42" s="76">
        <f>分析係数表!C45</f>
        <v>1</v>
      </c>
      <c r="G42" s="77">
        <f>E42*F42</f>
        <v>0</v>
      </c>
      <c r="H42" s="77">
        <v>1.3963974310935458E-2</v>
      </c>
      <c r="I42" s="77">
        <f>C42+H42</f>
        <v>1.3963974310935458E-2</v>
      </c>
      <c r="J42" s="76">
        <f>分析係数表!G45</f>
        <v>0</v>
      </c>
      <c r="K42" s="78">
        <f>I42*J42</f>
        <v>0</v>
      </c>
      <c r="L42" s="79"/>
      <c r="M42" s="80"/>
      <c r="N42" s="81">
        <f>分析係数表!H45</f>
        <v>0</v>
      </c>
      <c r="O42" s="82">
        <f t="shared" si="4"/>
        <v>0</v>
      </c>
      <c r="P42" s="76">
        <f>分析係数表!C45</f>
        <v>1</v>
      </c>
      <c r="Q42" s="82">
        <f>O42*P42</f>
        <v>0</v>
      </c>
      <c r="R42" s="83">
        <v>4.3837281509578795E-2</v>
      </c>
      <c r="S42" s="84">
        <f>I42+R42</f>
        <v>5.780125582051425E-2</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投入係数表!F43</f>
        <v>0</v>
      </c>
      <c r="E43" s="77">
        <f>$C$8*D43</f>
        <v>0</v>
      </c>
      <c r="F43" s="76">
        <f>分析係数表!C46</f>
        <v>0.15546676353069377</v>
      </c>
      <c r="G43" s="77">
        <f>E43*F43</f>
        <v>0</v>
      </c>
      <c r="H43" s="77">
        <v>2.4818355993716391E-3</v>
      </c>
      <c r="I43" s="77">
        <f>C43+H43</f>
        <v>2.4818355993716391E-3</v>
      </c>
      <c r="J43" s="76">
        <f>分析係数表!G46</f>
        <v>0</v>
      </c>
      <c r="K43" s="78">
        <f>I43*J43</f>
        <v>0</v>
      </c>
      <c r="L43" s="79"/>
      <c r="M43" s="80"/>
      <c r="N43" s="81">
        <f>分析係数表!H46</f>
        <v>2.2129436325678497E-2</v>
      </c>
      <c r="O43" s="82">
        <f t="shared" si="4"/>
        <v>0.66119544508379546</v>
      </c>
      <c r="P43" s="76">
        <f>分析係数表!C46</f>
        <v>0.15546676353069377</v>
      </c>
      <c r="Q43" s="82">
        <f>O43*P43</f>
        <v>0.10279391590841425</v>
      </c>
      <c r="R43" s="83">
        <v>0.11395540372273752</v>
      </c>
      <c r="S43" s="84">
        <f>I43+R43</f>
        <v>0.11643723932210916</v>
      </c>
      <c r="T43" s="85">
        <f>分析係数表!F46</f>
        <v>0</v>
      </c>
      <c r="U43" s="86">
        <f t="shared" si="7"/>
        <v>0</v>
      </c>
      <c r="V43" s="87">
        <f>分析係数表!D46</f>
        <v>4.662004662004662E-3</v>
      </c>
      <c r="W43" s="167">
        <f t="shared" si="8"/>
        <v>0</v>
      </c>
      <c r="X43" s="76">
        <f>分析係数表!E46</f>
        <v>9.324009324009324E-3</v>
      </c>
      <c r="Y43" s="166">
        <f t="shared" si="9"/>
        <v>0</v>
      </c>
    </row>
    <row r="44" spans="1:25" x14ac:dyDescent="0.2">
      <c r="A44" s="192">
        <v>40</v>
      </c>
      <c r="B44" s="14" t="s">
        <v>150</v>
      </c>
      <c r="C44" s="197">
        <f>SUM(C5:C43)</f>
        <v>100</v>
      </c>
      <c r="D44" s="92">
        <f>投入係数表!F44</f>
        <v>0.17647058823529413</v>
      </c>
      <c r="E44" s="91">
        <f>SUM(E5:E43)</f>
        <v>17.647058823529409</v>
      </c>
      <c r="F44" s="92">
        <f>分析係数表!C47</f>
        <v>0.3856972016264052</v>
      </c>
      <c r="G44" s="91">
        <f>SUM(G5:G43)</f>
        <v>3.5978160763700027</v>
      </c>
      <c r="H44" s="91">
        <f>SUM(H5:H43)</f>
        <v>3.8748199579850473</v>
      </c>
      <c r="I44" s="91">
        <f>SUM(I5:I43)</f>
        <v>103.87481995798503</v>
      </c>
      <c r="J44" s="92">
        <f>分析係数表!G47</f>
        <v>0.23532043395593333</v>
      </c>
      <c r="K44" s="93">
        <f>SUM(K5:K43)</f>
        <v>47.653188016481302</v>
      </c>
      <c r="L44" s="94">
        <f>最終需要_まとめ!$L$33</f>
        <v>0.627</v>
      </c>
      <c r="M44" s="91">
        <f>K44*L44</f>
        <v>29.878548886333775</v>
      </c>
      <c r="N44" s="95">
        <f>分析係数表!H47</f>
        <v>1</v>
      </c>
      <c r="O44" s="96">
        <f>SUM(O5:O43)</f>
        <v>29.878548886333775</v>
      </c>
      <c r="P44" s="92">
        <f>分析係数表!C47</f>
        <v>0.3856972016264052</v>
      </c>
      <c r="Q44" s="96">
        <f>SUM(Q5:Q43)</f>
        <v>13.324784829885971</v>
      </c>
      <c r="R44" s="91">
        <f>SUM(R5:R43)</f>
        <v>14.675137665044931</v>
      </c>
      <c r="S44" s="97">
        <f>SUM(S5:S43)</f>
        <v>118.54995762302995</v>
      </c>
      <c r="T44" s="98">
        <f>分析係数表!F47</f>
        <v>0.49256721600054465</v>
      </c>
      <c r="U44" s="99">
        <f>SUM(U5:U43)</f>
        <v>88.327282728552731</v>
      </c>
      <c r="V44" s="100">
        <f>分析係数表!D47</f>
        <v>5.5358071998560611E-2</v>
      </c>
      <c r="W44" s="164">
        <f>SUM(W5:W43)</f>
        <v>0</v>
      </c>
      <c r="X44" s="92">
        <f>分析係数表!E47</f>
        <v>4.4839843806985892E-2</v>
      </c>
      <c r="Y44" s="165">
        <f>SUM(Y5:Y43)</f>
        <v>0</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343</v>
      </c>
      <c r="C1" s="62"/>
      <c r="D1" s="62"/>
      <c r="E1" s="62"/>
      <c r="F1" s="63"/>
      <c r="G1" s="398" t="str">
        <f>取引基本表!$E$1</f>
        <v>2015年太子町産業連関表</v>
      </c>
      <c r="H1" s="401"/>
      <c r="I1" s="401"/>
    </row>
    <row r="2" spans="1:25" x14ac:dyDescent="0.2">
      <c r="B2" s="3" t="s">
        <v>247</v>
      </c>
      <c r="S2" s="3" t="s">
        <v>152</v>
      </c>
      <c r="U2" s="64" t="s">
        <v>209</v>
      </c>
      <c r="W2" s="3" t="s">
        <v>130</v>
      </c>
      <c r="Y2" s="3" t="s">
        <v>153</v>
      </c>
    </row>
    <row r="3" spans="1:25" ht="44" x14ac:dyDescent="0.2">
      <c r="B3" s="65"/>
      <c r="C3" s="66" t="s">
        <v>227</v>
      </c>
      <c r="D3" s="66" t="s">
        <v>308</v>
      </c>
      <c r="E3" s="66" t="s">
        <v>142</v>
      </c>
      <c r="F3" s="66" t="s">
        <v>553</v>
      </c>
      <c r="G3" s="66" t="s">
        <v>355</v>
      </c>
      <c r="H3" s="66" t="s">
        <v>143</v>
      </c>
      <c r="I3" s="66" t="s">
        <v>144</v>
      </c>
      <c r="J3" s="66" t="s">
        <v>145</v>
      </c>
      <c r="K3" s="67" t="s">
        <v>146</v>
      </c>
      <c r="L3" s="66" t="s">
        <v>554</v>
      </c>
      <c r="M3" s="66" t="s">
        <v>147</v>
      </c>
      <c r="N3" s="66" t="s">
        <v>70</v>
      </c>
      <c r="O3" s="66" t="s">
        <v>147</v>
      </c>
      <c r="P3" s="66" t="s">
        <v>553</v>
      </c>
      <c r="Q3" s="66" t="s">
        <v>356</v>
      </c>
      <c r="R3" s="66" t="s">
        <v>148</v>
      </c>
      <c r="S3" s="68" t="s">
        <v>149</v>
      </c>
      <c r="T3" s="66" t="s">
        <v>208</v>
      </c>
      <c r="U3" s="70" t="s">
        <v>209</v>
      </c>
      <c r="V3" s="69" t="s">
        <v>210</v>
      </c>
      <c r="W3" s="68" t="s">
        <v>154</v>
      </c>
      <c r="X3" s="66" t="s">
        <v>155</v>
      </c>
      <c r="Y3" s="70" t="s">
        <v>156</v>
      </c>
    </row>
    <row r="4" spans="1:25" ht="19" x14ac:dyDescent="0.2">
      <c r="B4" s="71"/>
      <c r="C4" s="72" t="s">
        <v>84</v>
      </c>
      <c r="D4" s="72" t="s">
        <v>85</v>
      </c>
      <c r="E4" s="72" t="s">
        <v>157</v>
      </c>
      <c r="F4" s="72" t="s">
        <v>87</v>
      </c>
      <c r="G4" s="72" t="s">
        <v>158</v>
      </c>
      <c r="H4" s="72" t="s">
        <v>159</v>
      </c>
      <c r="I4" s="72" t="s">
        <v>160</v>
      </c>
      <c r="J4" s="72" t="s">
        <v>161</v>
      </c>
      <c r="K4" s="73" t="s">
        <v>162</v>
      </c>
      <c r="L4" s="72" t="s">
        <v>163</v>
      </c>
      <c r="M4" s="72" t="s">
        <v>164</v>
      </c>
      <c r="N4" s="72" t="s">
        <v>165</v>
      </c>
      <c r="O4" s="72" t="s">
        <v>166</v>
      </c>
      <c r="P4" s="72" t="s">
        <v>167</v>
      </c>
      <c r="Q4" s="72" t="s">
        <v>168</v>
      </c>
      <c r="R4" s="72" t="s">
        <v>169</v>
      </c>
      <c r="S4" s="72" t="s">
        <v>170</v>
      </c>
      <c r="T4" s="74" t="s">
        <v>171</v>
      </c>
      <c r="U4" s="73" t="s">
        <v>172</v>
      </c>
      <c r="V4" s="72" t="s">
        <v>173</v>
      </c>
      <c r="W4" s="72" t="s">
        <v>174</v>
      </c>
      <c r="X4" s="72" t="s">
        <v>175</v>
      </c>
      <c r="Y4" s="73" t="s">
        <v>176</v>
      </c>
    </row>
    <row r="5" spans="1:25" x14ac:dyDescent="0.2">
      <c r="A5" s="4" t="s">
        <v>263</v>
      </c>
      <c r="B5" s="5" t="s">
        <v>264</v>
      </c>
      <c r="C5" s="90"/>
      <c r="D5" s="76">
        <f>投入係数表!G5</f>
        <v>0.18438428524265435</v>
      </c>
      <c r="E5" s="77">
        <f t="shared" ref="E5:E38" si="0">$C$9*D5</f>
        <v>18.438428524265436</v>
      </c>
      <c r="F5" s="76">
        <f>分析係数表!C8</f>
        <v>7.164700742682395E-2</v>
      </c>
      <c r="G5" s="77">
        <f t="shared" ref="G5:G38" si="1">E5*F5</f>
        <v>1.3210582254170082</v>
      </c>
      <c r="H5" s="77">
        <f t="array" ref="H5:H43">MMULT(逆行列係数!C5:AO43,'5'!G5:G43)</f>
        <v>1.3551126341895814</v>
      </c>
      <c r="I5" s="77">
        <f t="shared" ref="I5:I38" si="2">C5+H5</f>
        <v>1.3551126341895814</v>
      </c>
      <c r="J5" s="76">
        <f>分析係数表!G8</f>
        <v>0.12209302325581395</v>
      </c>
      <c r="K5" s="78">
        <f t="shared" ref="K5:K38" si="3">I5*J5</f>
        <v>0.16544979836035587</v>
      </c>
      <c r="L5" s="79" t="s">
        <v>180</v>
      </c>
      <c r="M5" s="80" t="s">
        <v>180</v>
      </c>
      <c r="N5" s="81">
        <f>分析係数表!H8</f>
        <v>1.0934237995824634E-2</v>
      </c>
      <c r="O5" s="82">
        <f t="shared" ref="O5:O43" si="4">$M$44*N5</f>
        <v>0.11547703657516099</v>
      </c>
      <c r="P5" s="76">
        <f>分析係数表!C8</f>
        <v>7.164700742682395E-2</v>
      </c>
      <c r="Q5" s="82">
        <f t="shared" ref="Q5:Q38" si="5">O5*P5</f>
        <v>8.273584097128181E-3</v>
      </c>
      <c r="R5" s="83">
        <f t="array" ref="R5:R43">MMULT(逆行列係数!C5:AO43,'5'!Q5:Q43)</f>
        <v>1.0257845098279853E-2</v>
      </c>
      <c r="S5" s="84">
        <f t="shared" ref="S5:S38" si="6">I5+R5</f>
        <v>1.3653704792878611</v>
      </c>
      <c r="T5" s="85">
        <f>分析係数表!F8</f>
        <v>0.45639534883720928</v>
      </c>
      <c r="U5" s="86">
        <f t="shared" ref="U5:U43" si="7">S5*T5</f>
        <v>0.62314873618661104</v>
      </c>
      <c r="V5" s="87">
        <f>分析係数表!D8</f>
        <v>0.625</v>
      </c>
      <c r="W5" s="167">
        <f t="shared" ref="W5:W43" si="8">ROUND(S5*V5,0)</f>
        <v>1</v>
      </c>
      <c r="X5" s="76">
        <f>分析係数表!E8</f>
        <v>0</v>
      </c>
      <c r="Y5" s="166">
        <f t="shared" ref="Y5:Y43" si="9">ROUND(S5*X5,0)</f>
        <v>0</v>
      </c>
    </row>
    <row r="6" spans="1:25" x14ac:dyDescent="0.2">
      <c r="A6" s="6" t="s">
        <v>219</v>
      </c>
      <c r="B6" s="5" t="s">
        <v>265</v>
      </c>
      <c r="C6" s="90"/>
      <c r="D6" s="76">
        <f>投入係数表!G6</f>
        <v>4.9521294156487292E-4</v>
      </c>
      <c r="E6" s="77">
        <f t="shared" si="0"/>
        <v>4.9521294156487289E-2</v>
      </c>
      <c r="F6" s="76">
        <f>分析係数表!C9</f>
        <v>5.7142857142857162E-2</v>
      </c>
      <c r="G6" s="77">
        <f t="shared" si="1"/>
        <v>2.8297882375135602E-3</v>
      </c>
      <c r="H6" s="77">
        <v>3.6370767203569546E-3</v>
      </c>
      <c r="I6" s="77">
        <f t="shared" si="2"/>
        <v>3.6370767203569546E-3</v>
      </c>
      <c r="J6" s="76">
        <f>分析係数表!G9</f>
        <v>0.2857142857142857</v>
      </c>
      <c r="K6" s="78">
        <f t="shared" si="3"/>
        <v>1.0391647772448442E-3</v>
      </c>
      <c r="L6" s="79"/>
      <c r="M6" s="80"/>
      <c r="N6" s="81">
        <f>分析係数表!H9</f>
        <v>5.8716075156576197E-4</v>
      </c>
      <c r="O6" s="82">
        <f t="shared" si="4"/>
        <v>6.2010341836303638E-3</v>
      </c>
      <c r="P6" s="76">
        <f>分析係数表!C9</f>
        <v>5.7142857142857162E-2</v>
      </c>
      <c r="Q6" s="82">
        <f t="shared" si="5"/>
        <v>3.5434481049316377E-4</v>
      </c>
      <c r="R6" s="83">
        <v>4.1222812321824447E-4</v>
      </c>
      <c r="S6" s="84">
        <f t="shared" si="6"/>
        <v>4.0493048435751994E-3</v>
      </c>
      <c r="T6" s="85">
        <f>分析係数表!F9</f>
        <v>0.7142857142857143</v>
      </c>
      <c r="U6" s="86">
        <f t="shared" si="7"/>
        <v>2.892360602553714E-3</v>
      </c>
      <c r="V6" s="87">
        <f>分析係数表!D9</f>
        <v>0</v>
      </c>
      <c r="W6" s="167">
        <f t="shared" si="8"/>
        <v>0</v>
      </c>
      <c r="X6" s="76">
        <f>分析係数表!E9</f>
        <v>0</v>
      </c>
      <c r="Y6" s="166">
        <f t="shared" si="9"/>
        <v>0</v>
      </c>
    </row>
    <row r="7" spans="1:25" x14ac:dyDescent="0.2">
      <c r="A7" s="6" t="s">
        <v>220</v>
      </c>
      <c r="B7" s="5" t="s">
        <v>266</v>
      </c>
      <c r="C7" s="90"/>
      <c r="D7" s="76">
        <f>投入係数表!G7</f>
        <v>3.2188841201716736E-2</v>
      </c>
      <c r="E7" s="77">
        <f t="shared" si="0"/>
        <v>3.2188841201716736</v>
      </c>
      <c r="F7" s="76">
        <f>分析係数表!C10</f>
        <v>0</v>
      </c>
      <c r="G7" s="77">
        <f t="shared" si="1"/>
        <v>0</v>
      </c>
      <c r="H7" s="77">
        <v>0</v>
      </c>
      <c r="I7" s="77">
        <f t="shared" si="2"/>
        <v>0</v>
      </c>
      <c r="J7" s="76">
        <f>分析係数表!G10</f>
        <v>0</v>
      </c>
      <c r="K7" s="78">
        <f t="shared" si="3"/>
        <v>0</v>
      </c>
      <c r="L7" s="79"/>
      <c r="M7" s="80"/>
      <c r="N7" s="81">
        <f>分析係数表!H10</f>
        <v>1.1090814196242171E-3</v>
      </c>
      <c r="O7" s="82">
        <f t="shared" si="4"/>
        <v>1.1713064569079577E-2</v>
      </c>
      <c r="P7" s="76">
        <f>分析係数表!C10</f>
        <v>0</v>
      </c>
      <c r="Q7" s="82">
        <f t="shared" si="5"/>
        <v>0</v>
      </c>
      <c r="R7" s="83">
        <v>0</v>
      </c>
      <c r="S7" s="84">
        <f t="shared" si="6"/>
        <v>0</v>
      </c>
      <c r="T7" s="85">
        <f>分析係数表!F10</f>
        <v>0</v>
      </c>
      <c r="U7" s="86">
        <f t="shared" si="7"/>
        <v>0</v>
      </c>
      <c r="V7" s="87">
        <f>分析係数表!D10</f>
        <v>0</v>
      </c>
      <c r="W7" s="167">
        <f t="shared" si="8"/>
        <v>0</v>
      </c>
      <c r="X7" s="76">
        <f>分析係数表!E10</f>
        <v>0</v>
      </c>
      <c r="Y7" s="166">
        <f t="shared" si="9"/>
        <v>0</v>
      </c>
    </row>
    <row r="8" spans="1:25" x14ac:dyDescent="0.2">
      <c r="A8" s="6" t="s">
        <v>221</v>
      </c>
      <c r="B8" s="5" t="s">
        <v>27</v>
      </c>
      <c r="C8" s="90"/>
      <c r="D8" s="76">
        <f>投入係数表!G8</f>
        <v>3.3014196104324861E-4</v>
      </c>
      <c r="E8" s="77">
        <f t="shared" si="0"/>
        <v>3.3014196104324864E-2</v>
      </c>
      <c r="F8" s="76">
        <f>分析係数表!C11</f>
        <v>4.3499275012083283E-3</v>
      </c>
      <c r="G8" s="77">
        <f t="shared" si="1"/>
        <v>1.4360935956448759E-4</v>
      </c>
      <c r="H8" s="77">
        <v>6.5227840290759797E-4</v>
      </c>
      <c r="I8" s="77">
        <f t="shared" si="2"/>
        <v>6.5227840290759797E-4</v>
      </c>
      <c r="J8" s="76">
        <f>分析係数表!G11</f>
        <v>0.47058823529411764</v>
      </c>
      <c r="K8" s="78">
        <f t="shared" si="3"/>
        <v>3.0695454254475198E-4</v>
      </c>
      <c r="L8" s="79"/>
      <c r="M8" s="80"/>
      <c r="N8" s="81">
        <f>分析係数表!H11</f>
        <v>-2.6096033402922757E-5</v>
      </c>
      <c r="O8" s="82">
        <f t="shared" si="4"/>
        <v>-2.7560151927246064E-4</v>
      </c>
      <c r="P8" s="76">
        <f>分析係数表!C11</f>
        <v>4.3499275012083283E-3</v>
      </c>
      <c r="Q8" s="82">
        <f t="shared" si="5"/>
        <v>-1.1988466280580737E-6</v>
      </c>
      <c r="R8" s="83">
        <v>1.7924648840413027E-4</v>
      </c>
      <c r="S8" s="84">
        <f t="shared" si="6"/>
        <v>8.3152489131172824E-4</v>
      </c>
      <c r="T8" s="85">
        <f>分析係数表!F11</f>
        <v>0.76470588235294112</v>
      </c>
      <c r="U8" s="86">
        <f t="shared" si="7"/>
        <v>6.3587197570896857E-4</v>
      </c>
      <c r="V8" s="87">
        <f>分析係数表!D11</f>
        <v>0</v>
      </c>
      <c r="W8" s="167">
        <f t="shared" si="8"/>
        <v>0</v>
      </c>
      <c r="X8" s="76">
        <f>分析係数表!E11</f>
        <v>0</v>
      </c>
      <c r="Y8" s="166">
        <f t="shared" si="9"/>
        <v>0</v>
      </c>
    </row>
    <row r="9" spans="1:25" x14ac:dyDescent="0.2">
      <c r="A9" s="6" t="s">
        <v>222</v>
      </c>
      <c r="B9" s="5" t="s">
        <v>190</v>
      </c>
      <c r="C9" s="75">
        <f>最終需要_まとめ!C10</f>
        <v>100</v>
      </c>
      <c r="D9" s="76">
        <f>投入係数表!G9</f>
        <v>0.1970947507428194</v>
      </c>
      <c r="E9" s="77">
        <f t="shared" si="0"/>
        <v>19.70947507428194</v>
      </c>
      <c r="F9" s="76">
        <f>分析係数表!C12</f>
        <v>7.5078417484569449E-2</v>
      </c>
      <c r="G9" s="77">
        <f t="shared" si="1"/>
        <v>1.4797561980286549</v>
      </c>
      <c r="H9" s="77">
        <v>1.5162133519134799</v>
      </c>
      <c r="I9" s="77">
        <f t="shared" si="2"/>
        <v>101.51621335191348</v>
      </c>
      <c r="J9" s="76">
        <f>分析係数表!G12</f>
        <v>0.13750412677451304</v>
      </c>
      <c r="K9" s="78">
        <f t="shared" si="3"/>
        <v>13.958898270410025</v>
      </c>
      <c r="L9" s="79"/>
      <c r="M9" s="80"/>
      <c r="N9" s="81">
        <f>分析係数表!H12</f>
        <v>8.9209290187891435E-2</v>
      </c>
      <c r="O9" s="82">
        <f t="shared" si="4"/>
        <v>0.94214379363290657</v>
      </c>
      <c r="P9" s="76">
        <f>分析係数表!C12</f>
        <v>7.5078417484569449E-2</v>
      </c>
      <c r="Q9" s="82">
        <f t="shared" si="5"/>
        <v>7.07346650688674E-2</v>
      </c>
      <c r="R9" s="83">
        <v>7.8129817179962924E-2</v>
      </c>
      <c r="S9" s="84">
        <f t="shared" si="6"/>
        <v>101.59434316909343</v>
      </c>
      <c r="T9" s="85">
        <f>分析係数表!F12</f>
        <v>0.33294816771211622</v>
      </c>
      <c r="U9" s="86">
        <f t="shared" si="7"/>
        <v>33.825650408065613</v>
      </c>
      <c r="V9" s="87">
        <f>分析係数表!D12</f>
        <v>3.6810828656322216E-2</v>
      </c>
      <c r="W9" s="167">
        <f t="shared" si="8"/>
        <v>4</v>
      </c>
      <c r="X9" s="76">
        <f>分析係数表!E12</f>
        <v>3.4664905909541105E-2</v>
      </c>
      <c r="Y9" s="166">
        <f t="shared" si="9"/>
        <v>4</v>
      </c>
    </row>
    <row r="10" spans="1:25" x14ac:dyDescent="0.2">
      <c r="A10" s="6" t="s">
        <v>223</v>
      </c>
      <c r="B10" s="5" t="s">
        <v>28</v>
      </c>
      <c r="C10" s="90"/>
      <c r="D10" s="76">
        <f>投入係数表!G10</f>
        <v>1.15549686365137E-3</v>
      </c>
      <c r="E10" s="77">
        <f t="shared" si="0"/>
        <v>0.115549686365137</v>
      </c>
      <c r="F10" s="76">
        <f>分析係数表!C13</f>
        <v>0</v>
      </c>
      <c r="G10" s="77">
        <f t="shared" si="1"/>
        <v>0</v>
      </c>
      <c r="H10" s="77">
        <v>0</v>
      </c>
      <c r="I10" s="77">
        <f t="shared" si="2"/>
        <v>0</v>
      </c>
      <c r="J10" s="76">
        <f>分析係数表!G13</f>
        <v>0.24812030075187969</v>
      </c>
      <c r="K10" s="78">
        <f t="shared" si="3"/>
        <v>0</v>
      </c>
      <c r="L10" s="79"/>
      <c r="M10" s="80"/>
      <c r="N10" s="81">
        <f>分析係数表!H13</f>
        <v>1.4104906054279749E-2</v>
      </c>
      <c r="O10" s="82">
        <f t="shared" si="4"/>
        <v>0.14896262116676498</v>
      </c>
      <c r="P10" s="76">
        <f>分析係数表!C13</f>
        <v>0</v>
      </c>
      <c r="Q10" s="82">
        <f t="shared" si="5"/>
        <v>0</v>
      </c>
      <c r="R10" s="83">
        <v>0</v>
      </c>
      <c r="S10" s="84">
        <f t="shared" si="6"/>
        <v>0</v>
      </c>
      <c r="T10" s="85">
        <f>分析係数表!F13</f>
        <v>0.39097744360902253</v>
      </c>
      <c r="U10" s="86">
        <f t="shared" si="7"/>
        <v>0</v>
      </c>
      <c r="V10" s="87">
        <f>分析係数表!D13</f>
        <v>0.15037593984962405</v>
      </c>
      <c r="W10" s="167">
        <f t="shared" si="8"/>
        <v>0</v>
      </c>
      <c r="X10" s="76">
        <f>分析係数表!E13</f>
        <v>0.10526315789473684</v>
      </c>
      <c r="Y10" s="166">
        <f t="shared" si="9"/>
        <v>0</v>
      </c>
    </row>
    <row r="11" spans="1:25" x14ac:dyDescent="0.2">
      <c r="A11" s="6" t="s">
        <v>224</v>
      </c>
      <c r="B11" s="5" t="s">
        <v>267</v>
      </c>
      <c r="C11" s="90"/>
      <c r="D11" s="76">
        <f>投入係数表!G11</f>
        <v>1.7332452954770552E-2</v>
      </c>
      <c r="E11" s="77">
        <f t="shared" si="0"/>
        <v>1.7332452954770552</v>
      </c>
      <c r="F11" s="76">
        <f>分析係数表!C14</f>
        <v>7.4826296098343126E-2</v>
      </c>
      <c r="G11" s="77">
        <f t="shared" si="1"/>
        <v>0.12969232569042635</v>
      </c>
      <c r="H11" s="77">
        <v>0.14354874928174219</v>
      </c>
      <c r="I11" s="77">
        <f t="shared" si="2"/>
        <v>0.14354874928174219</v>
      </c>
      <c r="J11" s="76">
        <f>分析係数表!G14</f>
        <v>0.16814159292035399</v>
      </c>
      <c r="K11" s="78">
        <f t="shared" si="3"/>
        <v>2.4136515365956651E-2</v>
      </c>
      <c r="L11" s="79"/>
      <c r="M11" s="80"/>
      <c r="N11" s="81">
        <f>分析係数表!H14</f>
        <v>1.1873695198329854E-3</v>
      </c>
      <c r="O11" s="82">
        <f t="shared" si="4"/>
        <v>1.2539869126896959E-2</v>
      </c>
      <c r="P11" s="76">
        <f>分析係数表!C14</f>
        <v>7.4826296098343126E-2</v>
      </c>
      <c r="Q11" s="82">
        <f t="shared" si="5"/>
        <v>9.383119603236633E-4</v>
      </c>
      <c r="R11" s="83">
        <v>3.1946082438407165E-3</v>
      </c>
      <c r="S11" s="84">
        <f t="shared" si="6"/>
        <v>0.1467433575255829</v>
      </c>
      <c r="T11" s="85">
        <f>分析係数表!F14</f>
        <v>0.3584070796460177</v>
      </c>
      <c r="U11" s="86">
        <f t="shared" si="7"/>
        <v>5.2593858228195643E-2</v>
      </c>
      <c r="V11" s="87">
        <f>分析係数表!D14</f>
        <v>0.16150442477876106</v>
      </c>
      <c r="W11" s="167">
        <f t="shared" si="8"/>
        <v>0</v>
      </c>
      <c r="X11" s="76">
        <f>分析係数表!E14</f>
        <v>0.16150442477876106</v>
      </c>
      <c r="Y11" s="166">
        <f t="shared" si="9"/>
        <v>0</v>
      </c>
    </row>
    <row r="12" spans="1:25" x14ac:dyDescent="0.2">
      <c r="A12" s="6" t="s">
        <v>225</v>
      </c>
      <c r="B12" s="5" t="s">
        <v>29</v>
      </c>
      <c r="C12" s="90"/>
      <c r="D12" s="76">
        <f>投入係数表!G12</f>
        <v>1.0564542753383956E-2</v>
      </c>
      <c r="E12" s="77">
        <f t="shared" si="0"/>
        <v>1.0564542753383956</v>
      </c>
      <c r="F12" s="76">
        <f>分析係数表!C15</f>
        <v>0</v>
      </c>
      <c r="G12" s="77">
        <f t="shared" si="1"/>
        <v>0</v>
      </c>
      <c r="H12" s="77">
        <v>0</v>
      </c>
      <c r="I12" s="77">
        <f t="shared" si="2"/>
        <v>0</v>
      </c>
      <c r="J12" s="76">
        <f>分析係数表!G15</f>
        <v>9.6703296703296707E-2</v>
      </c>
      <c r="K12" s="78">
        <f t="shared" si="3"/>
        <v>0</v>
      </c>
      <c r="L12" s="79"/>
      <c r="M12" s="80"/>
      <c r="N12" s="81">
        <f>分析係数表!H15</f>
        <v>8.1680584551148232E-3</v>
      </c>
      <c r="O12" s="82">
        <f t="shared" si="4"/>
        <v>8.6263275532280179E-2</v>
      </c>
      <c r="P12" s="76">
        <f>分析係数表!C15</f>
        <v>0</v>
      </c>
      <c r="Q12" s="82">
        <f t="shared" si="5"/>
        <v>0</v>
      </c>
      <c r="R12" s="83">
        <v>0</v>
      </c>
      <c r="S12" s="84">
        <f t="shared" si="6"/>
        <v>0</v>
      </c>
      <c r="T12" s="85">
        <f>分析係数表!F15</f>
        <v>0.30549450549450552</v>
      </c>
      <c r="U12" s="86">
        <f t="shared" si="7"/>
        <v>0</v>
      </c>
      <c r="V12" s="87">
        <f>分析係数表!D15</f>
        <v>0</v>
      </c>
      <c r="W12" s="167">
        <f t="shared" si="8"/>
        <v>0</v>
      </c>
      <c r="X12" s="76">
        <f>分析係数表!E15</f>
        <v>0</v>
      </c>
      <c r="Y12" s="166">
        <f t="shared" si="9"/>
        <v>0</v>
      </c>
    </row>
    <row r="13" spans="1:25" x14ac:dyDescent="0.2">
      <c r="A13" s="6" t="s">
        <v>226</v>
      </c>
      <c r="B13" s="5" t="s">
        <v>30</v>
      </c>
      <c r="C13" s="90"/>
      <c r="D13" s="76">
        <f>投入係数表!G13</f>
        <v>4.2918454935622317E-3</v>
      </c>
      <c r="E13" s="77">
        <f t="shared" si="0"/>
        <v>0.42918454935622319</v>
      </c>
      <c r="F13" s="76">
        <f>分析係数表!C16</f>
        <v>0.33157038242473558</v>
      </c>
      <c r="G13" s="77">
        <f t="shared" si="1"/>
        <v>0.14230488516083073</v>
      </c>
      <c r="H13" s="77">
        <v>0.16151377743246192</v>
      </c>
      <c r="I13" s="77">
        <f t="shared" si="2"/>
        <v>0.16151377743246192</v>
      </c>
      <c r="J13" s="76">
        <f>分析係数表!G16</f>
        <v>3.3388981636060099E-2</v>
      </c>
      <c r="K13" s="78">
        <f t="shared" si="3"/>
        <v>5.3927805486631694E-3</v>
      </c>
      <c r="L13" s="79"/>
      <c r="M13" s="80"/>
      <c r="N13" s="81">
        <f>分析係数表!H16</f>
        <v>1.6727557411273488E-2</v>
      </c>
      <c r="O13" s="82">
        <f t="shared" si="4"/>
        <v>0.17666057385364728</v>
      </c>
      <c r="P13" s="76">
        <f>分析係数表!C16</f>
        <v>0.33157038242473558</v>
      </c>
      <c r="Q13" s="82">
        <f t="shared" si="5"/>
        <v>5.8575414032027068E-2</v>
      </c>
      <c r="R13" s="83">
        <v>6.4189261255542626E-2</v>
      </c>
      <c r="S13" s="84">
        <f t="shared" si="6"/>
        <v>0.22570303868800456</v>
      </c>
      <c r="T13" s="85">
        <f>分析係数表!F16</f>
        <v>0.28881469115191988</v>
      </c>
      <c r="U13" s="86">
        <f t="shared" si="7"/>
        <v>6.5186353410725859E-2</v>
      </c>
      <c r="V13" s="87">
        <f>分析係数表!D16</f>
        <v>8.3472454090150246E-3</v>
      </c>
      <c r="W13" s="167">
        <f t="shared" si="8"/>
        <v>0</v>
      </c>
      <c r="X13" s="76">
        <f>分析係数表!E16</f>
        <v>8.3472454090150246E-3</v>
      </c>
      <c r="Y13" s="166">
        <f t="shared" si="9"/>
        <v>0</v>
      </c>
    </row>
    <row r="14" spans="1:25" x14ac:dyDescent="0.2">
      <c r="A14" s="6" t="s">
        <v>2</v>
      </c>
      <c r="B14" s="5" t="s">
        <v>364</v>
      </c>
      <c r="C14" s="90"/>
      <c r="D14" s="76">
        <f>投入係数表!G14</f>
        <v>1.8983162759986794E-2</v>
      </c>
      <c r="E14" s="77">
        <f t="shared" si="0"/>
        <v>1.8983162759986794</v>
      </c>
      <c r="F14" s="76">
        <f>分析係数表!C17</f>
        <v>0.10168393782383423</v>
      </c>
      <c r="G14" s="77">
        <f t="shared" si="1"/>
        <v>0.19302827417862226</v>
      </c>
      <c r="H14" s="77">
        <v>0.21069376806394371</v>
      </c>
      <c r="I14" s="77">
        <f t="shared" si="2"/>
        <v>0.21069376806394371</v>
      </c>
      <c r="J14" s="76">
        <f>分析係数表!G17</f>
        <v>0.21222040370976542</v>
      </c>
      <c r="K14" s="78">
        <f t="shared" si="3"/>
        <v>4.4713516517661818E-2</v>
      </c>
      <c r="L14" s="79"/>
      <c r="M14" s="80"/>
      <c r="N14" s="81">
        <f>分析係数表!H17</f>
        <v>3.040187891440501E-3</v>
      </c>
      <c r="O14" s="82">
        <f t="shared" si="4"/>
        <v>3.2107576995241666E-2</v>
      </c>
      <c r="P14" s="76">
        <f>分析係数表!C17</f>
        <v>0.10168393782383423</v>
      </c>
      <c r="Q14" s="82">
        <f t="shared" si="5"/>
        <v>3.2648248628581234E-3</v>
      </c>
      <c r="R14" s="83">
        <v>5.7597135117516129E-3</v>
      </c>
      <c r="S14" s="84">
        <f t="shared" si="6"/>
        <v>0.21645348157569533</v>
      </c>
      <c r="T14" s="85">
        <f>分析係数表!F17</f>
        <v>0.32296781232951444</v>
      </c>
      <c r="U14" s="86">
        <f t="shared" si="7"/>
        <v>6.990750741560918E-2</v>
      </c>
      <c r="V14" s="87">
        <f>分析係数表!D17</f>
        <v>1.9094380796508457E-2</v>
      </c>
      <c r="W14" s="167">
        <f t="shared" si="8"/>
        <v>0</v>
      </c>
      <c r="X14" s="76">
        <f>分析係数表!E17</f>
        <v>1.5821058374249863E-2</v>
      </c>
      <c r="Y14" s="166">
        <f t="shared" si="9"/>
        <v>0</v>
      </c>
    </row>
    <row r="15" spans="1:25" x14ac:dyDescent="0.2">
      <c r="A15" s="6" t="s">
        <v>3</v>
      </c>
      <c r="B15" s="5" t="s">
        <v>31</v>
      </c>
      <c r="C15" s="90"/>
      <c r="D15" s="76">
        <f>投入係数表!G15</f>
        <v>2.4760647078243643E-3</v>
      </c>
      <c r="E15" s="77">
        <f t="shared" si="0"/>
        <v>0.24760647078243642</v>
      </c>
      <c r="F15" s="76">
        <f>分析係数表!C18</f>
        <v>1.3647642679900707E-2</v>
      </c>
      <c r="G15" s="77">
        <f t="shared" si="1"/>
        <v>3.3792446384699666E-3</v>
      </c>
      <c r="H15" s="77">
        <v>3.708160423335227E-3</v>
      </c>
      <c r="I15" s="77">
        <f t="shared" si="2"/>
        <v>3.708160423335227E-3</v>
      </c>
      <c r="J15" s="76">
        <f>分析係数表!G18</f>
        <v>0.21285140562248997</v>
      </c>
      <c r="K15" s="78">
        <f t="shared" si="3"/>
        <v>7.892871583805905E-4</v>
      </c>
      <c r="L15" s="79"/>
      <c r="M15" s="80"/>
      <c r="N15" s="81">
        <f>分析係数表!H18</f>
        <v>4.4363256784968683E-4</v>
      </c>
      <c r="O15" s="82">
        <f t="shared" si="4"/>
        <v>4.6852258276318306E-3</v>
      </c>
      <c r="P15" s="76">
        <f>分析係数表!C18</f>
        <v>1.3647642679900707E-2</v>
      </c>
      <c r="Q15" s="82">
        <f t="shared" si="5"/>
        <v>6.3942287970161286E-5</v>
      </c>
      <c r="R15" s="83">
        <v>1.4103704807396004E-4</v>
      </c>
      <c r="S15" s="84">
        <f t="shared" si="6"/>
        <v>3.8491974714091868E-3</v>
      </c>
      <c r="T15" s="85">
        <f>分析係数表!F18</f>
        <v>0.45783132530120479</v>
      </c>
      <c r="U15" s="86">
        <f t="shared" si="7"/>
        <v>1.7622831796813144E-3</v>
      </c>
      <c r="V15" s="87">
        <f>分析係数表!D18</f>
        <v>2.0080321285140562E-2</v>
      </c>
      <c r="W15" s="167">
        <f t="shared" si="8"/>
        <v>0</v>
      </c>
      <c r="X15" s="76">
        <f>分析係数表!E18</f>
        <v>1.6064257028112448E-2</v>
      </c>
      <c r="Y15" s="166">
        <f t="shared" si="9"/>
        <v>0</v>
      </c>
    </row>
    <row r="16" spans="1:25" x14ac:dyDescent="0.2">
      <c r="A16" s="6" t="s">
        <v>4</v>
      </c>
      <c r="B16" s="5" t="s">
        <v>32</v>
      </c>
      <c r="C16" s="90"/>
      <c r="D16" s="76">
        <f>投入係数表!G16</f>
        <v>0</v>
      </c>
      <c r="E16" s="77">
        <f t="shared" si="0"/>
        <v>0</v>
      </c>
      <c r="F16" s="76">
        <f>分析係数表!C19</f>
        <v>0.35369371629248714</v>
      </c>
      <c r="G16" s="77">
        <f t="shared" si="1"/>
        <v>0</v>
      </c>
      <c r="H16" s="77">
        <v>1.1038847661252141E-2</v>
      </c>
      <c r="I16" s="77">
        <f t="shared" si="2"/>
        <v>1.1038847661252141E-2</v>
      </c>
      <c r="J16" s="76">
        <f>分析係数表!G19</f>
        <v>5.7706179370040876E-2</v>
      </c>
      <c r="K16" s="78">
        <f t="shared" si="3"/>
        <v>6.370097231787723E-4</v>
      </c>
      <c r="L16" s="79"/>
      <c r="M16" s="80"/>
      <c r="N16" s="81">
        <f>分析係数表!H19</f>
        <v>-1.174321503131524E-4</v>
      </c>
      <c r="O16" s="82">
        <f t="shared" si="4"/>
        <v>-1.2402068367260728E-3</v>
      </c>
      <c r="P16" s="76">
        <f>分析係数表!C19</f>
        <v>0.35369371629248714</v>
      </c>
      <c r="Q16" s="82">
        <f t="shared" si="5"/>
        <v>-4.3865336505299451E-4</v>
      </c>
      <c r="R16" s="83">
        <v>8.4521398304112695E-4</v>
      </c>
      <c r="S16" s="84">
        <f t="shared" si="6"/>
        <v>1.1884061644293268E-2</v>
      </c>
      <c r="T16" s="85">
        <f>分析係数表!F19</f>
        <v>0.2399615292137533</v>
      </c>
      <c r="U16" s="86">
        <f t="shared" si="7"/>
        <v>2.8517176054351241E-3</v>
      </c>
      <c r="V16" s="87">
        <f>分析係数表!D19</f>
        <v>7.6140097779915043E-3</v>
      </c>
      <c r="W16" s="167">
        <f t="shared" si="8"/>
        <v>0</v>
      </c>
      <c r="X16" s="76">
        <f>分析係数表!E19</f>
        <v>8.0147471347278999E-3</v>
      </c>
      <c r="Y16" s="166">
        <f t="shared" si="9"/>
        <v>0</v>
      </c>
    </row>
    <row r="17" spans="1:25" x14ac:dyDescent="0.2">
      <c r="A17" s="6" t="s">
        <v>5</v>
      </c>
      <c r="B17" s="5" t="s">
        <v>33</v>
      </c>
      <c r="C17" s="90"/>
      <c r="D17" s="76">
        <f>投入係数表!G17</f>
        <v>1.4856388246946186E-3</v>
      </c>
      <c r="E17" s="77">
        <f t="shared" si="0"/>
        <v>0.14856388246946187</v>
      </c>
      <c r="F17" s="76">
        <f>分析係数表!C20</f>
        <v>6.1353860086031276E-2</v>
      </c>
      <c r="G17" s="77">
        <f t="shared" si="1"/>
        <v>9.1149676588689575E-3</v>
      </c>
      <c r="H17" s="77">
        <v>1.0632086695098377E-2</v>
      </c>
      <c r="I17" s="77">
        <f t="shared" si="2"/>
        <v>1.0632086695098377E-2</v>
      </c>
      <c r="J17" s="76">
        <f>分析係数表!G20</f>
        <v>0.10067618332081142</v>
      </c>
      <c r="K17" s="78">
        <f t="shared" si="3"/>
        <v>1.0703979091984844E-3</v>
      </c>
      <c r="L17" s="79"/>
      <c r="M17" s="80"/>
      <c r="N17" s="81">
        <f>分析係数表!H20</f>
        <v>5.4801670146137783E-4</v>
      </c>
      <c r="O17" s="82">
        <f t="shared" si="4"/>
        <v>5.7876319047216723E-3</v>
      </c>
      <c r="P17" s="76">
        <f>分析係数表!C20</f>
        <v>6.1353860086031276E-2</v>
      </c>
      <c r="Q17" s="82">
        <f t="shared" si="5"/>
        <v>3.5509355811174417E-4</v>
      </c>
      <c r="R17" s="83">
        <v>6.6267357022053834E-4</v>
      </c>
      <c r="S17" s="84">
        <f t="shared" si="6"/>
        <v>1.1294760265318915E-2</v>
      </c>
      <c r="T17" s="85">
        <f>分析係数表!F20</f>
        <v>0.22389181066867017</v>
      </c>
      <c r="U17" s="86">
        <f t="shared" si="7"/>
        <v>2.5288043268708016E-3</v>
      </c>
      <c r="V17" s="87">
        <f>分析係数表!D20</f>
        <v>0</v>
      </c>
      <c r="W17" s="167">
        <f t="shared" si="8"/>
        <v>0</v>
      </c>
      <c r="X17" s="76">
        <f>分析係数表!E20</f>
        <v>0</v>
      </c>
      <c r="Y17" s="166">
        <f t="shared" si="9"/>
        <v>0</v>
      </c>
    </row>
    <row r="18" spans="1:25" x14ac:dyDescent="0.2">
      <c r="A18" s="6" t="s">
        <v>6</v>
      </c>
      <c r="B18" s="5" t="s">
        <v>34</v>
      </c>
      <c r="C18" s="90"/>
      <c r="D18" s="76">
        <f>投入係数表!G18</f>
        <v>1.0729613733905579E-2</v>
      </c>
      <c r="E18" s="77">
        <f t="shared" si="0"/>
        <v>1.0729613733905579</v>
      </c>
      <c r="F18" s="76">
        <f>分析係数表!C21</f>
        <v>6.7857142857142838E-2</v>
      </c>
      <c r="G18" s="77">
        <f t="shared" si="1"/>
        <v>7.2808093194359269E-2</v>
      </c>
      <c r="H18" s="77">
        <v>7.6763398197587915E-2</v>
      </c>
      <c r="I18" s="77">
        <f t="shared" si="2"/>
        <v>7.6763398197587915E-2</v>
      </c>
      <c r="J18" s="76">
        <f>分析係数表!G21</f>
        <v>0.28506493506493508</v>
      </c>
      <c r="K18" s="78">
        <f t="shared" si="3"/>
        <v>2.1882553122559153E-2</v>
      </c>
      <c r="L18" s="79"/>
      <c r="M18" s="80"/>
      <c r="N18" s="81">
        <f>分析係数表!H21</f>
        <v>9.264091858037578E-4</v>
      </c>
      <c r="O18" s="82">
        <f t="shared" si="4"/>
        <v>9.7838539341723527E-3</v>
      </c>
      <c r="P18" s="76">
        <f>分析係数表!C21</f>
        <v>6.7857142857142838E-2</v>
      </c>
      <c r="Q18" s="82">
        <f t="shared" si="5"/>
        <v>6.6390437410455234E-4</v>
      </c>
      <c r="R18" s="83">
        <v>1.4736561855214394E-3</v>
      </c>
      <c r="S18" s="84">
        <f t="shared" si="6"/>
        <v>7.823705438310935E-2</v>
      </c>
      <c r="T18" s="85">
        <f>分析係数表!F21</f>
        <v>0.42467532467532465</v>
      </c>
      <c r="U18" s="86">
        <f t="shared" si="7"/>
        <v>3.3225346471787993E-2</v>
      </c>
      <c r="V18" s="87">
        <f>分析係数表!D21</f>
        <v>5.909090909090909E-2</v>
      </c>
      <c r="W18" s="167">
        <f t="shared" si="8"/>
        <v>0</v>
      </c>
      <c r="X18" s="76">
        <f>分析係数表!E21</f>
        <v>4.6753246753246755E-2</v>
      </c>
      <c r="Y18" s="166">
        <f t="shared" si="9"/>
        <v>0</v>
      </c>
    </row>
    <row r="19" spans="1:25" x14ac:dyDescent="0.2">
      <c r="A19" s="6" t="s">
        <v>7</v>
      </c>
      <c r="B19" s="5" t="s">
        <v>268</v>
      </c>
      <c r="C19" s="90"/>
      <c r="D19" s="76">
        <f>投入係数表!G19</f>
        <v>0</v>
      </c>
      <c r="E19" s="77">
        <f t="shared" si="0"/>
        <v>0</v>
      </c>
      <c r="F19" s="76">
        <f>分析係数表!C22</f>
        <v>2.5594149908592323E-2</v>
      </c>
      <c r="G19" s="77">
        <f t="shared" si="1"/>
        <v>0</v>
      </c>
      <c r="H19" s="77">
        <v>4.5164935446100236E-4</v>
      </c>
      <c r="I19" s="77">
        <f t="shared" si="2"/>
        <v>4.5164935446100236E-4</v>
      </c>
      <c r="J19" s="76">
        <f>分析係数表!G22</f>
        <v>0.19492656875834447</v>
      </c>
      <c r="K19" s="78">
        <f t="shared" si="3"/>
        <v>8.8038458947004464E-5</v>
      </c>
      <c r="L19" s="79"/>
      <c r="M19" s="80"/>
      <c r="N19" s="81">
        <f>分析係数表!H22</f>
        <v>3.9144050104384132E-5</v>
      </c>
      <c r="O19" s="82">
        <f t="shared" si="4"/>
        <v>4.134022789086909E-4</v>
      </c>
      <c r="P19" s="76">
        <f>分析係数表!C22</f>
        <v>2.5594149908592323E-2</v>
      </c>
      <c r="Q19" s="82">
        <f t="shared" si="5"/>
        <v>1.0580679898942729E-5</v>
      </c>
      <c r="R19" s="83">
        <v>1.0897368019921507E-4</v>
      </c>
      <c r="S19" s="84">
        <f t="shared" si="6"/>
        <v>5.6062303466021741E-4</v>
      </c>
      <c r="T19" s="85">
        <f>分析係数表!F22</f>
        <v>0.41388518024032045</v>
      </c>
      <c r="U19" s="86">
        <f t="shared" si="7"/>
        <v>2.320335657472195E-4</v>
      </c>
      <c r="V19" s="87">
        <f>分析係数表!D22</f>
        <v>6.1415220293724967E-2</v>
      </c>
      <c r="W19" s="167">
        <f t="shared" si="8"/>
        <v>0</v>
      </c>
      <c r="X19" s="76">
        <f>分析係数表!E22</f>
        <v>6.008010680907877E-2</v>
      </c>
      <c r="Y19" s="166">
        <f t="shared" si="9"/>
        <v>0</v>
      </c>
    </row>
    <row r="20" spans="1:25" x14ac:dyDescent="0.2">
      <c r="A20" s="6" t="s">
        <v>8</v>
      </c>
      <c r="B20" s="5" t="s">
        <v>269</v>
      </c>
      <c r="C20" s="90"/>
      <c r="D20" s="76">
        <f>投入係数表!G20</f>
        <v>0</v>
      </c>
      <c r="E20" s="77">
        <f t="shared" si="0"/>
        <v>0</v>
      </c>
      <c r="F20" s="76">
        <f>分析係数表!C23</f>
        <v>0</v>
      </c>
      <c r="G20" s="77">
        <f t="shared" si="1"/>
        <v>0</v>
      </c>
      <c r="H20" s="77">
        <v>0</v>
      </c>
      <c r="I20" s="77">
        <f t="shared" si="2"/>
        <v>0</v>
      </c>
      <c r="J20" s="76">
        <f>分析係数表!G23</f>
        <v>0.21664275466284075</v>
      </c>
      <c r="K20" s="78">
        <f t="shared" si="3"/>
        <v>0</v>
      </c>
      <c r="L20" s="79"/>
      <c r="M20" s="80"/>
      <c r="N20" s="81">
        <f>分析係数表!H23</f>
        <v>2.6096033402922757E-5</v>
      </c>
      <c r="O20" s="82">
        <f t="shared" si="4"/>
        <v>2.7560151927246064E-4</v>
      </c>
      <c r="P20" s="76">
        <f>分析係数表!C23</f>
        <v>0</v>
      </c>
      <c r="Q20" s="82">
        <f t="shared" si="5"/>
        <v>0</v>
      </c>
      <c r="R20" s="83">
        <v>0</v>
      </c>
      <c r="S20" s="84">
        <f t="shared" si="6"/>
        <v>0</v>
      </c>
      <c r="T20" s="85">
        <f>分析係数表!F23</f>
        <v>0.44189383070301291</v>
      </c>
      <c r="U20" s="86">
        <f t="shared" si="7"/>
        <v>0</v>
      </c>
      <c r="V20" s="87">
        <f>分析係数表!D23</f>
        <v>2.5824964131994262E-2</v>
      </c>
      <c r="W20" s="167">
        <f t="shared" si="8"/>
        <v>0</v>
      </c>
      <c r="X20" s="76">
        <f>分析係数表!E23</f>
        <v>2.1520803443328552E-2</v>
      </c>
      <c r="Y20" s="166">
        <f t="shared" si="9"/>
        <v>0</v>
      </c>
    </row>
    <row r="21" spans="1:25" x14ac:dyDescent="0.2">
      <c r="A21" s="6" t="s">
        <v>9</v>
      </c>
      <c r="B21" s="5" t="s">
        <v>270</v>
      </c>
      <c r="C21" s="90"/>
      <c r="D21" s="76">
        <f>投入係数表!G21</f>
        <v>0</v>
      </c>
      <c r="E21" s="77">
        <f t="shared" si="0"/>
        <v>0</v>
      </c>
      <c r="F21" s="76">
        <f>分析係数表!C24</f>
        <v>0.15741583257506819</v>
      </c>
      <c r="G21" s="77">
        <f t="shared" si="1"/>
        <v>0</v>
      </c>
      <c r="H21" s="77">
        <v>2.2947543741139403E-3</v>
      </c>
      <c r="I21" s="77">
        <f t="shared" si="2"/>
        <v>2.2947543741139403E-3</v>
      </c>
      <c r="J21" s="76">
        <f>分析係数表!G24</f>
        <v>0.20833333333333334</v>
      </c>
      <c r="K21" s="78">
        <f t="shared" si="3"/>
        <v>4.7807382794040425E-4</v>
      </c>
      <c r="L21" s="79"/>
      <c r="M21" s="80"/>
      <c r="N21" s="81">
        <f>分析係数表!H24</f>
        <v>3.2620041753653444E-4</v>
      </c>
      <c r="O21" s="82">
        <f t="shared" si="4"/>
        <v>3.4450189909057578E-3</v>
      </c>
      <c r="P21" s="76">
        <f>分析係数表!C24</f>
        <v>0.15741583257506819</v>
      </c>
      <c r="Q21" s="82">
        <f t="shared" si="5"/>
        <v>5.4230053269035115E-4</v>
      </c>
      <c r="R21" s="83">
        <v>1.8700988716217407E-3</v>
      </c>
      <c r="S21" s="84">
        <f t="shared" si="6"/>
        <v>4.1648532457356814E-3</v>
      </c>
      <c r="T21" s="85">
        <f>分析係数表!F24</f>
        <v>0.39583333333333331</v>
      </c>
      <c r="U21" s="86">
        <f t="shared" si="7"/>
        <v>1.6485877431037072E-3</v>
      </c>
      <c r="V21" s="87">
        <f>分析係数表!D24</f>
        <v>0</v>
      </c>
      <c r="W21" s="167">
        <f t="shared" si="8"/>
        <v>0</v>
      </c>
      <c r="X21" s="76">
        <f>分析係数表!E24</f>
        <v>0</v>
      </c>
      <c r="Y21" s="166">
        <f t="shared" si="9"/>
        <v>0</v>
      </c>
    </row>
    <row r="22" spans="1:25" x14ac:dyDescent="0.2">
      <c r="A22" s="6" t="s">
        <v>10</v>
      </c>
      <c r="B22" s="5" t="s">
        <v>271</v>
      </c>
      <c r="C22" s="90"/>
      <c r="D22" s="76">
        <f>投入係数表!G22</f>
        <v>0</v>
      </c>
      <c r="E22" s="77">
        <f t="shared" si="0"/>
        <v>0</v>
      </c>
      <c r="F22" s="76">
        <f>分析係数表!C25</f>
        <v>0.30845442536327605</v>
      </c>
      <c r="G22" s="77">
        <f t="shared" si="1"/>
        <v>0</v>
      </c>
      <c r="H22" s="77">
        <v>6.7347516906169927E-2</v>
      </c>
      <c r="I22" s="77">
        <f t="shared" si="2"/>
        <v>6.7347516906169927E-2</v>
      </c>
      <c r="J22" s="76">
        <f>分析係数表!G25</f>
        <v>0.19694817948330565</v>
      </c>
      <c r="K22" s="78">
        <f t="shared" si="3"/>
        <v>1.3263970847391317E-2</v>
      </c>
      <c r="L22" s="79"/>
      <c r="M22" s="80"/>
      <c r="N22" s="81">
        <f>分析係数表!H25</f>
        <v>5.0887265135699379E-4</v>
      </c>
      <c r="O22" s="82">
        <f t="shared" si="4"/>
        <v>5.3742296258129825E-3</v>
      </c>
      <c r="P22" s="76">
        <f>分析係数表!C25</f>
        <v>0.30845442536327605</v>
      </c>
      <c r="Q22" s="82">
        <f t="shared" si="5"/>
        <v>1.6577049110004375E-3</v>
      </c>
      <c r="R22" s="83">
        <v>9.8975783633738976E-3</v>
      </c>
      <c r="S22" s="84">
        <f t="shared" si="6"/>
        <v>7.7245095269543818E-2</v>
      </c>
      <c r="T22" s="85">
        <f>分析係数表!F25</f>
        <v>0.34916150475902702</v>
      </c>
      <c r="U22" s="86">
        <f t="shared" si="7"/>
        <v>2.6971013699568318E-2</v>
      </c>
      <c r="V22" s="87">
        <f>分析係数表!D25</f>
        <v>2.3674271037921135E-2</v>
      </c>
      <c r="W22" s="167">
        <f t="shared" si="8"/>
        <v>0</v>
      </c>
      <c r="X22" s="76">
        <f>分析係数表!E25</f>
        <v>2.3583622903761897E-2</v>
      </c>
      <c r="Y22" s="166">
        <f t="shared" si="9"/>
        <v>0</v>
      </c>
    </row>
    <row r="23" spans="1:25" x14ac:dyDescent="0.2">
      <c r="A23" s="6" t="s">
        <v>11</v>
      </c>
      <c r="B23" s="5" t="s">
        <v>35</v>
      </c>
      <c r="C23" s="90"/>
      <c r="D23" s="76">
        <f>投入係数表!G23</f>
        <v>0</v>
      </c>
      <c r="E23" s="77">
        <f t="shared" si="0"/>
        <v>0</v>
      </c>
      <c r="F23" s="76">
        <f>分析係数表!C26</f>
        <v>0.16160220994475138</v>
      </c>
      <c r="G23" s="77">
        <f t="shared" si="1"/>
        <v>0</v>
      </c>
      <c r="H23" s="77">
        <v>2.8881576303129691E-3</v>
      </c>
      <c r="I23" s="77">
        <f t="shared" si="2"/>
        <v>2.8881576303129691E-3</v>
      </c>
      <c r="J23" s="76">
        <f>分析係数表!G26</f>
        <v>0.19685515573026913</v>
      </c>
      <c r="K23" s="78">
        <f t="shared" si="3"/>
        <v>5.6854872008882461E-4</v>
      </c>
      <c r="L23" s="79"/>
      <c r="M23" s="80"/>
      <c r="N23" s="81">
        <f>分析係数表!H26</f>
        <v>1.0360125260960334E-2</v>
      </c>
      <c r="O23" s="82">
        <f t="shared" si="4"/>
        <v>0.10941380315116687</v>
      </c>
      <c r="P23" s="76">
        <f>分析係数表!C26</f>
        <v>0.16160220994475138</v>
      </c>
      <c r="Q23" s="82">
        <f t="shared" si="5"/>
        <v>1.7681512387688569E-2</v>
      </c>
      <c r="R23" s="83">
        <v>1.8713450483993397E-2</v>
      </c>
      <c r="S23" s="84">
        <f t="shared" si="6"/>
        <v>2.1601608114306364E-2</v>
      </c>
      <c r="T23" s="85">
        <f>分析係数表!F26</f>
        <v>0.33413970365890533</v>
      </c>
      <c r="U23" s="86">
        <f t="shared" si="7"/>
        <v>7.2179549338701335E-3</v>
      </c>
      <c r="V23" s="87">
        <f>分析係数表!D26</f>
        <v>4.2334442092530997E-2</v>
      </c>
      <c r="W23" s="167">
        <f t="shared" si="8"/>
        <v>0</v>
      </c>
      <c r="X23" s="76">
        <f>分析係数表!E26</f>
        <v>4.4148775325068036E-2</v>
      </c>
      <c r="Y23" s="166">
        <f t="shared" si="9"/>
        <v>0</v>
      </c>
    </row>
    <row r="24" spans="1:25" x14ac:dyDescent="0.2">
      <c r="A24" s="6" t="s">
        <v>12</v>
      </c>
      <c r="B24" s="5" t="s">
        <v>365</v>
      </c>
      <c r="C24" s="90"/>
      <c r="D24" s="76">
        <f>投入係数表!G24</f>
        <v>0</v>
      </c>
      <c r="E24" s="77">
        <f t="shared" si="0"/>
        <v>0</v>
      </c>
      <c r="F24" s="76">
        <f>分析係数表!C27</f>
        <v>8.2295614510016213E-2</v>
      </c>
      <c r="G24" s="77">
        <f t="shared" si="1"/>
        <v>0</v>
      </c>
      <c r="H24" s="77">
        <v>2.9684967467542199E-4</v>
      </c>
      <c r="I24" s="77">
        <f t="shared" si="2"/>
        <v>2.9684967467542199E-4</v>
      </c>
      <c r="J24" s="76">
        <f>分析係数表!G27</f>
        <v>0.16879795396419436</v>
      </c>
      <c r="K24" s="78">
        <f t="shared" si="3"/>
        <v>5.0107617720147955E-5</v>
      </c>
      <c r="L24" s="79"/>
      <c r="M24" s="80"/>
      <c r="N24" s="81">
        <f>分析係数表!H27</f>
        <v>1.0829853862212944E-2</v>
      </c>
      <c r="O24" s="82">
        <f t="shared" si="4"/>
        <v>0.11437463049807116</v>
      </c>
      <c r="P24" s="76">
        <f>分析係数表!C27</f>
        <v>8.2295614510016213E-2</v>
      </c>
      <c r="Q24" s="82">
        <f t="shared" si="5"/>
        <v>9.4125305011948084E-3</v>
      </c>
      <c r="R24" s="83">
        <v>9.5119312985825523E-3</v>
      </c>
      <c r="S24" s="84">
        <f t="shared" si="6"/>
        <v>9.8087809732579738E-3</v>
      </c>
      <c r="T24" s="85">
        <f>分析係数表!F27</f>
        <v>0.31969309462915602</v>
      </c>
      <c r="U24" s="86">
        <f t="shared" si="7"/>
        <v>3.1357995438804263E-3</v>
      </c>
      <c r="V24" s="87">
        <f>分析係数表!D27</f>
        <v>0</v>
      </c>
      <c r="W24" s="167">
        <f t="shared" si="8"/>
        <v>0</v>
      </c>
      <c r="X24" s="76">
        <f>分析係数表!E27</f>
        <v>0</v>
      </c>
      <c r="Y24" s="166">
        <f t="shared" si="9"/>
        <v>0</v>
      </c>
    </row>
    <row r="25" spans="1:25" x14ac:dyDescent="0.2">
      <c r="A25" s="6" t="s">
        <v>13</v>
      </c>
      <c r="B25" s="5" t="s">
        <v>191</v>
      </c>
      <c r="C25" s="90"/>
      <c r="D25" s="76">
        <f>投入係数表!G25</f>
        <v>0</v>
      </c>
      <c r="E25" s="77">
        <f t="shared" si="0"/>
        <v>0</v>
      </c>
      <c r="F25" s="76">
        <f>分析係数表!C28</f>
        <v>3.4090909090909061E-2</v>
      </c>
      <c r="G25" s="77">
        <f t="shared" si="1"/>
        <v>0</v>
      </c>
      <c r="H25" s="77">
        <v>3.8259998343858474E-3</v>
      </c>
      <c r="I25" s="77">
        <f t="shared" si="2"/>
        <v>3.8259998343858474E-3</v>
      </c>
      <c r="J25" s="76">
        <f>分析係数表!G28</f>
        <v>0.12609457092819615</v>
      </c>
      <c r="K25" s="78">
        <f t="shared" si="3"/>
        <v>4.8243780748823297E-4</v>
      </c>
      <c r="L25" s="79"/>
      <c r="M25" s="80"/>
      <c r="N25" s="81">
        <f>分析係数表!H28</f>
        <v>2.1424843423799581E-2</v>
      </c>
      <c r="O25" s="82">
        <f t="shared" si="4"/>
        <v>0.22626884732269015</v>
      </c>
      <c r="P25" s="76">
        <f>分析係数表!C28</f>
        <v>3.4090909090909061E-2</v>
      </c>
      <c r="Q25" s="82">
        <f t="shared" si="5"/>
        <v>7.7137107041826119E-3</v>
      </c>
      <c r="R25" s="83">
        <v>8.5594000940887368E-3</v>
      </c>
      <c r="S25" s="84">
        <f t="shared" si="6"/>
        <v>1.2385399928474584E-2</v>
      </c>
      <c r="T25" s="85">
        <f>分析係数表!F28</f>
        <v>0.21453590192644484</v>
      </c>
      <c r="U25" s="86">
        <f t="shared" si="7"/>
        <v>2.6571129443750201E-3</v>
      </c>
      <c r="V25" s="87">
        <f>分析係数表!D28</f>
        <v>1.6637478108581436E-2</v>
      </c>
      <c r="W25" s="167">
        <f t="shared" si="8"/>
        <v>0</v>
      </c>
      <c r="X25" s="76">
        <f>分析係数表!E28</f>
        <v>1.5761821366024518E-2</v>
      </c>
      <c r="Y25" s="166">
        <f t="shared" si="9"/>
        <v>0</v>
      </c>
    </row>
    <row r="26" spans="1:25" x14ac:dyDescent="0.2">
      <c r="A26" s="6" t="s">
        <v>14</v>
      </c>
      <c r="B26" s="5" t="s">
        <v>50</v>
      </c>
      <c r="C26" s="90"/>
      <c r="D26" s="76">
        <f>投入係数表!G26</f>
        <v>9.2439749092109603E-3</v>
      </c>
      <c r="E26" s="77">
        <f t="shared" si="0"/>
        <v>0.92439749092109602</v>
      </c>
      <c r="F26" s="76">
        <f>分析係数表!C29</f>
        <v>0.29231433506044902</v>
      </c>
      <c r="G26" s="77">
        <f t="shared" si="1"/>
        <v>0.27021463789014766</v>
      </c>
      <c r="H26" s="77">
        <v>0.2974223732452051</v>
      </c>
      <c r="I26" s="77">
        <f t="shared" si="2"/>
        <v>0.2974223732452051</v>
      </c>
      <c r="J26" s="76">
        <f>分析係数表!G29</f>
        <v>0.25456977262594738</v>
      </c>
      <c r="K26" s="78">
        <f t="shared" si="3"/>
        <v>7.5714745930901522E-2</v>
      </c>
      <c r="L26" s="79"/>
      <c r="M26" s="80"/>
      <c r="N26" s="81">
        <f>分析係数表!H29</f>
        <v>1.0151356993736952E-2</v>
      </c>
      <c r="O26" s="82">
        <f t="shared" si="4"/>
        <v>0.10720899099698719</v>
      </c>
      <c r="P26" s="76">
        <f>分析係数表!C29</f>
        <v>0.29231433506044902</v>
      </c>
      <c r="Q26" s="82">
        <f t="shared" si="5"/>
        <v>3.1338724915785973E-2</v>
      </c>
      <c r="R26" s="83">
        <v>3.9803984893655629E-2</v>
      </c>
      <c r="S26" s="84">
        <f t="shared" si="6"/>
        <v>0.3372263581388607</v>
      </c>
      <c r="T26" s="85">
        <f>分析係数表!F29</f>
        <v>0.38252340615247438</v>
      </c>
      <c r="U26" s="86">
        <f t="shared" si="7"/>
        <v>0.12899697515967121</v>
      </c>
      <c r="V26" s="87">
        <f>分析係数表!D29</f>
        <v>6.8212215782434235E-2</v>
      </c>
      <c r="W26" s="167">
        <f t="shared" si="8"/>
        <v>0</v>
      </c>
      <c r="X26" s="76">
        <f>分析係数表!E29</f>
        <v>4.7258136424431565E-2</v>
      </c>
      <c r="Y26" s="166">
        <f t="shared" si="9"/>
        <v>0</v>
      </c>
    </row>
    <row r="27" spans="1:25" x14ac:dyDescent="0.2">
      <c r="A27" s="6" t="s">
        <v>15</v>
      </c>
      <c r="B27" s="5" t="s">
        <v>36</v>
      </c>
      <c r="C27" s="90"/>
      <c r="D27" s="76">
        <f>投入係数表!G27</f>
        <v>6.6028392208649722E-4</v>
      </c>
      <c r="E27" s="77">
        <f t="shared" si="0"/>
        <v>6.6028392208649728E-2</v>
      </c>
      <c r="F27" s="76">
        <f>分析係数表!C30</f>
        <v>1</v>
      </c>
      <c r="G27" s="77">
        <f t="shared" si="1"/>
        <v>6.6028392208649728E-2</v>
      </c>
      <c r="H27" s="77">
        <v>0.10927271037257529</v>
      </c>
      <c r="I27" s="77">
        <f t="shared" si="2"/>
        <v>0.10927271037257529</v>
      </c>
      <c r="J27" s="76">
        <f>分析係数表!G30</f>
        <v>0.34476756092566047</v>
      </c>
      <c r="K27" s="78">
        <f t="shared" si="3"/>
        <v>3.7673685830888898E-2</v>
      </c>
      <c r="L27" s="79"/>
      <c r="M27" s="80"/>
      <c r="N27" s="81">
        <f>分析係数表!H30</f>
        <v>0</v>
      </c>
      <c r="O27" s="82">
        <f t="shared" si="4"/>
        <v>0</v>
      </c>
      <c r="P27" s="76">
        <f>分析係数表!C30</f>
        <v>1</v>
      </c>
      <c r="Q27" s="82">
        <f t="shared" si="5"/>
        <v>0</v>
      </c>
      <c r="R27" s="83">
        <v>3.2089014449925221E-2</v>
      </c>
      <c r="S27" s="84">
        <f t="shared" si="6"/>
        <v>0.14136172482250051</v>
      </c>
      <c r="T27" s="85">
        <f>分析係数表!F30</f>
        <v>0.43968871595330739</v>
      </c>
      <c r="U27" s="86">
        <f t="shared" si="7"/>
        <v>6.2155155272150028E-2</v>
      </c>
      <c r="V27" s="87">
        <f>分析係数表!D30</f>
        <v>0.11560516076182674</v>
      </c>
      <c r="W27" s="167">
        <f t="shared" si="8"/>
        <v>0</v>
      </c>
      <c r="X27" s="76">
        <f>分析係数表!E30</f>
        <v>7.6694654925250877E-2</v>
      </c>
      <c r="Y27" s="166">
        <f t="shared" si="9"/>
        <v>0</v>
      </c>
    </row>
    <row r="28" spans="1:25" x14ac:dyDescent="0.2">
      <c r="A28" s="6" t="s">
        <v>16</v>
      </c>
      <c r="B28" s="5" t="s">
        <v>192</v>
      </c>
      <c r="C28" s="90"/>
      <c r="D28" s="76">
        <f>投入係数表!G28</f>
        <v>1.4031033344338065E-2</v>
      </c>
      <c r="E28" s="77">
        <f t="shared" si="0"/>
        <v>1.4031033344338064</v>
      </c>
      <c r="F28" s="76">
        <f>分析係数表!C31</f>
        <v>3.6682843277190957E-2</v>
      </c>
      <c r="G28" s="77">
        <f t="shared" si="1"/>
        <v>5.1469819718739374E-2</v>
      </c>
      <c r="H28" s="77">
        <v>6.0078769355597313E-2</v>
      </c>
      <c r="I28" s="77">
        <f t="shared" si="2"/>
        <v>6.0078769355597313E-2</v>
      </c>
      <c r="J28" s="76">
        <f>分析係数表!G31</f>
        <v>6.9767441860465115E-2</v>
      </c>
      <c r="K28" s="78">
        <f t="shared" si="3"/>
        <v>4.1915420480649291E-3</v>
      </c>
      <c r="L28" s="79"/>
      <c r="M28" s="80"/>
      <c r="N28" s="81">
        <f>分析係数表!H31</f>
        <v>2.1751043841336117E-2</v>
      </c>
      <c r="O28" s="82">
        <f t="shared" si="4"/>
        <v>0.22971386631359592</v>
      </c>
      <c r="P28" s="76">
        <f>分析係数表!C31</f>
        <v>3.6682843277190957E-2</v>
      </c>
      <c r="Q28" s="82">
        <f t="shared" si="5"/>
        <v>8.4265577565792345E-3</v>
      </c>
      <c r="R28" s="83">
        <v>1.1204790250270101E-2</v>
      </c>
      <c r="S28" s="84">
        <f t="shared" si="6"/>
        <v>7.1283559605867408E-2</v>
      </c>
      <c r="T28" s="85">
        <f>分析係数表!F31</f>
        <v>0.34496124031007752</v>
      </c>
      <c r="U28" s="86">
        <f t="shared" si="7"/>
        <v>2.4590065135357362E-2</v>
      </c>
      <c r="V28" s="87">
        <f>分析係数表!D31</f>
        <v>0</v>
      </c>
      <c r="W28" s="167">
        <f t="shared" si="8"/>
        <v>0</v>
      </c>
      <c r="X28" s="76">
        <f>分析係数表!E31</f>
        <v>0</v>
      </c>
      <c r="Y28" s="166">
        <f t="shared" si="9"/>
        <v>0</v>
      </c>
    </row>
    <row r="29" spans="1:25" x14ac:dyDescent="0.2">
      <c r="A29" s="6" t="s">
        <v>17</v>
      </c>
      <c r="B29" s="5" t="s">
        <v>272</v>
      </c>
      <c r="C29" s="90"/>
      <c r="D29" s="76">
        <f>投入係数表!G29</f>
        <v>1.8157807857378673E-3</v>
      </c>
      <c r="E29" s="77">
        <f t="shared" si="0"/>
        <v>0.18157807857378672</v>
      </c>
      <c r="F29" s="76">
        <f>分析係数表!C32</f>
        <v>0.40520446096654272</v>
      </c>
      <c r="G29" s="77">
        <f t="shared" si="1"/>
        <v>7.3576247451831792E-2</v>
      </c>
      <c r="H29" s="77">
        <v>8.6188604874341254E-2</v>
      </c>
      <c r="I29" s="77">
        <f t="shared" si="2"/>
        <v>8.6188604874341254E-2</v>
      </c>
      <c r="J29" s="76">
        <f>分析係数表!G32</f>
        <v>0.14123006833712984</v>
      </c>
      <c r="K29" s="78">
        <f t="shared" si="3"/>
        <v>1.2172422556285097E-2</v>
      </c>
      <c r="L29" s="79"/>
      <c r="M29" s="80"/>
      <c r="N29" s="81">
        <f>分析係数表!H32</f>
        <v>6.3543841336116914E-3</v>
      </c>
      <c r="O29" s="82">
        <f t="shared" si="4"/>
        <v>6.7108969942844168E-2</v>
      </c>
      <c r="P29" s="76">
        <f>分析係数表!C32</f>
        <v>0.40520446096654272</v>
      </c>
      <c r="Q29" s="82">
        <f t="shared" si="5"/>
        <v>2.7192853991710089E-2</v>
      </c>
      <c r="R29" s="83">
        <v>3.3859863871555887E-2</v>
      </c>
      <c r="S29" s="84">
        <f t="shared" si="6"/>
        <v>0.12004846874589714</v>
      </c>
      <c r="T29" s="85">
        <f>分析係数表!F32</f>
        <v>0.48519362186788156</v>
      </c>
      <c r="U29" s="86">
        <f t="shared" si="7"/>
        <v>5.8246751350515012E-2</v>
      </c>
      <c r="V29" s="87">
        <f>分析係数表!D32</f>
        <v>9.1116173120728925E-3</v>
      </c>
      <c r="W29" s="167">
        <f t="shared" si="8"/>
        <v>0</v>
      </c>
      <c r="X29" s="76">
        <f>分析係数表!E32</f>
        <v>1.366742596810934E-2</v>
      </c>
      <c r="Y29" s="166">
        <f t="shared" si="9"/>
        <v>0</v>
      </c>
    </row>
    <row r="30" spans="1:25" x14ac:dyDescent="0.2">
      <c r="A30" s="6" t="s">
        <v>18</v>
      </c>
      <c r="B30" s="5" t="s">
        <v>273</v>
      </c>
      <c r="C30" s="90"/>
      <c r="D30" s="76">
        <f>投入係数表!G30</f>
        <v>8.2535490260812153E-4</v>
      </c>
      <c r="E30" s="77">
        <f t="shared" si="0"/>
        <v>8.2535490260812153E-2</v>
      </c>
      <c r="F30" s="76">
        <f>分析係数表!C33</f>
        <v>1</v>
      </c>
      <c r="G30" s="77">
        <f t="shared" si="1"/>
        <v>8.2535490260812153E-2</v>
      </c>
      <c r="H30" s="77">
        <v>0.11908919186506854</v>
      </c>
      <c r="I30" s="77">
        <f t="shared" si="2"/>
        <v>0.11908919186506854</v>
      </c>
      <c r="J30" s="76">
        <f>分析係数表!G33</f>
        <v>0.50773765659543113</v>
      </c>
      <c r="K30" s="78">
        <f t="shared" si="3"/>
        <v>6.0466067203413583E-2</v>
      </c>
      <c r="L30" s="79"/>
      <c r="M30" s="80"/>
      <c r="N30" s="81">
        <f>分析係数表!H33</f>
        <v>9.3945720250521918E-4</v>
      </c>
      <c r="O30" s="82">
        <f t="shared" si="4"/>
        <v>9.921654693808582E-3</v>
      </c>
      <c r="P30" s="76">
        <f>分析係数表!C33</f>
        <v>1</v>
      </c>
      <c r="Q30" s="82">
        <f t="shared" si="5"/>
        <v>9.921654693808582E-3</v>
      </c>
      <c r="R30" s="83">
        <v>2.9949141163573244E-2</v>
      </c>
      <c r="S30" s="84">
        <f t="shared" si="6"/>
        <v>0.14903833302864178</v>
      </c>
      <c r="T30" s="85">
        <f>分析係数表!F33</f>
        <v>0.64112011790714807</v>
      </c>
      <c r="U30" s="86">
        <f t="shared" si="7"/>
        <v>9.5551473644007623E-2</v>
      </c>
      <c r="V30" s="87">
        <f>分析係数表!D33</f>
        <v>2.5055268975681652E-2</v>
      </c>
      <c r="W30" s="167">
        <f t="shared" si="8"/>
        <v>0</v>
      </c>
      <c r="X30" s="76">
        <f>分析係数表!E33</f>
        <v>2.3581429624170966E-2</v>
      </c>
      <c r="Y30" s="166">
        <f t="shared" si="9"/>
        <v>0</v>
      </c>
    </row>
    <row r="31" spans="1:25" x14ac:dyDescent="0.2">
      <c r="A31" s="6" t="s">
        <v>19</v>
      </c>
      <c r="B31" s="5" t="s">
        <v>274</v>
      </c>
      <c r="C31" s="90"/>
      <c r="D31" s="76">
        <f>投入係数表!G31</f>
        <v>7.7253218884120178E-2</v>
      </c>
      <c r="E31" s="77">
        <f t="shared" si="0"/>
        <v>7.7253218884120178</v>
      </c>
      <c r="F31" s="76">
        <f>分析係数表!C34</f>
        <v>0.47684200348095152</v>
      </c>
      <c r="G31" s="77">
        <f t="shared" si="1"/>
        <v>3.6837579668056342</v>
      </c>
      <c r="H31" s="77">
        <v>3.8753034114074412</v>
      </c>
      <c r="I31" s="77">
        <f t="shared" si="2"/>
        <v>3.8753034114074412</v>
      </c>
      <c r="J31" s="76">
        <f>分析係数表!G34</f>
        <v>0.42481481481481481</v>
      </c>
      <c r="K31" s="78">
        <f t="shared" si="3"/>
        <v>1.6462863010682722</v>
      </c>
      <c r="L31" s="79"/>
      <c r="M31" s="80"/>
      <c r="N31" s="81">
        <f>分析係数表!H34</f>
        <v>0.15750260960334028</v>
      </c>
      <c r="O31" s="82">
        <f t="shared" si="4"/>
        <v>1.663392969568936</v>
      </c>
      <c r="P31" s="76">
        <f>分析係数表!C34</f>
        <v>0.47684200348095152</v>
      </c>
      <c r="Q31" s="82">
        <f t="shared" si="5"/>
        <v>0.79317563618538089</v>
      </c>
      <c r="R31" s="83">
        <v>0.84752818029061461</v>
      </c>
      <c r="S31" s="84">
        <f t="shared" si="6"/>
        <v>4.7228315916980561</v>
      </c>
      <c r="T31" s="85">
        <f>分析係数表!F34</f>
        <v>0.69679012345679014</v>
      </c>
      <c r="U31" s="86">
        <f t="shared" si="7"/>
        <v>3.2908224078449173</v>
      </c>
      <c r="V31" s="87">
        <f>分析係数表!D34</f>
        <v>0.16024691358024692</v>
      </c>
      <c r="W31" s="167">
        <f t="shared" si="8"/>
        <v>1</v>
      </c>
      <c r="X31" s="76">
        <f>分析係数表!E34</f>
        <v>0.12271604938271605</v>
      </c>
      <c r="Y31" s="166">
        <f t="shared" si="9"/>
        <v>1</v>
      </c>
    </row>
    <row r="32" spans="1:25" x14ac:dyDescent="0.2">
      <c r="A32" s="6" t="s">
        <v>20</v>
      </c>
      <c r="B32" s="5" t="s">
        <v>37</v>
      </c>
      <c r="C32" s="90"/>
      <c r="D32" s="76">
        <f>投入係数表!G32</f>
        <v>5.1172003961703532E-3</v>
      </c>
      <c r="E32" s="77">
        <f t="shared" si="0"/>
        <v>0.51172003961703527</v>
      </c>
      <c r="F32" s="76">
        <f>分析係数表!C35</f>
        <v>0.24337550728097401</v>
      </c>
      <c r="G32" s="77">
        <f t="shared" si="1"/>
        <v>0.12454012422763608</v>
      </c>
      <c r="H32" s="77">
        <v>0.17178146220128987</v>
      </c>
      <c r="I32" s="77">
        <f t="shared" si="2"/>
        <v>0.17178146220128987</v>
      </c>
      <c r="J32" s="76">
        <f>分析係数表!G35</f>
        <v>0.31448275862068964</v>
      </c>
      <c r="K32" s="78">
        <f t="shared" si="3"/>
        <v>5.4022308112957364E-2</v>
      </c>
      <c r="L32" s="79"/>
      <c r="M32" s="80"/>
      <c r="N32" s="81">
        <f>分析係数表!H35</f>
        <v>5.9929540709812108E-2</v>
      </c>
      <c r="O32" s="82">
        <f t="shared" si="4"/>
        <v>0.63291888900920579</v>
      </c>
      <c r="P32" s="76">
        <f>分析係数表!C35</f>
        <v>0.24337550728097401</v>
      </c>
      <c r="Q32" s="82">
        <f t="shared" si="5"/>
        <v>0.15403695568032594</v>
      </c>
      <c r="R32" s="83">
        <v>0.20451851376200217</v>
      </c>
      <c r="S32" s="84">
        <f t="shared" si="6"/>
        <v>0.37629997596329201</v>
      </c>
      <c r="T32" s="85">
        <f>分析係数表!F35</f>
        <v>0.64091954022988507</v>
      </c>
      <c r="U32" s="86">
        <f t="shared" si="7"/>
        <v>0.24117800758290991</v>
      </c>
      <c r="V32" s="87">
        <f>分析係数表!D35</f>
        <v>7.0344827586206901E-2</v>
      </c>
      <c r="W32" s="167">
        <f t="shared" si="8"/>
        <v>0</v>
      </c>
      <c r="X32" s="76">
        <f>分析係数表!E35</f>
        <v>6.2068965517241378E-2</v>
      </c>
      <c r="Y32" s="166">
        <f t="shared" si="9"/>
        <v>0</v>
      </c>
    </row>
    <row r="33" spans="1:25" x14ac:dyDescent="0.2">
      <c r="A33" s="6" t="s">
        <v>21</v>
      </c>
      <c r="B33" s="5" t="s">
        <v>38</v>
      </c>
      <c r="C33" s="90"/>
      <c r="D33" s="76">
        <f>投入係数表!G33</f>
        <v>1.3205678441729944E-3</v>
      </c>
      <c r="E33" s="77">
        <f t="shared" si="0"/>
        <v>0.13205678441729946</v>
      </c>
      <c r="F33" s="76">
        <f>分析係数表!C36</f>
        <v>0.96818154529627187</v>
      </c>
      <c r="G33" s="77">
        <f t="shared" si="1"/>
        <v>0.12785494160399763</v>
      </c>
      <c r="H33" s="77">
        <v>0.2618944275802953</v>
      </c>
      <c r="I33" s="77">
        <f t="shared" si="2"/>
        <v>0.2618944275802953</v>
      </c>
      <c r="J33" s="76">
        <f>分析係数表!G36</f>
        <v>4.9777985510633324E-2</v>
      </c>
      <c r="K33" s="78">
        <f t="shared" si="3"/>
        <v>1.3036577021407548E-2</v>
      </c>
      <c r="L33" s="79"/>
      <c r="M33" s="80"/>
      <c r="N33" s="81">
        <f>分析係数表!H36</f>
        <v>0.19376304801670147</v>
      </c>
      <c r="O33" s="82">
        <f t="shared" si="4"/>
        <v>2.0463412805980203</v>
      </c>
      <c r="P33" s="76">
        <f>分析係数表!C36</f>
        <v>0.96818154529627187</v>
      </c>
      <c r="Q33" s="82">
        <f t="shared" si="5"/>
        <v>1.9812298632529433</v>
      </c>
      <c r="R33" s="83">
        <v>2.0878661337151416</v>
      </c>
      <c r="S33" s="84">
        <f t="shared" si="6"/>
        <v>2.3497605612954371</v>
      </c>
      <c r="T33" s="85">
        <f>分析係数表!F36</f>
        <v>0.84955597102126668</v>
      </c>
      <c r="U33" s="86">
        <f t="shared" si="7"/>
        <v>1.9962531153188217</v>
      </c>
      <c r="V33" s="87">
        <f>分析係数表!D36</f>
        <v>8.3547557840616959E-3</v>
      </c>
      <c r="W33" s="167">
        <f t="shared" si="8"/>
        <v>0</v>
      </c>
      <c r="X33" s="76">
        <f>分析係数表!E36</f>
        <v>3.0380930123860717E-3</v>
      </c>
      <c r="Y33" s="166">
        <f t="shared" si="9"/>
        <v>0</v>
      </c>
    </row>
    <row r="34" spans="1:25" x14ac:dyDescent="0.2">
      <c r="A34" s="6" t="s">
        <v>22</v>
      </c>
      <c r="B34" s="5" t="s">
        <v>377</v>
      </c>
      <c r="C34" s="90"/>
      <c r="D34" s="76">
        <f>投入係数表!G34</f>
        <v>2.6741498844503137E-2</v>
      </c>
      <c r="E34" s="77">
        <f t="shared" si="0"/>
        <v>2.6741498844503138</v>
      </c>
      <c r="F34" s="76">
        <f>分析係数表!C37</f>
        <v>0.40040699066315533</v>
      </c>
      <c r="G34" s="77">
        <f t="shared" si="1"/>
        <v>1.0707483078149747</v>
      </c>
      <c r="H34" s="77">
        <v>1.1956390536719983</v>
      </c>
      <c r="I34" s="77">
        <f t="shared" si="2"/>
        <v>1.1956390536719983</v>
      </c>
      <c r="J34" s="76">
        <f>分析係数表!G37</f>
        <v>0.27134717134717135</v>
      </c>
      <c r="K34" s="78">
        <f t="shared" si="3"/>
        <v>0.32443327516610554</v>
      </c>
      <c r="L34" s="79"/>
      <c r="M34" s="80"/>
      <c r="N34" s="81">
        <f>分析係数表!H37</f>
        <v>4.6907620041753653E-2</v>
      </c>
      <c r="O34" s="82">
        <f t="shared" si="4"/>
        <v>0.49539373089224797</v>
      </c>
      <c r="P34" s="76">
        <f>分析係数表!C37</f>
        <v>0.40040699066315533</v>
      </c>
      <c r="Q34" s="82">
        <f t="shared" si="5"/>
        <v>0.19835911297995801</v>
      </c>
      <c r="R34" s="83">
        <v>0.22870956147922808</v>
      </c>
      <c r="S34" s="84">
        <f t="shared" si="6"/>
        <v>1.4243486151512263</v>
      </c>
      <c r="T34" s="85">
        <f>分析係数表!F37</f>
        <v>0.66491656491656492</v>
      </c>
      <c r="U34" s="86">
        <f t="shared" si="7"/>
        <v>0.94707298843001975</v>
      </c>
      <c r="V34" s="87">
        <f>分析係数表!D37</f>
        <v>3.0728530728530729E-2</v>
      </c>
      <c r="W34" s="167">
        <f t="shared" si="8"/>
        <v>0</v>
      </c>
      <c r="X34" s="76">
        <f>分析係数表!E37</f>
        <v>2.9100529100529099E-2</v>
      </c>
      <c r="Y34" s="166">
        <f t="shared" si="9"/>
        <v>0</v>
      </c>
    </row>
    <row r="35" spans="1:25" x14ac:dyDescent="0.2">
      <c r="A35" s="6" t="s">
        <v>23</v>
      </c>
      <c r="B35" s="5" t="s">
        <v>193</v>
      </c>
      <c r="C35" s="90"/>
      <c r="D35" s="76">
        <f>投入係数表!G35</f>
        <v>3.3014196104324861E-3</v>
      </c>
      <c r="E35" s="77">
        <f t="shared" si="0"/>
        <v>0.33014196104324861</v>
      </c>
      <c r="F35" s="76">
        <f>分析係数表!C38</f>
        <v>3.4362826933778567E-2</v>
      </c>
      <c r="G35" s="77">
        <f t="shared" si="1"/>
        <v>1.1344611070907418E-2</v>
      </c>
      <c r="H35" s="77">
        <v>1.9688803974244645E-2</v>
      </c>
      <c r="I35" s="77">
        <f t="shared" si="2"/>
        <v>1.9688803974244645E-2</v>
      </c>
      <c r="J35" s="76">
        <f>分析係数表!G38</f>
        <v>0.25648414985590778</v>
      </c>
      <c r="K35" s="78">
        <f t="shared" si="3"/>
        <v>5.0498661490137563E-3</v>
      </c>
      <c r="L35" s="79"/>
      <c r="M35" s="80"/>
      <c r="N35" s="81">
        <f>分析係数表!H38</f>
        <v>4.2901878914405008E-2</v>
      </c>
      <c r="O35" s="82">
        <f t="shared" si="4"/>
        <v>0.45308889768392524</v>
      </c>
      <c r="P35" s="76">
        <f>分析係数表!C38</f>
        <v>3.4362826933778567E-2</v>
      </c>
      <c r="Q35" s="82">
        <f t="shared" si="5"/>
        <v>1.5569415376729227E-2</v>
      </c>
      <c r="R35" s="83">
        <v>1.8697635130785203E-2</v>
      </c>
      <c r="S35" s="84">
        <f t="shared" si="6"/>
        <v>3.8386439105029847E-2</v>
      </c>
      <c r="T35" s="85">
        <f>分析係数表!F38</f>
        <v>0.52449567723342938</v>
      </c>
      <c r="U35" s="86">
        <f t="shared" si="7"/>
        <v>2.0133521374972426E-2</v>
      </c>
      <c r="V35" s="87">
        <f>分析係数表!D38</f>
        <v>0.12968299711815562</v>
      </c>
      <c r="W35" s="167">
        <f t="shared" si="8"/>
        <v>0</v>
      </c>
      <c r="X35" s="76">
        <f>分析係数表!E38</f>
        <v>0.13832853025936601</v>
      </c>
      <c r="Y35" s="166">
        <f t="shared" si="9"/>
        <v>0</v>
      </c>
    </row>
    <row r="36" spans="1:25" x14ac:dyDescent="0.2">
      <c r="A36" s="6" t="s">
        <v>24</v>
      </c>
      <c r="B36" s="5" t="s">
        <v>39</v>
      </c>
      <c r="C36" s="90"/>
      <c r="D36" s="76">
        <f>投入係数表!G36</f>
        <v>0</v>
      </c>
      <c r="E36" s="77">
        <f t="shared" si="0"/>
        <v>0</v>
      </c>
      <c r="F36" s="76">
        <f>分析係数表!C39</f>
        <v>1</v>
      </c>
      <c r="G36" s="77">
        <f t="shared" si="1"/>
        <v>0</v>
      </c>
      <c r="H36" s="77">
        <v>3.2561409673274491E-2</v>
      </c>
      <c r="I36" s="77">
        <f t="shared" si="2"/>
        <v>3.2561409673274491E-2</v>
      </c>
      <c r="J36" s="76">
        <f>分析係数表!G39</f>
        <v>0.34864130434782609</v>
      </c>
      <c r="K36" s="78">
        <f t="shared" si="3"/>
        <v>1.135225233989434E-2</v>
      </c>
      <c r="L36" s="79"/>
      <c r="M36" s="80"/>
      <c r="N36" s="81">
        <f>分析係数表!H39</f>
        <v>3.7578288100208767E-3</v>
      </c>
      <c r="O36" s="82">
        <f t="shared" si="4"/>
        <v>3.9686618775234328E-2</v>
      </c>
      <c r="P36" s="76">
        <f>分析係数表!C39</f>
        <v>1</v>
      </c>
      <c r="Q36" s="82">
        <f t="shared" si="5"/>
        <v>3.9686618775234328E-2</v>
      </c>
      <c r="R36" s="83">
        <v>5.0859680545725428E-2</v>
      </c>
      <c r="S36" s="84">
        <f t="shared" si="6"/>
        <v>8.3421090218999919E-2</v>
      </c>
      <c r="T36" s="85">
        <f>分析係数表!F39</f>
        <v>0.69918478260869565</v>
      </c>
      <c r="U36" s="86">
        <f t="shared" si="7"/>
        <v>5.8326756829751844E-2</v>
      </c>
      <c r="V36" s="87">
        <f>分析係数表!D39</f>
        <v>5.6793478260869563E-2</v>
      </c>
      <c r="W36" s="167">
        <f t="shared" si="8"/>
        <v>0</v>
      </c>
      <c r="X36" s="76">
        <f>分析係数表!E39</f>
        <v>7.2010869565217392E-2</v>
      </c>
      <c r="Y36" s="166">
        <f t="shared" si="9"/>
        <v>0</v>
      </c>
    </row>
    <row r="37" spans="1:25" x14ac:dyDescent="0.2">
      <c r="A37" s="6" t="s">
        <v>25</v>
      </c>
      <c r="B37" s="5" t="s">
        <v>40</v>
      </c>
      <c r="C37" s="90"/>
      <c r="D37" s="76">
        <f>投入係数表!G37</f>
        <v>0</v>
      </c>
      <c r="E37" s="77">
        <f t="shared" si="0"/>
        <v>0</v>
      </c>
      <c r="F37" s="76">
        <f>分析係数表!C40</f>
        <v>0.60127684271619275</v>
      </c>
      <c r="G37" s="77">
        <f t="shared" si="1"/>
        <v>0</v>
      </c>
      <c r="H37" s="77">
        <v>4.8072905984544194E-3</v>
      </c>
      <c r="I37" s="77">
        <f t="shared" si="2"/>
        <v>4.8072905984544194E-3</v>
      </c>
      <c r="J37" s="76">
        <f>分析係数表!G40</f>
        <v>0.54798481836255197</v>
      </c>
      <c r="K37" s="78">
        <f t="shared" si="3"/>
        <v>2.6343222654100487E-3</v>
      </c>
      <c r="L37" s="79"/>
      <c r="M37" s="80"/>
      <c r="N37" s="81">
        <f>分析係数表!H40</f>
        <v>3.4120563674321501E-2</v>
      </c>
      <c r="O37" s="82">
        <f t="shared" si="4"/>
        <v>0.36034898644874225</v>
      </c>
      <c r="P37" s="76">
        <f>分析係数表!C40</f>
        <v>0.60127684271619275</v>
      </c>
      <c r="Q37" s="82">
        <f t="shared" si="5"/>
        <v>0.21666950084787986</v>
      </c>
      <c r="R37" s="83">
        <v>0.21764405122509523</v>
      </c>
      <c r="S37" s="84">
        <f t="shared" si="6"/>
        <v>0.22245134182354964</v>
      </c>
      <c r="T37" s="85">
        <f>分析係数表!F40</f>
        <v>0.74046629315018975</v>
      </c>
      <c r="U37" s="86">
        <f t="shared" si="7"/>
        <v>0.16471772048636957</v>
      </c>
      <c r="V37" s="87">
        <f>分析係数表!D40</f>
        <v>0.1006687149828303</v>
      </c>
      <c r="W37" s="167">
        <f t="shared" si="8"/>
        <v>0</v>
      </c>
      <c r="X37" s="76">
        <f>分析係数表!E40</f>
        <v>5.8015543105006326E-2</v>
      </c>
      <c r="Y37" s="166">
        <f t="shared" si="9"/>
        <v>0</v>
      </c>
    </row>
    <row r="38" spans="1:25" x14ac:dyDescent="0.2">
      <c r="A38" s="6" t="s">
        <v>26</v>
      </c>
      <c r="B38" s="5" t="s">
        <v>276</v>
      </c>
      <c r="C38" s="90"/>
      <c r="D38" s="76">
        <f>投入係数表!G38</f>
        <v>0</v>
      </c>
      <c r="E38" s="77">
        <f t="shared" si="0"/>
        <v>0</v>
      </c>
      <c r="F38" s="76">
        <f>分析係数表!C41</f>
        <v>0.59395665886661919</v>
      </c>
      <c r="G38" s="77">
        <f t="shared" si="1"/>
        <v>0</v>
      </c>
      <c r="H38" s="77">
        <v>2.8159662769753729E-4</v>
      </c>
      <c r="I38" s="77">
        <f t="shared" si="2"/>
        <v>2.8159662769753729E-4</v>
      </c>
      <c r="J38" s="76">
        <f>分析係数表!G41</f>
        <v>0.45048742945100051</v>
      </c>
      <c r="K38" s="78">
        <f t="shared" si="3"/>
        <v>1.2685574095353398E-4</v>
      </c>
      <c r="L38" s="79"/>
      <c r="M38" s="80"/>
      <c r="N38" s="81">
        <f>分析係数表!H41</f>
        <v>5.5519311064718163E-2</v>
      </c>
      <c r="O38" s="82">
        <f t="shared" si="4"/>
        <v>0.58634223225215998</v>
      </c>
      <c r="P38" s="76">
        <f>分析係数表!C41</f>
        <v>0.59395665886661919</v>
      </c>
      <c r="Q38" s="82">
        <f t="shared" si="5"/>
        <v>0.3482618732208882</v>
      </c>
      <c r="R38" s="83">
        <v>0.35267467815654191</v>
      </c>
      <c r="S38" s="84">
        <f t="shared" si="6"/>
        <v>0.35295627478423947</v>
      </c>
      <c r="T38" s="85">
        <f>分析係数表!F41</f>
        <v>0.55190696083461599</v>
      </c>
      <c r="U38" s="86">
        <f t="shared" si="7"/>
        <v>0.19479902492367721</v>
      </c>
      <c r="V38" s="87">
        <f>分析係数表!D41</f>
        <v>0.18539421925773902</v>
      </c>
      <c r="W38" s="167">
        <f t="shared" si="8"/>
        <v>0</v>
      </c>
      <c r="X38" s="76">
        <f>分析係数表!E41</f>
        <v>0.17017273815631948</v>
      </c>
      <c r="Y38" s="166">
        <f t="shared" si="9"/>
        <v>0</v>
      </c>
    </row>
    <row r="39" spans="1:25" x14ac:dyDescent="0.2">
      <c r="A39" s="6" t="s">
        <v>51</v>
      </c>
      <c r="B39" s="5" t="s">
        <v>367</v>
      </c>
      <c r="C39" s="90"/>
      <c r="D39" s="76">
        <f>投入係数表!G39</f>
        <v>6.6028392208649722E-4</v>
      </c>
      <c r="E39" s="77">
        <f>$C$9*D39</f>
        <v>6.6028392208649728E-2</v>
      </c>
      <c r="F39" s="76">
        <f>分析係数表!C42</f>
        <v>0.30827067669172936</v>
      </c>
      <c r="G39" s="77">
        <f>E39*F39</f>
        <v>2.0354617147027361E-2</v>
      </c>
      <c r="H39" s="77">
        <v>2.2814851897761782E-2</v>
      </c>
      <c r="I39" s="77">
        <f>C39+H39</f>
        <v>2.2814851897761782E-2</v>
      </c>
      <c r="J39" s="76">
        <f>分析係数表!G42</f>
        <v>0.47878787878787876</v>
      </c>
      <c r="K39" s="78">
        <f>I39*J39</f>
        <v>1.0923474544988973E-2</v>
      </c>
      <c r="L39" s="79"/>
      <c r="M39" s="80"/>
      <c r="N39" s="81">
        <f>分析係数表!H42</f>
        <v>1.163883089770355E-2</v>
      </c>
      <c r="O39" s="82">
        <f t="shared" si="4"/>
        <v>0.12291827759551745</v>
      </c>
      <c r="P39" s="76">
        <f>分析係数表!C42</f>
        <v>0.30827067669172936</v>
      </c>
      <c r="Q39" s="82">
        <f>O39*P39</f>
        <v>3.7892100612152001E-2</v>
      </c>
      <c r="R39" s="83">
        <v>3.9430733333685027E-2</v>
      </c>
      <c r="S39" s="84">
        <f>I39+R39</f>
        <v>6.2245585231446812E-2</v>
      </c>
      <c r="T39" s="85">
        <f>分析係数表!F42</f>
        <v>0.54545454545454541</v>
      </c>
      <c r="U39" s="86">
        <f t="shared" si="7"/>
        <v>3.3952137398970988E-2</v>
      </c>
      <c r="V39" s="87">
        <f>分析係数表!D42</f>
        <v>0.24545454545454545</v>
      </c>
      <c r="W39" s="167">
        <f t="shared" si="8"/>
        <v>0</v>
      </c>
      <c r="X39" s="76">
        <f>分析係数表!E42</f>
        <v>0.17575757575757575</v>
      </c>
      <c r="Y39" s="166">
        <f t="shared" si="9"/>
        <v>0</v>
      </c>
    </row>
    <row r="40" spans="1:25" x14ac:dyDescent="0.2">
      <c r="A40" s="6" t="s">
        <v>194</v>
      </c>
      <c r="B40" s="5" t="s">
        <v>41</v>
      </c>
      <c r="C40" s="90"/>
      <c r="D40" s="76">
        <f>投入係数表!G40</f>
        <v>2.6081214922416638E-2</v>
      </c>
      <c r="E40" s="77">
        <f>$C$9*D40</f>
        <v>2.608121492241664</v>
      </c>
      <c r="F40" s="76">
        <f>分析係数表!C43</f>
        <v>0.33317448971487573</v>
      </c>
      <c r="G40" s="77">
        <f>E40*F40</f>
        <v>0.86895954729201663</v>
      </c>
      <c r="H40" s="77">
        <v>1.0983725306721892</v>
      </c>
      <c r="I40" s="77">
        <f>C40+H40</f>
        <v>1.0983725306721892</v>
      </c>
      <c r="J40" s="76">
        <f>分析係数表!G43</f>
        <v>0.31447963800904977</v>
      </c>
      <c r="K40" s="78">
        <f>I40*J40</f>
        <v>0.34541579584487397</v>
      </c>
      <c r="L40" s="79"/>
      <c r="M40" s="80"/>
      <c r="N40" s="81">
        <f>分析係数表!H43</f>
        <v>3.2711377870563677E-2</v>
      </c>
      <c r="O40" s="82">
        <f t="shared" si="4"/>
        <v>0.3454665044080294</v>
      </c>
      <c r="P40" s="76">
        <f>分析係数表!C43</f>
        <v>0.33317448971487573</v>
      </c>
      <c r="Q40" s="82">
        <f>O40*P40</f>
        <v>0.11510062631972706</v>
      </c>
      <c r="R40" s="83">
        <v>0.19859652716312742</v>
      </c>
      <c r="S40" s="84">
        <f>I40+R40</f>
        <v>1.2969690578353166</v>
      </c>
      <c r="T40" s="85">
        <f>分析係数表!F43</f>
        <v>0.5802139037433155</v>
      </c>
      <c r="U40" s="86">
        <f t="shared" si="7"/>
        <v>0.75251948008091896</v>
      </c>
      <c r="V40" s="87">
        <f>分析係数表!D43</f>
        <v>0.11641299876593994</v>
      </c>
      <c r="W40" s="167">
        <f t="shared" si="8"/>
        <v>0</v>
      </c>
      <c r="X40" s="76">
        <f>分析係数表!E43</f>
        <v>9.2348827642945289E-2</v>
      </c>
      <c r="Y40" s="166">
        <f t="shared" si="9"/>
        <v>0</v>
      </c>
    </row>
    <row r="41" spans="1:25" x14ac:dyDescent="0.2">
      <c r="A41" s="6" t="s">
        <v>340</v>
      </c>
      <c r="B41" s="5" t="s">
        <v>42</v>
      </c>
      <c r="C41" s="90"/>
      <c r="D41" s="76">
        <f>投入係数表!G41</f>
        <v>0</v>
      </c>
      <c r="E41" s="77">
        <f>$C$9*D41</f>
        <v>0</v>
      </c>
      <c r="F41" s="76">
        <f>分析係数表!C44</f>
        <v>0.44668045890539776</v>
      </c>
      <c r="G41" s="77">
        <f>E41*F41</f>
        <v>0</v>
      </c>
      <c r="H41" s="77">
        <v>3.8675945846496592E-3</v>
      </c>
      <c r="I41" s="77">
        <f>C41+H41</f>
        <v>3.8675945846496592E-3</v>
      </c>
      <c r="J41" s="76">
        <f>分析係数表!G44</f>
        <v>0.26717776712985147</v>
      </c>
      <c r="K41" s="78">
        <f>I41*J41</f>
        <v>1.0333352852902012E-3</v>
      </c>
      <c r="L41" s="79"/>
      <c r="M41" s="80"/>
      <c r="N41" s="81">
        <f>分析係数表!H44</f>
        <v>0.10956419624217119</v>
      </c>
      <c r="O41" s="82">
        <f t="shared" si="4"/>
        <v>1.157112978665426</v>
      </c>
      <c r="P41" s="76">
        <f>分析係数表!C44</f>
        <v>0.44668045890539776</v>
      </c>
      <c r="Q41" s="82">
        <f>O41*P41</f>
        <v>0.51685975631566416</v>
      </c>
      <c r="R41" s="83">
        <v>0.5240481799600808</v>
      </c>
      <c r="S41" s="84">
        <f>I41+R41</f>
        <v>0.52791577454473049</v>
      </c>
      <c r="T41" s="85">
        <f>分析係数表!F44</f>
        <v>0.50742692860565408</v>
      </c>
      <c r="U41" s="86">
        <f t="shared" si="7"/>
        <v>0.26787868003970755</v>
      </c>
      <c r="V41" s="87">
        <f>分析係数表!D44</f>
        <v>0.12563488260661237</v>
      </c>
      <c r="W41" s="167">
        <f t="shared" si="8"/>
        <v>0</v>
      </c>
      <c r="X41" s="76">
        <f>分析係数表!E44</f>
        <v>9.5448011499760427E-2</v>
      </c>
      <c r="Y41" s="166">
        <f t="shared" si="9"/>
        <v>0</v>
      </c>
    </row>
    <row r="42" spans="1:25" x14ac:dyDescent="0.2">
      <c r="A42" s="6" t="s">
        <v>341</v>
      </c>
      <c r="B42" s="5" t="s">
        <v>278</v>
      </c>
      <c r="C42" s="90"/>
      <c r="D42" s="76">
        <f>投入係数表!G42</f>
        <v>1.8157807857378673E-3</v>
      </c>
      <c r="E42" s="77">
        <f>$C$9*D42</f>
        <v>0.18157807857378672</v>
      </c>
      <c r="F42" s="76">
        <f>分析係数表!C45</f>
        <v>1</v>
      </c>
      <c r="G42" s="77">
        <f>E42*F42</f>
        <v>0.18157807857378672</v>
      </c>
      <c r="H42" s="77">
        <v>0.21685354081713576</v>
      </c>
      <c r="I42" s="77">
        <f>C42+H42</f>
        <v>0.21685354081713576</v>
      </c>
      <c r="J42" s="76">
        <f>分析係数表!G45</f>
        <v>0</v>
      </c>
      <c r="K42" s="78">
        <f>I42*J42</f>
        <v>0</v>
      </c>
      <c r="L42" s="79"/>
      <c r="M42" s="80"/>
      <c r="N42" s="81">
        <f>分析係数表!H45</f>
        <v>0</v>
      </c>
      <c r="O42" s="82">
        <f t="shared" si="4"/>
        <v>0</v>
      </c>
      <c r="P42" s="76">
        <f>分析係数表!C45</f>
        <v>1</v>
      </c>
      <c r="Q42" s="82">
        <f>O42*P42</f>
        <v>0</v>
      </c>
      <c r="R42" s="83">
        <v>1.5494987163779169E-2</v>
      </c>
      <c r="S42" s="84">
        <f>I42+R42</f>
        <v>0.23234852798091493</v>
      </c>
      <c r="T42" s="85">
        <f>分析係数表!F45</f>
        <v>0</v>
      </c>
      <c r="U42" s="86">
        <f t="shared" si="7"/>
        <v>0</v>
      </c>
      <c r="V42" s="87">
        <f>分析係数表!D45</f>
        <v>0</v>
      </c>
      <c r="W42" s="167">
        <f t="shared" si="8"/>
        <v>0</v>
      </c>
      <c r="X42" s="76">
        <f>分析係数表!E45</f>
        <v>0</v>
      </c>
      <c r="Y42" s="166">
        <f t="shared" si="9"/>
        <v>0</v>
      </c>
    </row>
    <row r="43" spans="1:25" x14ac:dyDescent="0.2">
      <c r="A43" s="6" t="s">
        <v>342</v>
      </c>
      <c r="B43" s="5" t="s">
        <v>279</v>
      </c>
      <c r="C43" s="90"/>
      <c r="D43" s="76">
        <f>投入係数表!G43</f>
        <v>6.767910201386596E-3</v>
      </c>
      <c r="E43" s="77">
        <f>$C$9*D43</f>
        <v>0.67679102013865955</v>
      </c>
      <c r="F43" s="76">
        <f>分析係数表!C46</f>
        <v>0.15546676353069377</v>
      </c>
      <c r="G43" s="77">
        <f>E43*F43</f>
        <v>0.10521850948759399</v>
      </c>
      <c r="H43" s="77">
        <v>0.1173852499986114</v>
      </c>
      <c r="I43" s="77">
        <f>C43+H43</f>
        <v>0.1173852499986114</v>
      </c>
      <c r="J43" s="76">
        <f>分析係数表!G46</f>
        <v>0</v>
      </c>
      <c r="K43" s="78">
        <f>I43*J43</f>
        <v>0</v>
      </c>
      <c r="L43" s="79"/>
      <c r="M43" s="80"/>
      <c r="N43" s="81">
        <f>分析係数表!H46</f>
        <v>2.2129436325678497E-2</v>
      </c>
      <c r="O43" s="82">
        <f t="shared" si="4"/>
        <v>0.2337100883430466</v>
      </c>
      <c r="P43" s="76">
        <f>分析係数表!C46</f>
        <v>0.15546676353069377</v>
      </c>
      <c r="Q43" s="82">
        <f>O43*P43</f>
        <v>3.6334151039165978E-2</v>
      </c>
      <c r="R43" s="83">
        <v>4.0279357138997385E-2</v>
      </c>
      <c r="S43" s="84">
        <f>I43+R43</f>
        <v>0.15766460713760877</v>
      </c>
      <c r="T43" s="85">
        <f>分析係数表!F46</f>
        <v>0</v>
      </c>
      <c r="U43" s="86">
        <f t="shared" si="7"/>
        <v>0</v>
      </c>
      <c r="V43" s="87">
        <f>分析係数表!D46</f>
        <v>4.662004662004662E-3</v>
      </c>
      <c r="W43" s="167">
        <f t="shared" si="8"/>
        <v>0</v>
      </c>
      <c r="X43" s="76">
        <f>分析係数表!E46</f>
        <v>9.324009324009324E-3</v>
      </c>
      <c r="Y43" s="166">
        <f t="shared" si="9"/>
        <v>0</v>
      </c>
    </row>
    <row r="44" spans="1:25" x14ac:dyDescent="0.2">
      <c r="A44" s="192">
        <v>40</v>
      </c>
      <c r="B44" s="14" t="s">
        <v>150</v>
      </c>
      <c r="C44" s="197">
        <f>SUM(C5:C43)</f>
        <v>100</v>
      </c>
      <c r="D44" s="92">
        <f>投入係数表!G44</f>
        <v>0.65714757345658636</v>
      </c>
      <c r="E44" s="91">
        <f>SUM(E5:E43)</f>
        <v>65.71475734565864</v>
      </c>
      <c r="F44" s="92">
        <f>分析係数表!C47</f>
        <v>0.3856972016264052</v>
      </c>
      <c r="G44" s="91">
        <f>SUM(G5:G43)</f>
        <v>10.092296903118076</v>
      </c>
      <c r="H44" s="91">
        <f>SUM(H5:H43)</f>
        <v>11.263921930173696</v>
      </c>
      <c r="I44" s="91">
        <f>SUM(I5:I43)</f>
        <v>111.26392193017372</v>
      </c>
      <c r="J44" s="92">
        <f>分析係数表!G47</f>
        <v>0.23532043395593333</v>
      </c>
      <c r="K44" s="93">
        <f>SUM(K5:K43)</f>
        <v>16.843780252824068</v>
      </c>
      <c r="L44" s="94">
        <f>最終需要_まとめ!$L$33</f>
        <v>0.627</v>
      </c>
      <c r="M44" s="91">
        <f>K44*L44</f>
        <v>10.561050218520691</v>
      </c>
      <c r="N44" s="95">
        <f>分析係数表!H47</f>
        <v>1</v>
      </c>
      <c r="O44" s="96">
        <f>SUM(O5:O43)</f>
        <v>10.561050218520691</v>
      </c>
      <c r="P44" s="92">
        <f>分析係数表!C47</f>
        <v>0.3856972016264052</v>
      </c>
      <c r="Q44" s="96">
        <f>SUM(Q5:Q43)</f>
        <v>4.7098579745207916</v>
      </c>
      <c r="R44" s="91">
        <f>SUM(R5:R43)</f>
        <v>5.1871617471735014</v>
      </c>
      <c r="S44" s="97">
        <f>SUM(S5:S43)</f>
        <v>116.4510836773472</v>
      </c>
      <c r="T44" s="98">
        <f>分析係数表!F47</f>
        <v>0.49256721600054465</v>
      </c>
      <c r="U44" s="99">
        <f>SUM(U5:U43)</f>
        <v>43.059440010772086</v>
      </c>
      <c r="V44" s="100">
        <f>分析係数表!D47</f>
        <v>5.5358071998560611E-2</v>
      </c>
      <c r="W44" s="164">
        <f>SUM(W5:W43)</f>
        <v>6</v>
      </c>
      <c r="X44" s="92">
        <f>分析係数表!E47</f>
        <v>4.4839843806985892E-2</v>
      </c>
      <c r="Y44" s="165">
        <f>SUM(Y5:Y43)</f>
        <v>5</v>
      </c>
    </row>
    <row r="45" spans="1:25" x14ac:dyDescent="0.2">
      <c r="B45" s="13" t="s">
        <v>178</v>
      </c>
      <c r="C45" s="94" t="s">
        <v>179</v>
      </c>
      <c r="D45" s="94" t="s">
        <v>108</v>
      </c>
      <c r="E45" s="94"/>
      <c r="F45" s="94" t="s">
        <v>110</v>
      </c>
      <c r="G45" s="94"/>
      <c r="H45" s="94" t="s">
        <v>109</v>
      </c>
      <c r="I45" s="94"/>
      <c r="J45" s="94" t="s">
        <v>110</v>
      </c>
      <c r="K45" s="94"/>
      <c r="L45" s="94" t="s">
        <v>179</v>
      </c>
      <c r="M45" s="94"/>
      <c r="N45" s="94" t="s">
        <v>110</v>
      </c>
      <c r="O45" s="94"/>
      <c r="P45" s="94" t="s">
        <v>110</v>
      </c>
      <c r="Q45" s="94"/>
      <c r="R45" s="94"/>
      <c r="S45" s="94" t="s">
        <v>109</v>
      </c>
      <c r="T45" s="94" t="s">
        <v>110</v>
      </c>
      <c r="U45" s="94"/>
      <c r="V45" s="94" t="s">
        <v>110</v>
      </c>
      <c r="W45" s="94"/>
      <c r="X45" s="94" t="s">
        <v>110</v>
      </c>
      <c r="Y45" s="7"/>
    </row>
    <row r="46" spans="1:25" x14ac:dyDescent="0.2">
      <c r="B46" s="3" t="s">
        <v>151</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2023-08-19T07:27:47Z</dcterms:modified>
</cp:coreProperties>
</file>