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4C7CC552-A970-4582-A936-953BBDC98963}"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C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R44" i="1" s="1"/>
  <c r="BJ44" i="1"/>
  <c r="BK44" i="1" s="1"/>
  <c r="BL44" i="1" s="1"/>
  <c r="BQ44" i="1"/>
  <c r="BI44" i="1"/>
  <c r="BP43" i="1"/>
  <c r="BR43" i="1" s="1"/>
  <c r="BJ43" i="1"/>
  <c r="BK43" i="1" s="1"/>
  <c r="BL43" i="1" s="1"/>
  <c r="BQ43" i="1"/>
  <c r="BI43" i="1"/>
  <c r="BP42" i="1"/>
  <c r="BJ42" i="1"/>
  <c r="BK42" i="1" s="1"/>
  <c r="BL42" i="1" s="1"/>
  <c r="BQ42" i="1"/>
  <c r="BR42" i="1" s="1"/>
  <c r="BI42" i="1"/>
  <c r="BJ41" i="1"/>
  <c r="BQ41" i="1"/>
  <c r="BP41" i="1"/>
  <c r="BI41" i="1"/>
  <c r="BI40" i="1"/>
  <c r="BJ40" i="1"/>
  <c r="BK40" i="1" s="1"/>
  <c r="BL40" i="1" s="1"/>
  <c r="BP40" i="1"/>
  <c r="BI39" i="1"/>
  <c r="BQ39" i="1"/>
  <c r="BP39" i="1"/>
  <c r="BI38" i="1"/>
  <c r="BQ38" i="1"/>
  <c r="BP38" i="1"/>
  <c r="BR38" i="1" s="1"/>
  <c r="BJ37" i="1"/>
  <c r="BP37" i="1"/>
  <c r="BI37" i="1"/>
  <c r="BP36" i="1"/>
  <c r="BR36" i="1" s="1"/>
  <c r="BJ36" i="1"/>
  <c r="BQ36" i="1"/>
  <c r="BI36" i="1"/>
  <c r="BK36" i="1" s="1"/>
  <c r="BL36" i="1" s="1"/>
  <c r="BP35" i="1"/>
  <c r="BR35" i="1" s="1"/>
  <c r="BJ35" i="1"/>
  <c r="BK35" i="1" s="1"/>
  <c r="BL35" i="1" s="1"/>
  <c r="BQ35" i="1"/>
  <c r="BI35" i="1"/>
  <c r="BP34" i="1"/>
  <c r="BJ34" i="1"/>
  <c r="BK34" i="1" s="1"/>
  <c r="BL34" i="1" s="1"/>
  <c r="BQ34" i="1"/>
  <c r="BR34" i="1" s="1"/>
  <c r="BI34" i="1"/>
  <c r="BJ33" i="1"/>
  <c r="BQ33" i="1"/>
  <c r="BP33" i="1"/>
  <c r="BR33" i="1" s="1"/>
  <c r="BI33" i="1"/>
  <c r="BI32" i="1"/>
  <c r="BJ32" i="1"/>
  <c r="BK32" i="1" s="1"/>
  <c r="BL32" i="1" s="1"/>
  <c r="BP32" i="1"/>
  <c r="BI31" i="1"/>
  <c r="BQ31" i="1"/>
  <c r="BP31" i="1"/>
  <c r="BI30" i="1"/>
  <c r="BJ30" i="1"/>
  <c r="BK30" i="1" s="1"/>
  <c r="BL30" i="1" s="1"/>
  <c r="BP30" i="1"/>
  <c r="BJ29" i="1"/>
  <c r="BK29" i="1" s="1"/>
  <c r="BL29" i="1" s="1"/>
  <c r="BP29" i="1"/>
  <c r="BI29" i="1"/>
  <c r="BP28" i="1"/>
  <c r="BJ28" i="1"/>
  <c r="BQ28" i="1"/>
  <c r="BI28" i="1"/>
  <c r="BP27" i="1"/>
  <c r="BJ27" i="1"/>
  <c r="BQ27" i="1"/>
  <c r="BI27" i="1"/>
  <c r="BP26" i="1"/>
  <c r="BJ26" i="1"/>
  <c r="BQ26" i="1"/>
  <c r="BR26" i="1" s="1"/>
  <c r="BI26" i="1"/>
  <c r="BQ25" i="1"/>
  <c r="BP25" i="1"/>
  <c r="BR25" i="1" s="1"/>
  <c r="BI25" i="1"/>
  <c r="BI24" i="1"/>
  <c r="BJ24" i="1"/>
  <c r="BK24" i="1" s="1"/>
  <c r="BL24" i="1" s="1"/>
  <c r="BP24" i="1"/>
  <c r="BI23" i="1"/>
  <c r="BQ23" i="1"/>
  <c r="BP23" i="1"/>
  <c r="BR23" i="1" s="1"/>
  <c r="BJ22" i="1"/>
  <c r="BK22" i="1" s="1"/>
  <c r="BL22" i="1" s="1"/>
  <c r="BP22" i="1"/>
  <c r="BI22" i="1"/>
  <c r="BJ21" i="1"/>
  <c r="BK21" i="1" s="1"/>
  <c r="BL21" i="1" s="1"/>
  <c r="BP21" i="1"/>
  <c r="BI21" i="1"/>
  <c r="BP20" i="1"/>
  <c r="BQ20" i="1"/>
  <c r="BI20" i="1"/>
  <c r="BP19" i="1"/>
  <c r="BJ19" i="1"/>
  <c r="BQ19" i="1"/>
  <c r="BI19" i="1"/>
  <c r="BJ18" i="1"/>
  <c r="BK18" i="1" s="1"/>
  <c r="BL18" i="1" s="1"/>
  <c r="BQ18" i="1"/>
  <c r="BP18" i="1"/>
  <c r="BR18" i="1" s="1"/>
  <c r="BI18" i="1"/>
  <c r="BP17" i="1"/>
  <c r="BQ17" i="1"/>
  <c r="BR17" i="1" s="1"/>
  <c r="BI17" i="1"/>
  <c r="BI16" i="1"/>
  <c r="BJ16" i="1"/>
  <c r="BK16" i="1" s="1"/>
  <c r="BL16" i="1" s="1"/>
  <c r="BP16" i="1"/>
  <c r="BI15" i="1"/>
  <c r="BQ15" i="1"/>
  <c r="BP15" i="1"/>
  <c r="BI14" i="1"/>
  <c r="BJ14" i="1"/>
  <c r="BK14" i="1" s="1"/>
  <c r="BL14" i="1" s="1"/>
  <c r="BP14" i="1"/>
  <c r="BJ13" i="1"/>
  <c r="BK13" i="1" s="1"/>
  <c r="BL13" i="1" s="1"/>
  <c r="BP13" i="1"/>
  <c r="BI13" i="1"/>
  <c r="BP12" i="1"/>
  <c r="BI12" i="1"/>
  <c r="BQ12" i="1"/>
  <c r="BP11" i="1"/>
  <c r="BJ11" i="1"/>
  <c r="BK11" i="1" s="1"/>
  <c r="BL11" i="1" s="1"/>
  <c r="BQ11" i="1"/>
  <c r="BI11" i="1"/>
  <c r="BJ10" i="1"/>
  <c r="BQ10" i="1"/>
  <c r="BP10" i="1"/>
  <c r="BI10" i="1"/>
  <c r="BJ9" i="1"/>
  <c r="BK9" i="1" s="1"/>
  <c r="BL9" i="1" s="1"/>
  <c r="BQ9" i="1"/>
  <c r="BP9" i="1"/>
  <c r="BR9" i="1" s="1"/>
  <c r="BI9" i="1"/>
  <c r="BP8" i="1"/>
  <c r="BJ8" i="1"/>
  <c r="BK8" i="1" s="1"/>
  <c r="BL8" i="1" s="1"/>
  <c r="BI8" i="1"/>
  <c r="BQ8" i="1"/>
  <c r="BP7" i="1"/>
  <c r="BI7" i="1"/>
  <c r="BQ7" i="1"/>
  <c r="BR7" i="1" s="1"/>
  <c r="BJ6" i="1"/>
  <c r="BP6" i="1"/>
  <c r="BI6" i="1"/>
  <c r="BJ5" i="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D46" i="4"/>
  <c r="AF44" i="4"/>
  <c r="AE41" i="4"/>
  <c r="AD38" i="4"/>
  <c r="AF36" i="4"/>
  <c r="AC35" i="4"/>
  <c r="AE33" i="4"/>
  <c r="AB32" i="4"/>
  <c r="AD30" i="4"/>
  <c r="AF28" i="4"/>
  <c r="AC27" i="4"/>
  <c r="AE25" i="4"/>
  <c r="AB24" i="4"/>
  <c r="AD22" i="4"/>
  <c r="AF20" i="4"/>
  <c r="AC19" i="4"/>
  <c r="AE17" i="4"/>
  <c r="AB16" i="4"/>
  <c r="AD14" i="4"/>
  <c r="AF12" i="4"/>
  <c r="AC11" i="4"/>
  <c r="AE9"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C43" i="4"/>
  <c r="AC47" i="4"/>
  <c r="AB44" i="4"/>
  <c r="AF40" i="4"/>
  <c r="AE37" i="4"/>
  <c r="AD34" i="4"/>
  <c r="AC31" i="4"/>
  <c r="AB28" i="4"/>
  <c r="AF24" i="4"/>
  <c r="AE21" i="4"/>
  <c r="AD18" i="4"/>
  <c r="AF16" i="4"/>
  <c r="AE13" i="4"/>
  <c r="AD10" i="4"/>
  <c r="AD45" i="4"/>
  <c r="AC42" i="4"/>
  <c r="AB39" i="4"/>
  <c r="AF35" i="4"/>
  <c r="AE32" i="4"/>
  <c r="AD29" i="4"/>
  <c r="AC26" i="4"/>
  <c r="AB23" i="4"/>
  <c r="AD21" i="4"/>
  <c r="AC18" i="4"/>
  <c r="AB15" i="4"/>
  <c r="AF11"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B40" i="4"/>
  <c r="AE45" i="4"/>
  <c r="AD42" i="4"/>
  <c r="AC39" i="4"/>
  <c r="AB36" i="4"/>
  <c r="AF32" i="4"/>
  <c r="AE29" i="4"/>
  <c r="AD26" i="4"/>
  <c r="AC23" i="4"/>
  <c r="AB20" i="4"/>
  <c r="AC15" i="4"/>
  <c r="AB12" i="4"/>
  <c r="AF8" i="4"/>
  <c r="AB47" i="4"/>
  <c r="AF43" i="4"/>
  <c r="AE40" i="4"/>
  <c r="AD37" i="4"/>
  <c r="AC34" i="4"/>
  <c r="AB31" i="4"/>
  <c r="AF27" i="4"/>
  <c r="AE24" i="4"/>
  <c r="AF19" i="4"/>
  <c r="AE16" i="4"/>
  <c r="AD13" i="4"/>
  <c r="AC10" i="4"/>
  <c r="AE46" i="4"/>
  <c r="AB45" i="4"/>
  <c r="AD43" i="4"/>
  <c r="AF41" i="4"/>
  <c r="AC40" i="4"/>
  <c r="AE38" i="4"/>
  <c r="AB37" i="4"/>
  <c r="AD35" i="4"/>
  <c r="AF33" i="4"/>
  <c r="AC32" i="4"/>
  <c r="AE30" i="4"/>
  <c r="AB29" i="4"/>
  <c r="AD27" i="4"/>
  <c r="AF25" i="4"/>
  <c r="AC24" i="4"/>
  <c r="AE22" i="4"/>
  <c r="AB21" i="4"/>
  <c r="AD19" i="4"/>
  <c r="AF17" i="4"/>
  <c r="AC16" i="4"/>
  <c r="AE14" i="4"/>
  <c r="AB13" i="4"/>
  <c r="AD11" i="4"/>
  <c r="AF9" i="4"/>
  <c r="BR32" i="1"/>
  <c r="BR5" i="1"/>
  <c r="BR15" i="1"/>
  <c r="BR31" i="1"/>
  <c r="BK37" i="1"/>
  <c r="BL37" i="1" s="1"/>
  <c r="BR41" i="1"/>
  <c r="BK6" i="1"/>
  <c r="BL6" i="1" s="1"/>
  <c r="BR14" i="1"/>
  <c r="BK26" i="1"/>
  <c r="BL26" i="1" s="1"/>
  <c r="BK27" i="1"/>
  <c r="BL27" i="1" s="1"/>
  <c r="BK28" i="1"/>
  <c r="BL28" i="1" s="1"/>
  <c r="BK10" i="1"/>
  <c r="BL10" i="1" s="1"/>
  <c r="BR11" i="1"/>
  <c r="BR12" i="1"/>
  <c r="BK19" i="1"/>
  <c r="BL19" i="1" s="1"/>
  <c r="BR20" i="1"/>
  <c r="BR27" i="1"/>
  <c r="BR28" i="1"/>
  <c r="BR39" i="1"/>
  <c r="BK5" i="1"/>
  <c r="BL5" i="1" s="1"/>
  <c r="BR13" i="1"/>
  <c r="BR19" i="1"/>
  <c r="BR8" i="1"/>
  <c r="BR10" i="1"/>
  <c r="BK33" i="1"/>
  <c r="BL33" i="1" s="1"/>
  <c r="BR24" i="1"/>
  <c r="BK41" i="1"/>
  <c r="BL41" i="1" s="1"/>
  <c r="BQ14" i="1"/>
  <c r="BJ7" i="1"/>
  <c r="BK7" i="1" s="1"/>
  <c r="BL7" i="1" s="1"/>
  <c r="BJ15" i="1"/>
  <c r="BK15" i="1" s="1"/>
  <c r="BL15" i="1" s="1"/>
  <c r="BJ23" i="1"/>
  <c r="BK23" i="1" s="1"/>
  <c r="BL23" i="1" s="1"/>
  <c r="BJ31" i="1"/>
  <c r="BK31" i="1" s="1"/>
  <c r="BL31" i="1" s="1"/>
  <c r="BJ39" i="1"/>
  <c r="BK39" i="1" s="1"/>
  <c r="BL39" i="1" s="1"/>
  <c r="BQ6" i="1"/>
  <c r="BR6" i="1" s="1"/>
  <c r="BJ12" i="1"/>
  <c r="BK12" i="1" s="1"/>
  <c r="BL12" i="1" s="1"/>
  <c r="BQ16" i="1"/>
  <c r="BR16" i="1" s="1"/>
  <c r="BJ20" i="1"/>
  <c r="BK20" i="1" s="1"/>
  <c r="BL20" i="1" s="1"/>
  <c r="BQ24" i="1"/>
  <c r="BQ32" i="1"/>
  <c r="BQ40" i="1"/>
  <c r="BR40" i="1" s="1"/>
  <c r="BQ22" i="1"/>
  <c r="BR22" i="1" s="1"/>
  <c r="BQ30" i="1"/>
  <c r="BR30" i="1" s="1"/>
  <c r="BQ5" i="1"/>
  <c r="BQ13" i="1"/>
  <c r="BJ17" i="1"/>
  <c r="BK17" i="1" s="1"/>
  <c r="BL17" i="1" s="1"/>
  <c r="BQ21" i="1"/>
  <c r="BR21" i="1" s="1"/>
  <c r="BJ25" i="1"/>
  <c r="BK25" i="1" s="1"/>
  <c r="BL25" i="1" s="1"/>
  <c r="BQ29" i="1"/>
  <c r="BR29" i="1" s="1"/>
  <c r="BQ37" i="1"/>
  <c r="BR37" i="1" s="1"/>
  <c r="BJ38" i="1"/>
  <c r="BK38" i="1" s="1"/>
  <c r="BL38"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E10" i="49" s="1"/>
  <c r="D11" i="49"/>
  <c r="D12" i="49"/>
  <c r="D13" i="49"/>
  <c r="D14" i="49"/>
  <c r="D15" i="49"/>
  <c r="D16" i="49"/>
  <c r="D17" i="49"/>
  <c r="D18" i="49"/>
  <c r="E18" i="49" s="1"/>
  <c r="D19" i="49"/>
  <c r="D20" i="49"/>
  <c r="D21" i="49"/>
  <c r="D22" i="49"/>
  <c r="D23" i="49"/>
  <c r="D24" i="49"/>
  <c r="D25" i="49"/>
  <c r="D26" i="49"/>
  <c r="E26" i="49" s="1"/>
  <c r="D27" i="49"/>
  <c r="D28" i="49"/>
  <c r="D29" i="49"/>
  <c r="D30" i="49"/>
  <c r="D31" i="49"/>
  <c r="D32" i="49"/>
  <c r="D33" i="49"/>
  <c r="D34" i="49"/>
  <c r="D35" i="49"/>
  <c r="D36" i="49"/>
  <c r="D37" i="49"/>
  <c r="D38" i="49"/>
  <c r="D39" i="49"/>
  <c r="D40" i="49"/>
  <c r="D41" i="49"/>
  <c r="D42" i="49"/>
  <c r="E42" i="49" s="1"/>
  <c r="D43" i="49"/>
  <c r="D44" i="49"/>
  <c r="D5" i="49"/>
  <c r="C42" i="49"/>
  <c r="C44" i="49" s="1"/>
  <c r="C43" i="48"/>
  <c r="C44" i="48" s="1"/>
  <c r="D44" i="30"/>
  <c r="D41" i="30"/>
  <c r="D42" i="30"/>
  <c r="E42" i="30" s="1"/>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N23" i="4" s="1"/>
  <c r="H23" i="4" s="1"/>
  <c r="AM24" i="4"/>
  <c r="AM25" i="4"/>
  <c r="AM26" i="4"/>
  <c r="AM27" i="4"/>
  <c r="AM28" i="4"/>
  <c r="AM29" i="4"/>
  <c r="AM30" i="4"/>
  <c r="AM31" i="4"/>
  <c r="AM32" i="4"/>
  <c r="AM33" i="4"/>
  <c r="AM34" i="4"/>
  <c r="AM35" i="4"/>
  <c r="AM36" i="4"/>
  <c r="AM37" i="4"/>
  <c r="AM38" i="4"/>
  <c r="AM39" i="4"/>
  <c r="AM40" i="4"/>
  <c r="AM41" i="4"/>
  <c r="AM42" i="4"/>
  <c r="AM43" i="4"/>
  <c r="AM44" i="4"/>
  <c r="AM45" i="4"/>
  <c r="AM46" i="4"/>
  <c r="AM47" i="4"/>
  <c r="AN45" i="4" s="1"/>
  <c r="H45" i="4" s="1"/>
  <c r="AM8" i="4"/>
  <c r="W9" i="4"/>
  <c r="X9" i="4"/>
  <c r="E9" i="4" s="1"/>
  <c r="W10" i="4"/>
  <c r="X10" i="4"/>
  <c r="E10" i="4" s="1"/>
  <c r="W11" i="4"/>
  <c r="X11" i="4"/>
  <c r="E11" i="4" s="1"/>
  <c r="W12" i="4"/>
  <c r="D12" i="4" s="1"/>
  <c r="X12" i="4"/>
  <c r="E12" i="4" s="1"/>
  <c r="X9" i="37" s="1"/>
  <c r="W13" i="4"/>
  <c r="X13" i="4"/>
  <c r="E13" i="4" s="1"/>
  <c r="W14" i="4"/>
  <c r="X14" i="4"/>
  <c r="E14" i="4" s="1"/>
  <c r="X11" i="32" s="1"/>
  <c r="W15" i="4"/>
  <c r="D15" i="4" s="1"/>
  <c r="X15" i="4"/>
  <c r="E15" i="4" s="1"/>
  <c r="W16" i="4"/>
  <c r="D16" i="4" s="1"/>
  <c r="V13" i="14" s="1"/>
  <c r="X16" i="4"/>
  <c r="E16" i="4" s="1"/>
  <c r="X13" i="13" s="1"/>
  <c r="W17" i="4"/>
  <c r="X17" i="4"/>
  <c r="W18" i="4"/>
  <c r="X18" i="4"/>
  <c r="E18" i="4" s="1"/>
  <c r="W19" i="4"/>
  <c r="D19" i="4" s="1"/>
  <c r="X19" i="4"/>
  <c r="W20" i="4"/>
  <c r="D20" i="4" s="1"/>
  <c r="V17" i="20" s="1"/>
  <c r="X20" i="4"/>
  <c r="E20" i="4" s="1"/>
  <c r="W21" i="4"/>
  <c r="D21" i="4" s="1"/>
  <c r="X21" i="4"/>
  <c r="E21" i="4" s="1"/>
  <c r="W22" i="4"/>
  <c r="X22" i="4"/>
  <c r="E22" i="4" s="1"/>
  <c r="X19" i="20" s="1"/>
  <c r="W23" i="4"/>
  <c r="X23" i="4"/>
  <c r="W24" i="4"/>
  <c r="D24" i="4" s="1"/>
  <c r="V21" i="16" s="1"/>
  <c r="X24" i="4"/>
  <c r="E24" i="4" s="1"/>
  <c r="W25" i="4"/>
  <c r="X25" i="4"/>
  <c r="W26" i="4"/>
  <c r="X26" i="4"/>
  <c r="E26" i="4" s="1"/>
  <c r="X23" i="52" s="1"/>
  <c r="W27" i="4"/>
  <c r="D27" i="4" s="1"/>
  <c r="X27" i="4"/>
  <c r="W28" i="4"/>
  <c r="D28" i="4" s="1"/>
  <c r="V25" i="8" s="1"/>
  <c r="X28" i="4"/>
  <c r="E28" i="4" s="1"/>
  <c r="X25" i="8" s="1"/>
  <c r="W29" i="4"/>
  <c r="D29" i="4" s="1"/>
  <c r="X29" i="4"/>
  <c r="E29" i="4" s="1"/>
  <c r="W30" i="4"/>
  <c r="D30" i="4" s="1"/>
  <c r="V27" i="28" s="1"/>
  <c r="X30" i="4"/>
  <c r="E30" i="4" s="1"/>
  <c r="X27" i="22" s="1"/>
  <c r="W31" i="4"/>
  <c r="D31" i="4" s="1"/>
  <c r="X31" i="4"/>
  <c r="E31" i="4" s="1"/>
  <c r="W32" i="4"/>
  <c r="D32" i="4" s="1"/>
  <c r="X32" i="4"/>
  <c r="E32" i="4" s="1"/>
  <c r="X29" i="23" s="1"/>
  <c r="W33" i="4"/>
  <c r="X33" i="4"/>
  <c r="E33" i="4" s="1"/>
  <c r="W34" i="4"/>
  <c r="D34" i="4" s="1"/>
  <c r="X34" i="4"/>
  <c r="E34" i="4" s="1"/>
  <c r="W35" i="4"/>
  <c r="D35" i="4" s="1"/>
  <c r="X35" i="4"/>
  <c r="E35" i="4" s="1"/>
  <c r="W36" i="4"/>
  <c r="D36" i="4" s="1"/>
  <c r="V33" i="26" s="1"/>
  <c r="X36" i="4"/>
  <c r="E36" i="4" s="1"/>
  <c r="X33" i="23" s="1"/>
  <c r="W37" i="4"/>
  <c r="X37" i="4"/>
  <c r="E37" i="4" s="1"/>
  <c r="W38" i="4"/>
  <c r="X38" i="4"/>
  <c r="E38" i="4" s="1"/>
  <c r="W39" i="4"/>
  <c r="X39" i="4"/>
  <c r="E39" i="4" s="1"/>
  <c r="W40" i="4"/>
  <c r="D40" i="4" s="1"/>
  <c r="V37" i="14" s="1"/>
  <c r="X40" i="4"/>
  <c r="E40" i="4" s="1"/>
  <c r="X37" i="32" s="1"/>
  <c r="W41" i="4"/>
  <c r="D41" i="4" s="1"/>
  <c r="X41" i="4"/>
  <c r="W42" i="4"/>
  <c r="X42" i="4"/>
  <c r="E42" i="4" s="1"/>
  <c r="W43" i="4"/>
  <c r="D43" i="4" s="1"/>
  <c r="X43" i="4"/>
  <c r="W44" i="4"/>
  <c r="D44" i="4" s="1"/>
  <c r="V41" i="17" s="1"/>
  <c r="X44" i="4"/>
  <c r="E44" i="4" s="1"/>
  <c r="W45" i="4"/>
  <c r="D45" i="4" s="1"/>
  <c r="V42" i="30" s="1"/>
  <c r="X45" i="4"/>
  <c r="W46" i="4"/>
  <c r="D46" i="4" s="1"/>
  <c r="V43" i="30" s="1"/>
  <c r="X46" i="4"/>
  <c r="E46" i="4" s="1"/>
  <c r="X47" i="4"/>
  <c r="E47" i="4" s="1"/>
  <c r="X8" i="4"/>
  <c r="W8" i="4"/>
  <c r="D8" i="4" s="1"/>
  <c r="D6" i="50"/>
  <c r="D7" i="50"/>
  <c r="D8" i="50"/>
  <c r="D9" i="50"/>
  <c r="D10" i="50"/>
  <c r="D11" i="50"/>
  <c r="D12" i="50"/>
  <c r="E12" i="50" s="1"/>
  <c r="D13" i="50"/>
  <c r="D14" i="50"/>
  <c r="D15" i="50"/>
  <c r="D16" i="50"/>
  <c r="D17" i="50"/>
  <c r="D18" i="50"/>
  <c r="D19" i="50"/>
  <c r="D20" i="50"/>
  <c r="D21" i="50"/>
  <c r="D22" i="50"/>
  <c r="D23" i="50"/>
  <c r="D24" i="50"/>
  <c r="D25" i="50"/>
  <c r="D26" i="50"/>
  <c r="D27" i="50"/>
  <c r="D28" i="50"/>
  <c r="E28" i="50" s="1"/>
  <c r="D29" i="50"/>
  <c r="D30" i="50"/>
  <c r="D31" i="50"/>
  <c r="D32" i="50"/>
  <c r="D33" i="50"/>
  <c r="D34" i="50"/>
  <c r="D35" i="50"/>
  <c r="D36" i="50"/>
  <c r="D37" i="50"/>
  <c r="D38" i="50"/>
  <c r="D39" i="50"/>
  <c r="D40" i="50"/>
  <c r="D41" i="50"/>
  <c r="D42" i="50"/>
  <c r="D43" i="50"/>
  <c r="D44" i="50"/>
  <c r="D5" i="50"/>
  <c r="C41" i="50"/>
  <c r="C44" i="50" s="1"/>
  <c r="G45" i="4"/>
  <c r="J42" i="19" s="1"/>
  <c r="D41" i="8"/>
  <c r="D42" i="8"/>
  <c r="D43" i="8"/>
  <c r="D44" i="8"/>
  <c r="D33" i="13"/>
  <c r="E33" i="13" s="1"/>
  <c r="D34" i="13"/>
  <c r="D35" i="13"/>
  <c r="D36" i="13"/>
  <c r="D37" i="13"/>
  <c r="D38" i="13"/>
  <c r="D39" i="13"/>
  <c r="D40" i="13"/>
  <c r="D41" i="13"/>
  <c r="D42" i="13"/>
  <c r="D43" i="13"/>
  <c r="D44" i="13"/>
  <c r="D41" i="12"/>
  <c r="D42" i="12"/>
  <c r="D43" i="12"/>
  <c r="D44" i="12"/>
  <c r="D41" i="14"/>
  <c r="E41" i="14" s="1"/>
  <c r="D42" i="14"/>
  <c r="D43" i="14"/>
  <c r="D44" i="14"/>
  <c r="D41" i="15"/>
  <c r="D42" i="15"/>
  <c r="D43" i="15"/>
  <c r="D44" i="15"/>
  <c r="D41" i="16"/>
  <c r="E41" i="16" s="1"/>
  <c r="D42" i="16"/>
  <c r="D43" i="16"/>
  <c r="D44" i="16"/>
  <c r="D41" i="17"/>
  <c r="D42" i="17"/>
  <c r="D43" i="17"/>
  <c r="D44" i="17"/>
  <c r="D41" i="18"/>
  <c r="D42" i="18"/>
  <c r="D43" i="18"/>
  <c r="D44" i="18"/>
  <c r="D41" i="19"/>
  <c r="D42" i="19"/>
  <c r="D43" i="19"/>
  <c r="D44" i="19"/>
  <c r="D41" i="20"/>
  <c r="E41" i="20" s="1"/>
  <c r="D42" i="20"/>
  <c r="D43" i="20"/>
  <c r="D44" i="20"/>
  <c r="D41" i="21"/>
  <c r="D42" i="21"/>
  <c r="D43" i="21"/>
  <c r="D44" i="21"/>
  <c r="D41" i="22"/>
  <c r="E41" i="22" s="1"/>
  <c r="D42" i="22"/>
  <c r="D43" i="22"/>
  <c r="D44" i="22"/>
  <c r="D41" i="23"/>
  <c r="D42" i="23"/>
  <c r="D43" i="23"/>
  <c r="D44" i="23"/>
  <c r="D41" i="24"/>
  <c r="E41" i="24" s="1"/>
  <c r="D42" i="24"/>
  <c r="D43" i="24"/>
  <c r="D44" i="24"/>
  <c r="D41" i="25"/>
  <c r="D42" i="25"/>
  <c r="D43" i="25"/>
  <c r="D44" i="25"/>
  <c r="D41" i="26"/>
  <c r="E41" i="26" s="1"/>
  <c r="D42" i="26"/>
  <c r="D43" i="26"/>
  <c r="D44" i="26"/>
  <c r="D41" i="27"/>
  <c r="D42" i="27"/>
  <c r="D43" i="27"/>
  <c r="D44" i="27"/>
  <c r="D41" i="28"/>
  <c r="E41" i="28" s="1"/>
  <c r="D42" i="28"/>
  <c r="D43" i="28"/>
  <c r="D44" i="28"/>
  <c r="D41" i="29"/>
  <c r="D42" i="29"/>
  <c r="D43" i="29"/>
  <c r="D44" i="29"/>
  <c r="D41" i="31"/>
  <c r="E41" i="31" s="1"/>
  <c r="D42" i="31"/>
  <c r="D43" i="31"/>
  <c r="D44" i="31"/>
  <c r="D41" i="32"/>
  <c r="D42" i="32"/>
  <c r="D43" i="32"/>
  <c r="D44" i="32"/>
  <c r="D41" i="33"/>
  <c r="E41" i="33" s="1"/>
  <c r="D42" i="33"/>
  <c r="D43" i="33"/>
  <c r="D44" i="33"/>
  <c r="D41" i="34"/>
  <c r="D42" i="34"/>
  <c r="D43" i="34"/>
  <c r="D44" i="34"/>
  <c r="D41" i="35"/>
  <c r="E41" i="35" s="1"/>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E36" i="52" s="1"/>
  <c r="D37" i="52"/>
  <c r="D38" i="52"/>
  <c r="D39" i="52"/>
  <c r="D40" i="52"/>
  <c r="D41" i="52"/>
  <c r="D42" i="52"/>
  <c r="D43" i="52"/>
  <c r="D44" i="52"/>
  <c r="D44" i="51"/>
  <c r="D6" i="51"/>
  <c r="D7" i="51"/>
  <c r="D8" i="51"/>
  <c r="D9" i="51"/>
  <c r="D10" i="51"/>
  <c r="D11" i="51"/>
  <c r="D12" i="51"/>
  <c r="E12" i="51" s="1"/>
  <c r="D13" i="51"/>
  <c r="D14" i="51"/>
  <c r="D15" i="51"/>
  <c r="D16" i="51"/>
  <c r="D17" i="51"/>
  <c r="D18" i="51"/>
  <c r="D19" i="51"/>
  <c r="D20" i="51"/>
  <c r="E20" i="51" s="1"/>
  <c r="D21" i="51"/>
  <c r="D22" i="51"/>
  <c r="D23" i="51"/>
  <c r="D24" i="51"/>
  <c r="D25" i="51"/>
  <c r="D26" i="51"/>
  <c r="D27" i="51"/>
  <c r="D28" i="51"/>
  <c r="D29" i="51"/>
  <c r="D30" i="51"/>
  <c r="D31" i="51"/>
  <c r="D32" i="51"/>
  <c r="D33" i="51"/>
  <c r="D34" i="51"/>
  <c r="D35" i="51"/>
  <c r="D36" i="51"/>
  <c r="E36" i="51" s="1"/>
  <c r="D37" i="51"/>
  <c r="D38" i="51"/>
  <c r="D39" i="51"/>
  <c r="D40" i="51"/>
  <c r="D41" i="51"/>
  <c r="D42" i="51"/>
  <c r="D43" i="51"/>
  <c r="D5" i="51"/>
  <c r="E5" i="51" s="1"/>
  <c r="D6" i="52"/>
  <c r="D7" i="52"/>
  <c r="D8" i="52"/>
  <c r="D9" i="52"/>
  <c r="D10" i="52"/>
  <c r="D11" i="52"/>
  <c r="D12" i="52"/>
  <c r="D13" i="52"/>
  <c r="E13" i="52" s="1"/>
  <c r="D14" i="52"/>
  <c r="D15" i="52"/>
  <c r="D16" i="52"/>
  <c r="D17" i="52"/>
  <c r="D18" i="52"/>
  <c r="D19" i="52"/>
  <c r="D20" i="52"/>
  <c r="D21" i="52"/>
  <c r="D22" i="52"/>
  <c r="D23" i="52"/>
  <c r="D24" i="52"/>
  <c r="D25" i="52"/>
  <c r="D26" i="52"/>
  <c r="D27" i="52"/>
  <c r="D28" i="52"/>
  <c r="D29" i="52"/>
  <c r="E29" i="52" s="1"/>
  <c r="D30" i="52"/>
  <c r="D5" i="52"/>
  <c r="D41" i="43"/>
  <c r="D42" i="43"/>
  <c r="D43" i="43"/>
  <c r="C40" i="51"/>
  <c r="C44" i="51" s="1"/>
  <c r="C39" i="52"/>
  <c r="C44" i="52" s="1"/>
  <c r="D42" i="4"/>
  <c r="D38" i="4"/>
  <c r="V35" i="36" s="1"/>
  <c r="D26" i="4"/>
  <c r="D18" i="4"/>
  <c r="V15" i="22" s="1"/>
  <c r="F45" i="4"/>
  <c r="T42" i="30" s="1"/>
  <c r="C45" i="7"/>
  <c r="L44" i="52"/>
  <c r="C5" i="8"/>
  <c r="C44" i="8" s="1"/>
  <c r="D5" i="8"/>
  <c r="D6" i="8"/>
  <c r="D7" i="8"/>
  <c r="O10" i="4"/>
  <c r="P10" i="4" s="1"/>
  <c r="C10" i="4" s="1"/>
  <c r="D8" i="8"/>
  <c r="O11" i="4"/>
  <c r="P11" i="4" s="1"/>
  <c r="C11" i="4" s="1"/>
  <c r="F8" i="13" s="1"/>
  <c r="D9" i="8"/>
  <c r="D10" i="8"/>
  <c r="E10" i="8" s="1"/>
  <c r="O13" i="4"/>
  <c r="P13" i="4" s="1"/>
  <c r="C13" i="4" s="1"/>
  <c r="P10" i="15" s="1"/>
  <c r="D11" i="8"/>
  <c r="D12" i="8"/>
  <c r="D13" i="8"/>
  <c r="D14" i="8"/>
  <c r="O17" i="4"/>
  <c r="P17" i="4" s="1"/>
  <c r="C17" i="4" s="1"/>
  <c r="P14" i="43" s="1"/>
  <c r="D15" i="8"/>
  <c r="O18" i="4"/>
  <c r="P18" i="4" s="1"/>
  <c r="C18" i="4" s="1"/>
  <c r="D16" i="8"/>
  <c r="D17" i="8"/>
  <c r="D18" i="8"/>
  <c r="E18" i="8" s="1"/>
  <c r="D19" i="8"/>
  <c r="E19" i="8" s="1"/>
  <c r="D20" i="8"/>
  <c r="D21" i="8"/>
  <c r="D22" i="8"/>
  <c r="D23" i="8"/>
  <c r="D24" i="8"/>
  <c r="D25" i="8"/>
  <c r="D26" i="8"/>
  <c r="D27" i="8"/>
  <c r="D28" i="8"/>
  <c r="O31" i="4"/>
  <c r="P31" i="4" s="1"/>
  <c r="C31" i="4" s="1"/>
  <c r="F28" i="17" s="1"/>
  <c r="D29" i="8"/>
  <c r="D30" i="8"/>
  <c r="E30" i="8" s="1"/>
  <c r="D31" i="8"/>
  <c r="D32" i="8"/>
  <c r="D33" i="8"/>
  <c r="E33" i="8" s="1"/>
  <c r="O36" i="4"/>
  <c r="P36" i="4" s="1"/>
  <c r="C36" i="4" s="1"/>
  <c r="D34" i="8"/>
  <c r="D35" i="8"/>
  <c r="D36" i="8"/>
  <c r="AN39" i="4"/>
  <c r="H39" i="4" s="1"/>
  <c r="N36" i="52" s="1"/>
  <c r="D37" i="8"/>
  <c r="D38" i="8"/>
  <c r="D39" i="8"/>
  <c r="E39" i="8" s="1"/>
  <c r="D40" i="8"/>
  <c r="O43" i="4"/>
  <c r="P43" i="4" s="1"/>
  <c r="C43" i="4" s="1"/>
  <c r="L44" i="8"/>
  <c r="D5" i="13"/>
  <c r="C6" i="13"/>
  <c r="C44" i="13" s="1"/>
  <c r="D6" i="13"/>
  <c r="D7" i="13"/>
  <c r="D8" i="13"/>
  <c r="D9" i="13"/>
  <c r="D10" i="13"/>
  <c r="D11" i="13"/>
  <c r="D12" i="13"/>
  <c r="D13" i="13"/>
  <c r="D14" i="13"/>
  <c r="D15" i="13"/>
  <c r="D16" i="13"/>
  <c r="D17" i="13"/>
  <c r="D18" i="13"/>
  <c r="D19" i="13"/>
  <c r="D20" i="13"/>
  <c r="D21" i="13"/>
  <c r="E21" i="13" s="1"/>
  <c r="D22" i="13"/>
  <c r="D23" i="13"/>
  <c r="D24" i="13"/>
  <c r="D25" i="13"/>
  <c r="D26" i="13"/>
  <c r="D27" i="13"/>
  <c r="D28" i="13"/>
  <c r="D29" i="13"/>
  <c r="D30" i="13"/>
  <c r="D31" i="13"/>
  <c r="D32" i="13"/>
  <c r="L44" i="13"/>
  <c r="D5" i="12"/>
  <c r="C7" i="12"/>
  <c r="C44" i="12" s="1"/>
  <c r="D6" i="12"/>
  <c r="D7" i="12"/>
  <c r="E7" i="12" s="1"/>
  <c r="D8" i="12"/>
  <c r="D9" i="12"/>
  <c r="D10" i="12"/>
  <c r="D11" i="12"/>
  <c r="D12" i="12"/>
  <c r="D13" i="12"/>
  <c r="D14" i="12"/>
  <c r="D15" i="12"/>
  <c r="D16" i="12"/>
  <c r="D17" i="12"/>
  <c r="D18" i="12"/>
  <c r="D19" i="12"/>
  <c r="D20" i="12"/>
  <c r="D21" i="12"/>
  <c r="E21" i="12" s="1"/>
  <c r="D22" i="12"/>
  <c r="D23" i="12"/>
  <c r="E23" i="12" s="1"/>
  <c r="D24" i="12"/>
  <c r="D25" i="12"/>
  <c r="D26" i="12"/>
  <c r="D27" i="12"/>
  <c r="D28" i="12"/>
  <c r="D29" i="12"/>
  <c r="D30" i="12"/>
  <c r="D31" i="12"/>
  <c r="D32" i="12"/>
  <c r="D33" i="12"/>
  <c r="D34" i="12"/>
  <c r="D35" i="12"/>
  <c r="E35" i="12" s="1"/>
  <c r="D36" i="12"/>
  <c r="D37" i="12"/>
  <c r="D38" i="12"/>
  <c r="D39" i="12"/>
  <c r="E39" i="12" s="1"/>
  <c r="D40" i="12"/>
  <c r="D5" i="14"/>
  <c r="C8" i="14"/>
  <c r="C44" i="14" s="1"/>
  <c r="D6" i="14"/>
  <c r="D7" i="14"/>
  <c r="D8" i="14"/>
  <c r="D9" i="14"/>
  <c r="D10" i="14"/>
  <c r="D11" i="14"/>
  <c r="D12" i="14"/>
  <c r="D13" i="14"/>
  <c r="D14" i="14"/>
  <c r="D15" i="14"/>
  <c r="E15" i="14" s="1"/>
  <c r="D16" i="14"/>
  <c r="D17" i="14"/>
  <c r="D18" i="14"/>
  <c r="E18" i="14" s="1"/>
  <c r="D19" i="14"/>
  <c r="E19" i="14" s="1"/>
  <c r="D20" i="14"/>
  <c r="D21" i="14"/>
  <c r="D22" i="14"/>
  <c r="D23" i="14"/>
  <c r="D24" i="14"/>
  <c r="D25" i="14"/>
  <c r="D26" i="14"/>
  <c r="E26" i="14" s="1"/>
  <c r="D27" i="14"/>
  <c r="D28" i="14"/>
  <c r="E28" i="14" s="1"/>
  <c r="D29" i="14"/>
  <c r="D30" i="14"/>
  <c r="D31" i="14"/>
  <c r="E31" i="14" s="1"/>
  <c r="D32" i="14"/>
  <c r="D33" i="14"/>
  <c r="D34" i="14"/>
  <c r="E34" i="14" s="1"/>
  <c r="D35" i="14"/>
  <c r="E35" i="14" s="1"/>
  <c r="D36" i="14"/>
  <c r="D37" i="14"/>
  <c r="D38" i="14"/>
  <c r="D39" i="14"/>
  <c r="D40" i="14"/>
  <c r="L44" i="14"/>
  <c r="D5" i="15"/>
  <c r="C9" i="15"/>
  <c r="C44" i="15" s="1"/>
  <c r="D6" i="15"/>
  <c r="D7" i="15"/>
  <c r="D8" i="15"/>
  <c r="D9" i="15"/>
  <c r="D10" i="15"/>
  <c r="D11" i="15"/>
  <c r="D12" i="15"/>
  <c r="E12" i="15" s="1"/>
  <c r="G12" i="15" s="1"/>
  <c r="D13" i="15"/>
  <c r="E13" i="15" s="1"/>
  <c r="D14" i="15"/>
  <c r="D15" i="15"/>
  <c r="D16" i="15"/>
  <c r="D17" i="15"/>
  <c r="D18" i="15"/>
  <c r="D19" i="15"/>
  <c r="D20" i="15"/>
  <c r="D21" i="15"/>
  <c r="D22" i="15"/>
  <c r="D23" i="15"/>
  <c r="D24" i="15"/>
  <c r="D25" i="15"/>
  <c r="D26" i="15"/>
  <c r="D27" i="15"/>
  <c r="D28" i="15"/>
  <c r="E28" i="15" s="1"/>
  <c r="D29" i="15"/>
  <c r="D30" i="15"/>
  <c r="D31" i="15"/>
  <c r="D32" i="15"/>
  <c r="D33" i="15"/>
  <c r="D34" i="15"/>
  <c r="D35" i="15"/>
  <c r="D36" i="15"/>
  <c r="D37" i="15"/>
  <c r="D38" i="15"/>
  <c r="D39" i="15"/>
  <c r="D40" i="15"/>
  <c r="L44" i="15"/>
  <c r="D5" i="16"/>
  <c r="C10" i="16"/>
  <c r="C44" i="16" s="1"/>
  <c r="D6" i="16"/>
  <c r="E6" i="16" s="1"/>
  <c r="D7" i="16"/>
  <c r="D8" i="16"/>
  <c r="D9" i="16"/>
  <c r="D10" i="16"/>
  <c r="D11" i="16"/>
  <c r="D12" i="16"/>
  <c r="D13" i="16"/>
  <c r="D14" i="16"/>
  <c r="D15" i="16"/>
  <c r="D16" i="16"/>
  <c r="D17" i="16"/>
  <c r="D18" i="16"/>
  <c r="D19" i="16"/>
  <c r="D20" i="16"/>
  <c r="D21" i="16"/>
  <c r="D22" i="16"/>
  <c r="D23" i="16"/>
  <c r="D24" i="16"/>
  <c r="D25" i="16"/>
  <c r="D26" i="16"/>
  <c r="D27" i="16"/>
  <c r="D28" i="16"/>
  <c r="D29" i="16"/>
  <c r="D30" i="16"/>
  <c r="D31" i="16"/>
  <c r="D32" i="16"/>
  <c r="D33" i="16"/>
  <c r="D34" i="16"/>
  <c r="E34" i="16" s="1"/>
  <c r="D35" i="16"/>
  <c r="D36" i="16"/>
  <c r="D37" i="16"/>
  <c r="D38" i="16"/>
  <c r="D39" i="16"/>
  <c r="D40" i="16"/>
  <c r="L44" i="16"/>
  <c r="D5" i="17"/>
  <c r="E5" i="17" s="1"/>
  <c r="C11" i="17"/>
  <c r="C44" i="17" s="1"/>
  <c r="D6" i="17"/>
  <c r="D7" i="17"/>
  <c r="D8" i="17"/>
  <c r="D9" i="17"/>
  <c r="D10" i="17"/>
  <c r="D11" i="17"/>
  <c r="D12" i="17"/>
  <c r="D13" i="17"/>
  <c r="D14" i="17"/>
  <c r="D15" i="17"/>
  <c r="D16" i="17"/>
  <c r="E16" i="17" s="1"/>
  <c r="D17" i="17"/>
  <c r="D18" i="17"/>
  <c r="D19" i="17"/>
  <c r="D20" i="17"/>
  <c r="E20" i="17" s="1"/>
  <c r="D21" i="17"/>
  <c r="D22" i="17"/>
  <c r="D23" i="17"/>
  <c r="D24" i="17"/>
  <c r="D25" i="17"/>
  <c r="D26" i="17"/>
  <c r="D27" i="17"/>
  <c r="D28" i="17"/>
  <c r="D29" i="17"/>
  <c r="D30" i="17"/>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D17" i="18"/>
  <c r="D18" i="18"/>
  <c r="D19" i="18"/>
  <c r="D20" i="18"/>
  <c r="D21" i="18"/>
  <c r="D22" i="18"/>
  <c r="D23" i="18"/>
  <c r="D24" i="18"/>
  <c r="D25" i="18"/>
  <c r="D26" i="18"/>
  <c r="E26" i="18" s="1"/>
  <c r="D27" i="18"/>
  <c r="D28" i="18"/>
  <c r="D29" i="18"/>
  <c r="D30" i="18"/>
  <c r="D31" i="18"/>
  <c r="D32" i="18"/>
  <c r="D33" i="18"/>
  <c r="D34" i="18"/>
  <c r="D35" i="18"/>
  <c r="D36" i="18"/>
  <c r="D37" i="18"/>
  <c r="E37" i="18" s="1"/>
  <c r="D38" i="18"/>
  <c r="D39" i="18"/>
  <c r="D40" i="18"/>
  <c r="L44" i="18"/>
  <c r="D5" i="19"/>
  <c r="E5" i="19" s="1"/>
  <c r="C13" i="19"/>
  <c r="D6" i="19"/>
  <c r="D7" i="19"/>
  <c r="D8" i="19"/>
  <c r="D9" i="19"/>
  <c r="D10" i="19"/>
  <c r="D11" i="19"/>
  <c r="D12" i="19"/>
  <c r="E12" i="19" s="1"/>
  <c r="D13" i="19"/>
  <c r="D14" i="19"/>
  <c r="D15" i="19"/>
  <c r="D16" i="19"/>
  <c r="D17" i="19"/>
  <c r="D18" i="19"/>
  <c r="D19" i="19"/>
  <c r="D20" i="19"/>
  <c r="E20" i="19" s="1"/>
  <c r="D21" i="19"/>
  <c r="D22" i="19"/>
  <c r="D23" i="19"/>
  <c r="D24" i="19"/>
  <c r="D25" i="19"/>
  <c r="D26" i="19"/>
  <c r="D27" i="19"/>
  <c r="D28" i="19"/>
  <c r="D29" i="19"/>
  <c r="D30" i="19"/>
  <c r="D31" i="19"/>
  <c r="D32" i="19"/>
  <c r="D33" i="19"/>
  <c r="D34" i="19"/>
  <c r="D35" i="19"/>
  <c r="D36" i="19"/>
  <c r="E36" i="19" s="1"/>
  <c r="D37" i="19"/>
  <c r="D38" i="19"/>
  <c r="D39" i="19"/>
  <c r="D40" i="19"/>
  <c r="L44" i="19"/>
  <c r="D5" i="20"/>
  <c r="C14" i="20"/>
  <c r="D6" i="20"/>
  <c r="E6" i="20" s="1"/>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E30" i="20" s="1"/>
  <c r="D31" i="20"/>
  <c r="D32" i="20"/>
  <c r="D33" i="20"/>
  <c r="D34" i="20"/>
  <c r="D35" i="20"/>
  <c r="D36" i="20"/>
  <c r="D37" i="20"/>
  <c r="E37" i="20" s="1"/>
  <c r="D38" i="20"/>
  <c r="D39" i="20"/>
  <c r="D40" i="20"/>
  <c r="L44" i="20"/>
  <c r="D5" i="21"/>
  <c r="C15" i="21"/>
  <c r="C44" i="21" s="1"/>
  <c r="D6" i="21"/>
  <c r="D7" i="21"/>
  <c r="D8" i="21"/>
  <c r="E8" i="21" s="1"/>
  <c r="D9" i="21"/>
  <c r="D10" i="21"/>
  <c r="D11" i="21"/>
  <c r="D12" i="21"/>
  <c r="D13" i="21"/>
  <c r="D14" i="21"/>
  <c r="D15" i="21"/>
  <c r="D16" i="21"/>
  <c r="E16" i="21" s="1"/>
  <c r="D17" i="21"/>
  <c r="D18" i="21"/>
  <c r="D19" i="21"/>
  <c r="D20" i="21"/>
  <c r="D21" i="21"/>
  <c r="D22" i="21"/>
  <c r="D23" i="21"/>
  <c r="D24" i="21"/>
  <c r="D25" i="21"/>
  <c r="D26" i="21"/>
  <c r="D27" i="21"/>
  <c r="D28" i="21"/>
  <c r="D29" i="21"/>
  <c r="D30" i="21"/>
  <c r="D31" i="21"/>
  <c r="D32" i="21"/>
  <c r="E32" i="21" s="1"/>
  <c r="D33" i="21"/>
  <c r="D34" i="21"/>
  <c r="D35" i="21"/>
  <c r="D36" i="21"/>
  <c r="D37" i="21"/>
  <c r="D38" i="21"/>
  <c r="D39" i="21"/>
  <c r="D40" i="21"/>
  <c r="L44" i="21"/>
  <c r="D5" i="22"/>
  <c r="C16" i="22"/>
  <c r="D6" i="22"/>
  <c r="D7" i="22"/>
  <c r="D8" i="22"/>
  <c r="D9" i="22"/>
  <c r="D10" i="22"/>
  <c r="E10" i="22" s="1"/>
  <c r="D11" i="22"/>
  <c r="D12" i="22"/>
  <c r="D13" i="22"/>
  <c r="D14" i="22"/>
  <c r="D15" i="22"/>
  <c r="D16" i="22"/>
  <c r="D17" i="22"/>
  <c r="D18" i="22"/>
  <c r="E18" i="22" s="1"/>
  <c r="D19" i="22"/>
  <c r="D20" i="22"/>
  <c r="D21" i="22"/>
  <c r="E21" i="22" s="1"/>
  <c r="D22" i="22"/>
  <c r="D23" i="22"/>
  <c r="D24" i="22"/>
  <c r="D25" i="22"/>
  <c r="D26" i="22"/>
  <c r="D27" i="22"/>
  <c r="D28" i="22"/>
  <c r="D29" i="22"/>
  <c r="D30" i="22"/>
  <c r="D31" i="22"/>
  <c r="D32" i="22"/>
  <c r="D33" i="22"/>
  <c r="D34" i="22"/>
  <c r="E34" i="22" s="1"/>
  <c r="D35" i="22"/>
  <c r="D36" i="22"/>
  <c r="D37" i="22"/>
  <c r="E37" i="22" s="1"/>
  <c r="D38" i="22"/>
  <c r="D39" i="22"/>
  <c r="D40" i="22"/>
  <c r="L44" i="22"/>
  <c r="D5" i="23"/>
  <c r="E5" i="23" s="1"/>
  <c r="C17" i="23"/>
  <c r="C44" i="23" s="1"/>
  <c r="D6" i="23"/>
  <c r="D7" i="23"/>
  <c r="D8" i="23"/>
  <c r="E8" i="23" s="1"/>
  <c r="D9" i="23"/>
  <c r="D10" i="23"/>
  <c r="D11" i="23"/>
  <c r="D12" i="23"/>
  <c r="E12" i="23" s="1"/>
  <c r="D13" i="23"/>
  <c r="D14" i="23"/>
  <c r="D15" i="23"/>
  <c r="D16" i="23"/>
  <c r="D17" i="23"/>
  <c r="D18" i="23"/>
  <c r="D19" i="23"/>
  <c r="D20" i="23"/>
  <c r="E20" i="23" s="1"/>
  <c r="D21" i="23"/>
  <c r="D22" i="23"/>
  <c r="D23" i="23"/>
  <c r="D24" i="23"/>
  <c r="D25" i="23"/>
  <c r="D26" i="23"/>
  <c r="D27" i="23"/>
  <c r="D28" i="23"/>
  <c r="D29" i="23"/>
  <c r="E29" i="23" s="1"/>
  <c r="D30" i="23"/>
  <c r="D31" i="23"/>
  <c r="D32" i="23"/>
  <c r="D33" i="23"/>
  <c r="D34" i="23"/>
  <c r="E34" i="23" s="1"/>
  <c r="D35" i="23"/>
  <c r="D36" i="23"/>
  <c r="E36" i="23" s="1"/>
  <c r="D37" i="23"/>
  <c r="D38" i="23"/>
  <c r="D39" i="23"/>
  <c r="D40" i="23"/>
  <c r="L44" i="23"/>
  <c r="D5" i="24"/>
  <c r="C18" i="24"/>
  <c r="D6" i="24"/>
  <c r="E6" i="24" s="1"/>
  <c r="D7" i="24"/>
  <c r="D8" i="24"/>
  <c r="D9" i="24"/>
  <c r="D10" i="24"/>
  <c r="D11" i="24"/>
  <c r="D12" i="24"/>
  <c r="D13" i="24"/>
  <c r="D14" i="24"/>
  <c r="E14" i="24" s="1"/>
  <c r="D15" i="24"/>
  <c r="D16" i="24"/>
  <c r="D17" i="24"/>
  <c r="D18" i="24"/>
  <c r="D19" i="24"/>
  <c r="D20" i="24"/>
  <c r="D21" i="24"/>
  <c r="E21" i="24" s="1"/>
  <c r="D22" i="24"/>
  <c r="E22" i="24" s="1"/>
  <c r="D23" i="24"/>
  <c r="D24" i="24"/>
  <c r="D25" i="24"/>
  <c r="D26" i="24"/>
  <c r="D27" i="24"/>
  <c r="D28" i="24"/>
  <c r="D29" i="24"/>
  <c r="D30" i="24"/>
  <c r="E30" i="24" s="1"/>
  <c r="D31" i="24"/>
  <c r="D32" i="24"/>
  <c r="D33" i="24"/>
  <c r="D34" i="24"/>
  <c r="D35" i="24"/>
  <c r="D36" i="24"/>
  <c r="D37" i="24"/>
  <c r="E37" i="24" s="1"/>
  <c r="D38" i="24"/>
  <c r="E38" i="24" s="1"/>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D24" i="25"/>
  <c r="D25" i="25"/>
  <c r="D26" i="25"/>
  <c r="D27" i="25"/>
  <c r="D28" i="25"/>
  <c r="D29" i="25"/>
  <c r="D30" i="25"/>
  <c r="D31" i="25"/>
  <c r="E31" i="25" s="1"/>
  <c r="D32" i="25"/>
  <c r="E32" i="25" s="1"/>
  <c r="D33" i="25"/>
  <c r="D34" i="25"/>
  <c r="D35" i="25"/>
  <c r="D36" i="25"/>
  <c r="D37" i="25"/>
  <c r="D38" i="25"/>
  <c r="D39" i="25"/>
  <c r="D40" i="25"/>
  <c r="E40" i="25" s="1"/>
  <c r="L44" i="25"/>
  <c r="D5" i="26"/>
  <c r="C20" i="26"/>
  <c r="C44" i="26" s="1"/>
  <c r="D6" i="26"/>
  <c r="D7" i="26"/>
  <c r="D8" i="26"/>
  <c r="D9" i="26"/>
  <c r="E9" i="26" s="1"/>
  <c r="D10" i="26"/>
  <c r="E10" i="26" s="1"/>
  <c r="D11" i="26"/>
  <c r="D12" i="26"/>
  <c r="D13" i="26"/>
  <c r="D14" i="26"/>
  <c r="D15" i="26"/>
  <c r="D16" i="26"/>
  <c r="D17" i="26"/>
  <c r="D18" i="26"/>
  <c r="E18" i="26" s="1"/>
  <c r="D19" i="26"/>
  <c r="D20" i="26"/>
  <c r="D21" i="26"/>
  <c r="D22" i="26"/>
  <c r="D23" i="26"/>
  <c r="D24" i="26"/>
  <c r="D25" i="26"/>
  <c r="E25" i="26" s="1"/>
  <c r="D26" i="26"/>
  <c r="E26" i="26" s="1"/>
  <c r="D27" i="26"/>
  <c r="D28" i="26"/>
  <c r="D29" i="26"/>
  <c r="D30" i="26"/>
  <c r="D31" i="26"/>
  <c r="D32" i="26"/>
  <c r="D33" i="26"/>
  <c r="D34" i="26"/>
  <c r="E34" i="26" s="1"/>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E6" i="28" s="1"/>
  <c r="D7" i="28"/>
  <c r="D8" i="28"/>
  <c r="D9" i="28"/>
  <c r="D10" i="28"/>
  <c r="D11" i="28"/>
  <c r="D12" i="28"/>
  <c r="D13" i="28"/>
  <c r="D14" i="28"/>
  <c r="E14" i="28" s="1"/>
  <c r="D15" i="28"/>
  <c r="D16" i="28"/>
  <c r="D17" i="28"/>
  <c r="D18" i="28"/>
  <c r="D19" i="28"/>
  <c r="D20" i="28"/>
  <c r="D21" i="28"/>
  <c r="D22" i="28"/>
  <c r="E22" i="28" s="1"/>
  <c r="D23" i="28"/>
  <c r="D24" i="28"/>
  <c r="E24" i="28" s="1"/>
  <c r="D25" i="28"/>
  <c r="D26" i="28"/>
  <c r="D27" i="28"/>
  <c r="D28" i="28"/>
  <c r="D29" i="28"/>
  <c r="D30" i="28"/>
  <c r="E30" i="28" s="1"/>
  <c r="D31" i="28"/>
  <c r="D32" i="28"/>
  <c r="D33" i="28"/>
  <c r="D34" i="28"/>
  <c r="D35" i="28"/>
  <c r="D36" i="28"/>
  <c r="D37" i="28"/>
  <c r="D38" i="28"/>
  <c r="E38" i="28" s="1"/>
  <c r="D39" i="28"/>
  <c r="D40" i="28"/>
  <c r="E40" i="28" s="1"/>
  <c r="L44" i="28"/>
  <c r="D5" i="29"/>
  <c r="C23" i="29"/>
  <c r="C44" i="29" s="1"/>
  <c r="D6" i="29"/>
  <c r="D7" i="29"/>
  <c r="D8" i="29"/>
  <c r="E8" i="29" s="1"/>
  <c r="D9" i="29"/>
  <c r="D10" i="29"/>
  <c r="D11" i="29"/>
  <c r="D12" i="29"/>
  <c r="D13" i="29"/>
  <c r="D14" i="29"/>
  <c r="D15" i="29"/>
  <c r="D16" i="29"/>
  <c r="D17" i="29"/>
  <c r="D18" i="29"/>
  <c r="D19" i="29"/>
  <c r="D20" i="29"/>
  <c r="D21" i="29"/>
  <c r="D22" i="29"/>
  <c r="D23" i="29"/>
  <c r="D24" i="29"/>
  <c r="E24" i="29" s="1"/>
  <c r="D25" i="29"/>
  <c r="D26" i="29"/>
  <c r="D27" i="29"/>
  <c r="D28" i="29"/>
  <c r="D29" i="29"/>
  <c r="D30" i="29"/>
  <c r="D31" i="29"/>
  <c r="D32" i="29"/>
  <c r="D33" i="29"/>
  <c r="D34" i="29"/>
  <c r="D35" i="29"/>
  <c r="D36" i="29"/>
  <c r="D37" i="29"/>
  <c r="D38" i="29"/>
  <c r="D39" i="29"/>
  <c r="D40" i="29"/>
  <c r="E40" i="29" s="1"/>
  <c r="L44" i="29"/>
  <c r="D5" i="31"/>
  <c r="C25" i="31"/>
  <c r="D6" i="31"/>
  <c r="D7" i="31"/>
  <c r="D8" i="31"/>
  <c r="D9" i="31"/>
  <c r="D10" i="31"/>
  <c r="E10" i="31" s="1"/>
  <c r="D11" i="31"/>
  <c r="D12" i="31"/>
  <c r="D13" i="31"/>
  <c r="D14" i="31"/>
  <c r="D15" i="31"/>
  <c r="D16" i="31"/>
  <c r="D17" i="31"/>
  <c r="D18" i="31"/>
  <c r="D19" i="31"/>
  <c r="D20" i="31"/>
  <c r="D21" i="31"/>
  <c r="D22" i="31"/>
  <c r="D23" i="31"/>
  <c r="D24" i="31"/>
  <c r="D25" i="31"/>
  <c r="D26" i="31"/>
  <c r="E26" i="31" s="1"/>
  <c r="D27" i="31"/>
  <c r="D28" i="31"/>
  <c r="D29" i="31"/>
  <c r="D30" i="31"/>
  <c r="D31" i="31"/>
  <c r="D32" i="31"/>
  <c r="D33" i="31"/>
  <c r="D34" i="31"/>
  <c r="E34" i="31" s="1"/>
  <c r="D35" i="31"/>
  <c r="D36" i="31"/>
  <c r="D37" i="31"/>
  <c r="D38" i="31"/>
  <c r="D39" i="31"/>
  <c r="D40" i="31"/>
  <c r="L44" i="31"/>
  <c r="D5" i="30"/>
  <c r="E5" i="30" s="1"/>
  <c r="C24" i="30"/>
  <c r="C44" i="30" s="1"/>
  <c r="D6" i="30"/>
  <c r="D7" i="30"/>
  <c r="D8" i="30"/>
  <c r="D9" i="30"/>
  <c r="D10" i="30"/>
  <c r="D11" i="30"/>
  <c r="D12" i="30"/>
  <c r="E12" i="30" s="1"/>
  <c r="D13" i="30"/>
  <c r="E13" i="30" s="1"/>
  <c r="D14" i="30"/>
  <c r="D15" i="30"/>
  <c r="D16" i="30"/>
  <c r="D17" i="30"/>
  <c r="D18" i="30"/>
  <c r="E18" i="30" s="1"/>
  <c r="D19" i="30"/>
  <c r="D20" i="30"/>
  <c r="E20" i="30" s="1"/>
  <c r="D21" i="30"/>
  <c r="D22" i="30"/>
  <c r="D23" i="30"/>
  <c r="D24" i="30"/>
  <c r="D25" i="30"/>
  <c r="D26" i="30"/>
  <c r="D27" i="30"/>
  <c r="D28" i="30"/>
  <c r="E28" i="30" s="1"/>
  <c r="D29" i="30"/>
  <c r="D30" i="30"/>
  <c r="D31" i="30"/>
  <c r="D32" i="30"/>
  <c r="D33" i="30"/>
  <c r="D34" i="30"/>
  <c r="E34" i="30" s="1"/>
  <c r="D35" i="30"/>
  <c r="D36" i="30"/>
  <c r="E36" i="30" s="1"/>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D29" i="32"/>
  <c r="D30" i="32"/>
  <c r="D31" i="32"/>
  <c r="D32" i="32"/>
  <c r="D33" i="32"/>
  <c r="D34" i="32"/>
  <c r="D35" i="32"/>
  <c r="D36" i="32"/>
  <c r="D37" i="32"/>
  <c r="D38" i="32"/>
  <c r="D39" i="32"/>
  <c r="D40" i="32"/>
  <c r="L44" i="32"/>
  <c r="D5" i="33"/>
  <c r="C27" i="33"/>
  <c r="C44" i="33" s="1"/>
  <c r="D6" i="33"/>
  <c r="D7" i="33"/>
  <c r="D8" i="33"/>
  <c r="E8" i="33" s="1"/>
  <c r="D9" i="33"/>
  <c r="D10" i="33"/>
  <c r="D11" i="33"/>
  <c r="D12" i="33"/>
  <c r="D13" i="33"/>
  <c r="D14" i="33"/>
  <c r="D15" i="33"/>
  <c r="D16" i="33"/>
  <c r="E16" i="33" s="1"/>
  <c r="D17" i="33"/>
  <c r="D18" i="33"/>
  <c r="D19" i="33"/>
  <c r="D20" i="33"/>
  <c r="D21" i="33"/>
  <c r="D22" i="33"/>
  <c r="D23" i="33"/>
  <c r="D24" i="33"/>
  <c r="E24" i="33" s="1"/>
  <c r="D25" i="33"/>
  <c r="D26" i="33"/>
  <c r="D27" i="33"/>
  <c r="D28" i="33"/>
  <c r="D29" i="33"/>
  <c r="D30" i="33"/>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E18" i="34" s="1"/>
  <c r="D19" i="34"/>
  <c r="D20" i="34"/>
  <c r="D21" i="34"/>
  <c r="D22" i="34"/>
  <c r="D23" i="34"/>
  <c r="D24" i="34"/>
  <c r="D25" i="34"/>
  <c r="D26" i="34"/>
  <c r="E26" i="34" s="1"/>
  <c r="D27" i="34"/>
  <c r="D28" i="34"/>
  <c r="D29" i="34"/>
  <c r="D30" i="34"/>
  <c r="D31" i="34"/>
  <c r="D32" i="34"/>
  <c r="D33" i="34"/>
  <c r="D34" i="34"/>
  <c r="D35" i="34"/>
  <c r="D36" i="34"/>
  <c r="D37" i="34"/>
  <c r="D38" i="34"/>
  <c r="D39" i="34"/>
  <c r="D40" i="34"/>
  <c r="L44" i="34"/>
  <c r="D5" i="35"/>
  <c r="E5" i="35" s="1"/>
  <c r="C29" i="35"/>
  <c r="C44" i="35" s="1"/>
  <c r="D6" i="35"/>
  <c r="D7" i="35"/>
  <c r="D8" i="35"/>
  <c r="D9" i="35"/>
  <c r="D10" i="35"/>
  <c r="D11" i="35"/>
  <c r="D12" i="35"/>
  <c r="E12" i="35" s="1"/>
  <c r="D13" i="35"/>
  <c r="D14" i="35"/>
  <c r="D15" i="35"/>
  <c r="D16" i="35"/>
  <c r="D17" i="35"/>
  <c r="D18" i="35"/>
  <c r="D19" i="35"/>
  <c r="D20" i="35"/>
  <c r="E20" i="35" s="1"/>
  <c r="D21" i="35"/>
  <c r="D22" i="35"/>
  <c r="D23" i="35"/>
  <c r="D24" i="35"/>
  <c r="D25" i="35"/>
  <c r="D26" i="35"/>
  <c r="D27" i="35"/>
  <c r="D28" i="35"/>
  <c r="E28" i="35" s="1"/>
  <c r="D29" i="35"/>
  <c r="D30" i="35"/>
  <c r="D31" i="35"/>
  <c r="D32" i="35"/>
  <c r="D33" i="35"/>
  <c r="D34" i="35"/>
  <c r="D35" i="35"/>
  <c r="D36" i="35"/>
  <c r="E36" i="35" s="1"/>
  <c r="D37" i="35"/>
  <c r="D38" i="35"/>
  <c r="D39" i="35"/>
  <c r="D40" i="35"/>
  <c r="L44" i="35"/>
  <c r="D5" i="36"/>
  <c r="E5" i="36" s="1"/>
  <c r="C30" i="36"/>
  <c r="C44" i="36" s="1"/>
  <c r="D6" i="36"/>
  <c r="E6" i="36" s="1"/>
  <c r="D7" i="36"/>
  <c r="D8" i="36"/>
  <c r="D9" i="36"/>
  <c r="D10" i="36"/>
  <c r="D11" i="36"/>
  <c r="D12" i="36"/>
  <c r="D13" i="36"/>
  <c r="E13" i="36" s="1"/>
  <c r="D14" i="36"/>
  <c r="E14" i="36" s="1"/>
  <c r="D15" i="36"/>
  <c r="D16" i="36"/>
  <c r="D17" i="36"/>
  <c r="D18" i="36"/>
  <c r="D19" i="36"/>
  <c r="D20" i="36"/>
  <c r="E20" i="36" s="1"/>
  <c r="D21" i="36"/>
  <c r="D22" i="36"/>
  <c r="D23" i="36"/>
  <c r="D24" i="36"/>
  <c r="D25" i="36"/>
  <c r="D26" i="36"/>
  <c r="D27" i="36"/>
  <c r="D28" i="36"/>
  <c r="D29" i="36"/>
  <c r="D30" i="36"/>
  <c r="E30" i="36" s="1"/>
  <c r="D31" i="36"/>
  <c r="D32" i="36"/>
  <c r="D33" i="36"/>
  <c r="D34" i="36"/>
  <c r="D35" i="36"/>
  <c r="D36" i="36"/>
  <c r="D37" i="36"/>
  <c r="D38" i="36"/>
  <c r="E38" i="36" s="1"/>
  <c r="D39" i="36"/>
  <c r="D40" i="36"/>
  <c r="L44" i="36"/>
  <c r="D5" i="37"/>
  <c r="C31" i="37"/>
  <c r="C44" i="37" s="1"/>
  <c r="D6" i="37"/>
  <c r="D7" i="37"/>
  <c r="D8" i="37"/>
  <c r="E8" i="37" s="1"/>
  <c r="D9" i="37"/>
  <c r="D10" i="37"/>
  <c r="D11" i="37"/>
  <c r="D12" i="37"/>
  <c r="D13" i="37"/>
  <c r="D14" i="37"/>
  <c r="D15" i="37"/>
  <c r="D16" i="37"/>
  <c r="D17" i="37"/>
  <c r="D18" i="37"/>
  <c r="D19" i="37"/>
  <c r="D20" i="37"/>
  <c r="D21" i="37"/>
  <c r="D22" i="37"/>
  <c r="D23" i="37"/>
  <c r="D24" i="37"/>
  <c r="E24" i="37" s="1"/>
  <c r="D25" i="37"/>
  <c r="D26" i="37"/>
  <c r="D27" i="37"/>
  <c r="D28" i="37"/>
  <c r="D29" i="37"/>
  <c r="D30" i="37"/>
  <c r="D31" i="37"/>
  <c r="D32" i="37"/>
  <c r="E32" i="37" s="1"/>
  <c r="D33" i="37"/>
  <c r="L44" i="37"/>
  <c r="D5" i="38"/>
  <c r="C32" i="38"/>
  <c r="C44" i="38" s="1"/>
  <c r="D6" i="38"/>
  <c r="D7" i="38"/>
  <c r="D8" i="38"/>
  <c r="D9" i="38"/>
  <c r="E9" i="38" s="1"/>
  <c r="D10" i="38"/>
  <c r="D11" i="38"/>
  <c r="D12" i="38"/>
  <c r="D13" i="38"/>
  <c r="D14" i="38"/>
  <c r="D15" i="38"/>
  <c r="E15" i="38" s="1"/>
  <c r="D16" i="38"/>
  <c r="D17" i="38"/>
  <c r="D18" i="38"/>
  <c r="D19" i="38"/>
  <c r="D20" i="38"/>
  <c r="D21" i="38"/>
  <c r="D22" i="38"/>
  <c r="D23" i="38"/>
  <c r="D24" i="38"/>
  <c r="D25" i="38"/>
  <c r="E25" i="38" s="1"/>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D14" i="41"/>
  <c r="D15" i="41"/>
  <c r="D16" i="41"/>
  <c r="D17" i="41"/>
  <c r="D18" i="41"/>
  <c r="D19" i="41"/>
  <c r="D20" i="41"/>
  <c r="D21" i="41"/>
  <c r="D22" i="41"/>
  <c r="D23" i="41"/>
  <c r="D24" i="41"/>
  <c r="D25" i="41"/>
  <c r="D26" i="41"/>
  <c r="D27" i="41"/>
  <c r="D28" i="41"/>
  <c r="D29" i="41"/>
  <c r="D30" i="41"/>
  <c r="D31" i="41"/>
  <c r="E31" i="41" s="1"/>
  <c r="D32" i="41"/>
  <c r="D33" i="41"/>
  <c r="D34" i="41"/>
  <c r="D35" i="41"/>
  <c r="D36" i="41"/>
  <c r="D37" i="41"/>
  <c r="D38" i="41"/>
  <c r="D39" i="41"/>
  <c r="D40" i="41"/>
  <c r="L44" i="41"/>
  <c r="D5" i="42"/>
  <c r="C36" i="42"/>
  <c r="D6" i="42"/>
  <c r="D7" i="42"/>
  <c r="D8" i="42"/>
  <c r="D9" i="42"/>
  <c r="D10" i="42"/>
  <c r="D11" i="42"/>
  <c r="D12" i="42"/>
  <c r="D13" i="42"/>
  <c r="D14" i="42"/>
  <c r="D15" i="42"/>
  <c r="D16" i="42"/>
  <c r="D17" i="42"/>
  <c r="E17" i="42" s="1"/>
  <c r="D18" i="42"/>
  <c r="D19" i="42"/>
  <c r="D20" i="42"/>
  <c r="D21" i="42"/>
  <c r="E21" i="42" s="1"/>
  <c r="D22" i="42"/>
  <c r="D23" i="42"/>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V23" i="44"/>
  <c r="D24" i="44"/>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D11" i="43"/>
  <c r="D12" i="43"/>
  <c r="D13" i="43"/>
  <c r="D14" i="43"/>
  <c r="D15" i="43"/>
  <c r="D16" i="43"/>
  <c r="D17" i="43"/>
  <c r="D18" i="43"/>
  <c r="D19" i="43"/>
  <c r="D20" i="43"/>
  <c r="D21" i="43"/>
  <c r="D22" i="43"/>
  <c r="D23" i="43"/>
  <c r="D24" i="43"/>
  <c r="D25" i="43"/>
  <c r="D26" i="43"/>
  <c r="D27" i="43"/>
  <c r="D28" i="43"/>
  <c r="D29" i="43"/>
  <c r="D30" i="43"/>
  <c r="D31" i="43"/>
  <c r="D32" i="43"/>
  <c r="D33" i="43"/>
  <c r="D34" i="43"/>
  <c r="D35" i="43"/>
  <c r="D36" i="43"/>
  <c r="D37" i="43"/>
  <c r="D38" i="43"/>
  <c r="D39" i="43"/>
  <c r="D40" i="43"/>
  <c r="D44" i="43"/>
  <c r="L44" i="43"/>
  <c r="O28" i="4"/>
  <c r="P28" i="4" s="1"/>
  <c r="C28" i="4" s="1"/>
  <c r="O8" i="4"/>
  <c r="P8" i="4" s="1"/>
  <c r="C8" i="4" s="1"/>
  <c r="F5" i="14"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31" i="34"/>
  <c r="E18" i="28"/>
  <c r="E6" i="26"/>
  <c r="E33" i="26"/>
  <c r="E37" i="26"/>
  <c r="E17" i="26"/>
  <c r="E22" i="26"/>
  <c r="E19" i="25"/>
  <c r="E6" i="25"/>
  <c r="E35" i="25"/>
  <c r="E39" i="25"/>
  <c r="E36" i="25"/>
  <c r="E14" i="25"/>
  <c r="E38" i="25"/>
  <c r="E8" i="25"/>
  <c r="E17" i="23"/>
  <c r="E16" i="23"/>
  <c r="E13" i="23"/>
  <c r="E22" i="23"/>
  <c r="E6" i="23"/>
  <c r="E33" i="23"/>
  <c r="E9" i="23"/>
  <c r="E17" i="19"/>
  <c r="E40" i="18"/>
  <c r="E29" i="18"/>
  <c r="E13" i="18"/>
  <c r="E27" i="18"/>
  <c r="E31" i="18"/>
  <c r="E36" i="18"/>
  <c r="E20" i="18"/>
  <c r="E27" i="17"/>
  <c r="E39" i="17"/>
  <c r="E7" i="17"/>
  <c r="E13" i="16"/>
  <c r="E8" i="16"/>
  <c r="E21" i="16"/>
  <c r="E39" i="15"/>
  <c r="E10" i="15"/>
  <c r="E5" i="15"/>
  <c r="E35" i="15"/>
  <c r="E6" i="15"/>
  <c r="E5" i="12"/>
  <c r="E12" i="12"/>
  <c r="E16" i="12"/>
  <c r="E8" i="12"/>
  <c r="E29" i="12"/>
  <c r="E40" i="12"/>
  <c r="E14" i="12"/>
  <c r="E37" i="13"/>
  <c r="E14" i="13"/>
  <c r="E24" i="13"/>
  <c r="E18" i="13"/>
  <c r="E9" i="13"/>
  <c r="E28" i="13"/>
  <c r="E17" i="13"/>
  <c r="E6" i="13"/>
  <c r="E29" i="8"/>
  <c r="E28" i="8"/>
  <c r="E16" i="8"/>
  <c r="E31" i="8"/>
  <c r="E20" i="8"/>
  <c r="E6" i="8"/>
  <c r="E40" i="8"/>
  <c r="E32" i="8"/>
  <c r="E21" i="8"/>
  <c r="E15" i="8"/>
  <c r="E29" i="41"/>
  <c r="F25" i="19"/>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1" i="40"/>
  <c r="E8" i="22"/>
  <c r="E19" i="22"/>
  <c r="X12" i="8"/>
  <c r="X12" i="15"/>
  <c r="X12" i="19"/>
  <c r="X12" i="34"/>
  <c r="X12" i="33"/>
  <c r="E35" i="44"/>
  <c r="E8" i="44"/>
  <c r="E14" i="44"/>
  <c r="E16" i="44"/>
  <c r="E18" i="44"/>
  <c r="E21" i="44"/>
  <c r="E22" i="44"/>
  <c r="E24" i="44"/>
  <c r="E25" i="44"/>
  <c r="E28" i="44"/>
  <c r="E31" i="44"/>
  <c r="E36" i="44"/>
  <c r="E40" i="44"/>
  <c r="E33" i="44"/>
  <c r="E14" i="34"/>
  <c r="E12" i="33"/>
  <c r="G12" i="33" s="1"/>
  <c r="E15" i="33"/>
  <c r="E21" i="33"/>
  <c r="E25" i="33"/>
  <c r="E30" i="33"/>
  <c r="E33" i="33"/>
  <c r="E18" i="24"/>
  <c r="E31" i="16"/>
  <c r="E28" i="16"/>
  <c r="E39" i="16"/>
  <c r="E33" i="16"/>
  <c r="E35" i="16"/>
  <c r="E32" i="16"/>
  <c r="E40" i="16"/>
  <c r="E37" i="16"/>
  <c r="E24" i="16"/>
  <c r="E20" i="16"/>
  <c r="E16" i="16"/>
  <c r="E23" i="16"/>
  <c r="E19" i="16"/>
  <c r="E15" i="16"/>
  <c r="E28" i="29"/>
  <c r="E31" i="36"/>
  <c r="V23" i="13"/>
  <c r="V23" i="19"/>
  <c r="V23" i="31"/>
  <c r="V23" i="38"/>
  <c r="E38" i="15"/>
  <c r="V24" i="14"/>
  <c r="V24" i="15"/>
  <c r="V24" i="21"/>
  <c r="V24" i="24"/>
  <c r="E26" i="23"/>
  <c r="E26" i="15"/>
  <c r="E30" i="15"/>
  <c r="E15" i="15"/>
  <c r="E18" i="15"/>
  <c r="E19" i="15"/>
  <c r="E23" i="15"/>
  <c r="E25" i="15"/>
  <c r="E27" i="15"/>
  <c r="E34" i="15"/>
  <c r="E31" i="15"/>
  <c r="E14" i="17"/>
  <c r="E15" i="17"/>
  <c r="E17" i="17"/>
  <c r="E18" i="17"/>
  <c r="E22" i="17"/>
  <c r="E23" i="17"/>
  <c r="L44" i="50"/>
  <c r="L44" i="12"/>
  <c r="E13" i="12"/>
  <c r="E22" i="12"/>
  <c r="X36" i="39"/>
  <c r="X36" i="49"/>
  <c r="X36" i="51"/>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X8" i="50"/>
  <c r="X32" i="30"/>
  <c r="X8" i="40"/>
  <c r="X8" i="24"/>
  <c r="X28" i="21"/>
  <c r="X28" i="16"/>
  <c r="X8" i="36"/>
  <c r="X8" i="18"/>
  <c r="X28" i="43"/>
  <c r="X28" i="30"/>
  <c r="X28" i="13"/>
  <c r="X7" i="37"/>
  <c r="V13" i="20"/>
  <c r="X36" i="27"/>
  <c r="X36" i="29"/>
  <c r="X36" i="37"/>
  <c r="X36" i="40"/>
  <c r="X36" i="43"/>
  <c r="X36" i="25"/>
  <c r="X36" i="13"/>
  <c r="X36" i="30"/>
  <c r="V16" i="21"/>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D10" i="4"/>
  <c r="D11" i="4"/>
  <c r="V8" i="50" s="1"/>
  <c r="D13" i="4"/>
  <c r="V10" i="30" s="1"/>
  <c r="D14" i="4"/>
  <c r="E19" i="4"/>
  <c r="E27" i="4"/>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9" i="18"/>
  <c r="E39" i="18"/>
  <c r="E17" i="18"/>
  <c r="E19" i="18"/>
  <c r="E38" i="18"/>
  <c r="E16" i="18"/>
  <c r="E35" i="18"/>
  <c r="E30" i="14"/>
  <c r="E17" i="14"/>
  <c r="E43" i="4"/>
  <c r="X40" i="30" s="1"/>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X16" i="13"/>
  <c r="F10" i="52"/>
  <c r="F25" i="38"/>
  <c r="P27" i="8"/>
  <c r="F27" i="8"/>
  <c r="E9" i="33"/>
  <c r="E25" i="4"/>
  <c r="X22" i="13" s="1"/>
  <c r="D25" i="4"/>
  <c r="V22" i="34" s="1"/>
  <c r="E38" i="34"/>
  <c r="E19" i="29"/>
  <c r="E39" i="28"/>
  <c r="O35" i="4"/>
  <c r="P35" i="4" s="1"/>
  <c r="C35" i="4"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2" i="23"/>
  <c r="V12" i="31"/>
  <c r="V12" i="38"/>
  <c r="V12" i="13"/>
  <c r="E40" i="38"/>
  <c r="E9" i="17"/>
  <c r="E12" i="16"/>
  <c r="E29" i="36"/>
  <c r="E20" i="25"/>
  <c r="E11" i="25"/>
  <c r="E8" i="15"/>
  <c r="E45" i="4"/>
  <c r="X42" i="30" s="1"/>
  <c r="E24" i="35"/>
  <c r="E27" i="16"/>
  <c r="L44" i="49"/>
  <c r="V37" i="22"/>
  <c r="V40" i="13"/>
  <c r="V40" i="24"/>
  <c r="V40" i="37"/>
  <c r="X40" i="12"/>
  <c r="X40" i="18"/>
  <c r="X40" i="19"/>
  <c r="X40" i="29"/>
  <c r="X40" i="51"/>
  <c r="X40" i="16"/>
  <c r="X40" i="24"/>
  <c r="X40" i="52"/>
  <c r="X40" i="20"/>
  <c r="X40" i="17"/>
  <c r="X40" i="48"/>
  <c r="X40" i="28"/>
  <c r="E22" i="42"/>
  <c r="E23" i="42"/>
  <c r="E38" i="42"/>
  <c r="E7" i="42"/>
  <c r="E8" i="42"/>
  <c r="E27" i="42"/>
  <c r="E42" i="42"/>
  <c r="E6" i="42"/>
  <c r="E10" i="42"/>
  <c r="E24" i="42"/>
  <c r="E11" i="42"/>
  <c r="E12" i="42"/>
  <c r="E43" i="42"/>
  <c r="E19" i="42"/>
  <c r="E5" i="42"/>
  <c r="E14" i="42"/>
  <c r="E15" i="42"/>
  <c r="E18" i="42"/>
  <c r="E20" i="42"/>
  <c r="E28" i="42"/>
  <c r="E13" i="42"/>
  <c r="E30" i="41"/>
  <c r="E21" i="41"/>
  <c r="E13" i="41"/>
  <c r="E43" i="41"/>
  <c r="E40" i="41"/>
  <c r="E22" i="41"/>
  <c r="E28" i="41"/>
  <c r="E6" i="41"/>
  <c r="E16" i="41"/>
  <c r="E33" i="41"/>
  <c r="E10" i="41"/>
  <c r="E37" i="41"/>
  <c r="E17" i="41"/>
  <c r="E20" i="41"/>
  <c r="E22" i="40"/>
  <c r="E7" i="40"/>
  <c r="E27" i="40"/>
  <c r="E39" i="40"/>
  <c r="E24" i="40"/>
  <c r="E36" i="40"/>
  <c r="E32" i="39"/>
  <c r="E43" i="38"/>
  <c r="E20" i="38"/>
  <c r="E42" i="38"/>
  <c r="E21" i="38"/>
  <c r="E35" i="38"/>
  <c r="E24" i="38"/>
  <c r="E9" i="37"/>
  <c r="E31" i="37"/>
  <c r="E13" i="37"/>
  <c r="E43" i="37"/>
  <c r="E5" i="37"/>
  <c r="E12" i="37"/>
  <c r="E39" i="37"/>
  <c r="E15" i="36"/>
  <c r="E35" i="36"/>
  <c r="E27" i="36"/>
  <c r="E23" i="36"/>
  <c r="E25" i="36"/>
  <c r="E17" i="36"/>
  <c r="E17" i="35"/>
  <c r="E16" i="35"/>
  <c r="E39" i="35"/>
  <c r="E33" i="35"/>
  <c r="E23" i="35"/>
  <c r="E31" i="35"/>
  <c r="E19" i="35"/>
  <c r="E21" i="35"/>
  <c r="E34" i="35"/>
  <c r="E37" i="35"/>
  <c r="E13" i="35"/>
  <c r="E8" i="35"/>
  <c r="E42" i="35"/>
  <c r="E9" i="35"/>
  <c r="E15" i="35"/>
  <c r="E29" i="35"/>
  <c r="E32" i="35"/>
  <c r="E35" i="35"/>
  <c r="E40" i="35"/>
  <c r="E25" i="35"/>
  <c r="E43" i="35"/>
  <c r="E42" i="34"/>
  <c r="E25" i="34"/>
  <c r="E39" i="34"/>
  <c r="E19" i="34"/>
  <c r="E23" i="34"/>
  <c r="E39" i="33"/>
  <c r="E29" i="33"/>
  <c r="E43" i="33"/>
  <c r="E7" i="33"/>
  <c r="E31" i="33"/>
  <c r="E23" i="33"/>
  <c r="E20" i="33"/>
  <c r="E17" i="33"/>
  <c r="E13" i="33"/>
  <c r="E11" i="33"/>
  <c r="E27" i="33"/>
  <c r="E43" i="32"/>
  <c r="E23" i="32"/>
  <c r="E31" i="32"/>
  <c r="E37" i="32"/>
  <c r="E29" i="32"/>
  <c r="E21" i="32"/>
  <c r="E27" i="32"/>
  <c r="E9" i="32"/>
  <c r="E32" i="32"/>
  <c r="E17" i="32"/>
  <c r="E11" i="32"/>
  <c r="E41" i="32"/>
  <c r="E28" i="32"/>
  <c r="E35" i="32"/>
  <c r="E39" i="32"/>
  <c r="E25" i="32"/>
  <c r="E7" i="32"/>
  <c r="E19" i="32"/>
  <c r="E33" i="32"/>
  <c r="E13" i="32"/>
  <c r="E34" i="32"/>
  <c r="E14" i="32"/>
  <c r="E15" i="32"/>
  <c r="E42" i="32"/>
  <c r="E38" i="31"/>
  <c r="E30" i="31"/>
  <c r="E11" i="31"/>
  <c r="E9" i="31"/>
  <c r="E33" i="31"/>
  <c r="E14" i="31"/>
  <c r="E27" i="31"/>
  <c r="E35" i="31"/>
  <c r="E17" i="31"/>
  <c r="E6" i="31"/>
  <c r="E13" i="31"/>
  <c r="E7" i="31"/>
  <c r="E43" i="31"/>
  <c r="E23" i="31"/>
  <c r="E42" i="31"/>
  <c r="E15" i="31"/>
  <c r="E39" i="31"/>
  <c r="E31" i="31"/>
  <c r="E37" i="31"/>
  <c r="E29" i="31"/>
  <c r="E22" i="31"/>
  <c r="E19" i="31"/>
  <c r="E41" i="30"/>
  <c r="E40" i="30"/>
  <c r="E31" i="30"/>
  <c r="E23" i="30"/>
  <c r="E16" i="30"/>
  <c r="E27" i="30"/>
  <c r="E8" i="30"/>
  <c r="E6" i="30"/>
  <c r="E19" i="30"/>
  <c r="E11" i="30"/>
  <c r="E35" i="30"/>
  <c r="E37" i="30"/>
  <c r="E7" i="30"/>
  <c r="E25" i="30"/>
  <c r="E21" i="30"/>
  <c r="E15" i="30"/>
  <c r="E29" i="30"/>
  <c r="E43" i="29"/>
  <c r="E11" i="29"/>
  <c r="E35" i="29"/>
  <c r="E43" i="28"/>
  <c r="E9" i="28"/>
  <c r="E19" i="28"/>
  <c r="E23" i="28"/>
  <c r="E10" i="28"/>
  <c r="E29" i="28"/>
  <c r="E13" i="28"/>
  <c r="E27" i="28"/>
  <c r="E7" i="28"/>
  <c r="E37" i="28"/>
  <c r="E11" i="28"/>
  <c r="E15" i="28"/>
  <c r="E34" i="28"/>
  <c r="E35" i="28"/>
  <c r="E21" i="28"/>
  <c r="E25" i="28"/>
  <c r="E42" i="28"/>
  <c r="E27" i="27"/>
  <c r="E27" i="25"/>
  <c r="E5" i="25"/>
  <c r="E43" i="25"/>
  <c r="E43" i="24"/>
  <c r="E24" i="24"/>
  <c r="E31" i="24"/>
  <c r="E15" i="24"/>
  <c r="E23" i="24"/>
  <c r="E35" i="24"/>
  <c r="E28" i="24"/>
  <c r="E27" i="24"/>
  <c r="E16" i="24"/>
  <c r="E26" i="24"/>
  <c r="E10" i="24"/>
  <c r="E7" i="24"/>
  <c r="E40" i="24"/>
  <c r="E39" i="24"/>
  <c r="E12" i="24"/>
  <c r="E32" i="24"/>
  <c r="E5" i="24"/>
  <c r="E34" i="24"/>
  <c r="E8" i="24"/>
  <c r="E11" i="24"/>
  <c r="E20" i="24"/>
  <c r="E42" i="24"/>
  <c r="E42" i="23"/>
  <c r="E30" i="23"/>
  <c r="E32" i="23"/>
  <c r="E24" i="23"/>
  <c r="E37" i="23"/>
  <c r="E28" i="23"/>
  <c r="E18" i="23"/>
  <c r="E41" i="23"/>
  <c r="E25" i="23"/>
  <c r="E10" i="23"/>
  <c r="E21" i="23"/>
  <c r="E14" i="22"/>
  <c r="E22" i="22"/>
  <c r="E32" i="22"/>
  <c r="E16" i="22"/>
  <c r="E35" i="22"/>
  <c r="E11" i="22"/>
  <c r="E42" i="22"/>
  <c r="E28" i="22"/>
  <c r="E12" i="22"/>
  <c r="E27" i="22"/>
  <c r="E38" i="22"/>
  <c r="E43" i="22"/>
  <c r="E7" i="22"/>
  <c r="E23" i="22"/>
  <c r="E6" i="22"/>
  <c r="E39" i="22"/>
  <c r="E24" i="22"/>
  <c r="E5" i="22"/>
  <c r="E26" i="22"/>
  <c r="E20" i="22"/>
  <c r="E40" i="22"/>
  <c r="E36" i="22"/>
  <c r="E31" i="22"/>
  <c r="E30" i="22"/>
  <c r="E42" i="21"/>
  <c r="E18" i="21"/>
  <c r="E10" i="21"/>
  <c r="E20" i="21"/>
  <c r="E17" i="21"/>
  <c r="E34" i="21"/>
  <c r="E43" i="21"/>
  <c r="E12" i="21"/>
  <c r="E36" i="21"/>
  <c r="E13" i="21"/>
  <c r="E38" i="21"/>
  <c r="E9" i="21"/>
  <c r="E21" i="21"/>
  <c r="E41" i="21"/>
  <c r="E22" i="21"/>
  <c r="E30" i="21"/>
  <c r="E14" i="21"/>
  <c r="E28" i="21"/>
  <c r="E33" i="21"/>
  <c r="E29" i="21"/>
  <c r="E6" i="21"/>
  <c r="E43" i="20"/>
  <c r="E39" i="20"/>
  <c r="E27" i="20"/>
  <c r="E15" i="20"/>
  <c r="E18" i="20"/>
  <c r="E20" i="20"/>
  <c r="E32" i="20"/>
  <c r="E35" i="20"/>
  <c r="E14" i="20"/>
  <c r="E5" i="20"/>
  <c r="E16" i="20"/>
  <c r="E11" i="20"/>
  <c r="E40" i="20"/>
  <c r="E8" i="20"/>
  <c r="E31" i="20"/>
  <c r="E23" i="20"/>
  <c r="E7" i="20"/>
  <c r="E26" i="20"/>
  <c r="E10" i="20"/>
  <c r="E12" i="20"/>
  <c r="E42" i="20"/>
  <c r="E25" i="19"/>
  <c r="E29" i="19"/>
  <c r="E37" i="19"/>
  <c r="E11" i="19"/>
  <c r="E21" i="19"/>
  <c r="E14" i="19"/>
  <c r="E38" i="19"/>
  <c r="E41" i="19"/>
  <c r="E32" i="19"/>
  <c r="E40" i="19"/>
  <c r="E16" i="19"/>
  <c r="E9" i="19"/>
  <c r="E6" i="19"/>
  <c r="E34" i="19"/>
  <c r="E24" i="19"/>
  <c r="E42" i="19"/>
  <c r="E22" i="19"/>
  <c r="E13" i="19"/>
  <c r="E30" i="19"/>
  <c r="E43" i="19"/>
  <c r="E42" i="18"/>
  <c r="E11" i="18"/>
  <c r="E15" i="18"/>
  <c r="E23" i="18"/>
  <c r="E25" i="17"/>
  <c r="E11" i="17"/>
  <c r="E31" i="17"/>
  <c r="E34" i="17"/>
  <c r="E29" i="17"/>
  <c r="E30" i="17"/>
  <c r="E43" i="17"/>
  <c r="E21" i="17"/>
  <c r="E19" i="17"/>
  <c r="E13" i="17"/>
  <c r="E35" i="17"/>
  <c r="E33" i="17"/>
  <c r="E6" i="17"/>
  <c r="E37" i="17"/>
  <c r="E40" i="15"/>
  <c r="E22" i="15"/>
  <c r="E14" i="15"/>
  <c r="E11" i="15"/>
  <c r="E37" i="15"/>
  <c r="E41" i="15"/>
  <c r="E43" i="14"/>
  <c r="E6" i="14"/>
  <c r="E10" i="14"/>
  <c r="E27" i="14"/>
  <c r="E22" i="14"/>
  <c r="E13" i="14"/>
  <c r="E16" i="14"/>
  <c r="E23" i="14"/>
  <c r="E7" i="14"/>
  <c r="E38" i="14"/>
  <c r="E25" i="14"/>
  <c r="E29" i="14"/>
  <c r="E36" i="14"/>
  <c r="E9" i="14"/>
  <c r="E14" i="14"/>
  <c r="E21" i="14"/>
  <c r="E37" i="14"/>
  <c r="E41" i="12"/>
  <c r="E18" i="12"/>
  <c r="E32" i="12"/>
  <c r="E20" i="12"/>
  <c r="E30" i="12"/>
  <c r="E19" i="12"/>
  <c r="E6" i="12"/>
  <c r="E22" i="13"/>
  <c r="E30" i="13"/>
  <c r="E10" i="13"/>
  <c r="E39" i="13"/>
  <c r="E42" i="8"/>
  <c r="E22" i="8"/>
  <c r="E36" i="8"/>
  <c r="E14" i="8"/>
  <c r="E24" i="8"/>
  <c r="E8" i="8"/>
  <c r="E41" i="8"/>
  <c r="E37" i="8"/>
  <c r="E7" i="8"/>
  <c r="E17" i="8"/>
  <c r="E25" i="8"/>
  <c r="L44" i="51"/>
  <c r="E9" i="8"/>
  <c r="L44" i="48"/>
  <c r="E18" i="36"/>
  <c r="E9" i="16"/>
  <c r="E9" i="36"/>
  <c r="E43" i="36"/>
  <c r="E43" i="40"/>
  <c r="E28" i="17"/>
  <c r="E43" i="16"/>
  <c r="E10" i="12"/>
  <c r="E28" i="12"/>
  <c r="E6" i="52"/>
  <c r="E11" i="52"/>
  <c r="E14" i="52"/>
  <c r="E17" i="52"/>
  <c r="E18" i="52"/>
  <c r="E23" i="52"/>
  <c r="E27" i="52"/>
  <c r="E30" i="52"/>
  <c r="E32" i="52"/>
  <c r="E41" i="52"/>
  <c r="E7" i="52"/>
  <c r="E9" i="52"/>
  <c r="E10" i="52"/>
  <c r="E15" i="52"/>
  <c r="E19" i="52"/>
  <c r="E21" i="52"/>
  <c r="E22" i="52"/>
  <c r="E25" i="52"/>
  <c r="E26" i="52"/>
  <c r="E33" i="52"/>
  <c r="E34" i="52"/>
  <c r="E37" i="52"/>
  <c r="E38" i="52"/>
  <c r="E40" i="52"/>
  <c r="E42" i="52"/>
  <c r="E5" i="52"/>
  <c r="E8" i="51"/>
  <c r="E14" i="51"/>
  <c r="E24" i="51"/>
  <c r="E25" i="51"/>
  <c r="E26" i="51"/>
  <c r="E29" i="51"/>
  <c r="E30" i="51"/>
  <c r="E33" i="51"/>
  <c r="E37" i="51"/>
  <c r="E38" i="51"/>
  <c r="E40" i="51"/>
  <c r="E41" i="51"/>
  <c r="E42" i="51"/>
  <c r="E6" i="51"/>
  <c r="E9" i="51"/>
  <c r="E17" i="51"/>
  <c r="E22" i="51"/>
  <c r="E32" i="51"/>
  <c r="E7" i="51"/>
  <c r="E10" i="51"/>
  <c r="E13" i="51"/>
  <c r="E16" i="51"/>
  <c r="E18" i="51"/>
  <c r="E21" i="51"/>
  <c r="E28" i="51"/>
  <c r="E34" i="51"/>
  <c r="E38" i="13"/>
  <c r="E43" i="13"/>
  <c r="E42" i="13"/>
  <c r="E43" i="18"/>
  <c r="E43" i="26"/>
  <c r="E43" i="34"/>
  <c r="E42" i="36"/>
  <c r="E42" i="40"/>
  <c r="E42" i="33"/>
  <c r="E42" i="29"/>
  <c r="E30" i="26"/>
  <c r="E9" i="25"/>
  <c r="E42" i="25"/>
  <c r="E43" i="12"/>
  <c r="E42" i="12"/>
  <c r="E43" i="15"/>
  <c r="E42" i="16"/>
  <c r="E41" i="17"/>
  <c r="E41" i="25"/>
  <c r="E42" i="26"/>
  <c r="E41" i="29"/>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31"/>
  <c r="X16" i="35"/>
  <c r="X16" i="33"/>
  <c r="X16" i="14"/>
  <c r="V10" i="51"/>
  <c r="V10" i="18"/>
  <c r="V10" i="23"/>
  <c r="V10" i="24"/>
  <c r="V8" i="13"/>
  <c r="X38" i="20"/>
  <c r="X38" i="36"/>
  <c r="X38" i="31"/>
  <c r="X38" i="44"/>
  <c r="V11" i="38"/>
  <c r="X18" i="43"/>
  <c r="X18" i="52"/>
  <c r="X18" i="21"/>
  <c r="X18" i="41"/>
  <c r="X18" i="25"/>
  <c r="X18" i="44"/>
  <c r="X18" i="28"/>
  <c r="X16" i="30"/>
  <c r="X16" i="8"/>
  <c r="X38" i="12"/>
  <c r="V36" i="25"/>
  <c r="V7" i="24"/>
  <c r="V7" i="25"/>
  <c r="V7" i="38"/>
  <c r="X38" i="34"/>
  <c r="X38" i="24"/>
  <c r="X38" i="48"/>
  <c r="X38" i="16"/>
  <c r="X38" i="40"/>
  <c r="X38" i="51"/>
  <c r="V34" i="27"/>
  <c r="V34" i="14"/>
  <c r="E23" i="4"/>
  <c r="X20" i="14" s="1"/>
  <c r="V11" i="33"/>
  <c r="V11" i="8"/>
  <c r="V11" i="16"/>
  <c r="V7" i="16"/>
  <c r="V7" i="12"/>
  <c r="V11" i="36"/>
  <c r="V11" i="40"/>
  <c r="X18" i="50"/>
  <c r="X18" i="30"/>
  <c r="X18" i="48"/>
  <c r="X18" i="37"/>
  <c r="X18" i="22"/>
  <c r="X18" i="32"/>
  <c r="X18" i="18"/>
  <c r="X18" i="12"/>
  <c r="X18" i="38"/>
  <c r="X18" i="36"/>
  <c r="X18" i="20"/>
  <c r="X16" i="28"/>
  <c r="X16" i="23"/>
  <c r="X38" i="22"/>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9" s="1"/>
  <c r="D17" i="4"/>
  <c r="V14" i="12" s="1"/>
  <c r="E8" i="4"/>
  <c r="X5" i="28" s="1"/>
  <c r="D23" i="4"/>
  <c r="D33" i="4"/>
  <c r="V30" i="52" s="1"/>
  <c r="E17" i="4"/>
  <c r="D22" i="4"/>
  <c r="V30" i="29"/>
  <c r="V30" i="8"/>
  <c r="V30" i="49"/>
  <c r="V30" i="24"/>
  <c r="V30" i="39"/>
  <c r="V30" i="30"/>
  <c r="V30" i="41"/>
  <c r="V6" i="22"/>
  <c r="X20" i="33"/>
  <c r="X20" i="12"/>
  <c r="X20" i="51"/>
  <c r="X20" i="41"/>
  <c r="X20" i="28"/>
  <c r="X20" i="29"/>
  <c r="X20" i="50"/>
  <c r="X5" i="24"/>
  <c r="V20" i="41"/>
  <c r="V20" i="49"/>
  <c r="V20" i="15"/>
  <c r="V20" i="21"/>
  <c r="V20" i="27"/>
  <c r="V20" i="44"/>
  <c r="X19" i="52"/>
  <c r="X19" i="43"/>
  <c r="V7" i="28"/>
  <c r="V7" i="48"/>
  <c r="X18" i="42"/>
  <c r="X18" i="24"/>
  <c r="V27" i="8"/>
  <c r="V27" i="17"/>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29"/>
  <c r="V38" i="51"/>
  <c r="V38" i="17"/>
  <c r="V38" i="32"/>
  <c r="V38" i="42"/>
  <c r="V38" i="18"/>
  <c r="V38" i="27"/>
  <c r="V38" i="37"/>
  <c r="V38" i="48"/>
  <c r="V38" i="15"/>
  <c r="V38" i="26"/>
  <c r="V38" i="35"/>
  <c r="V38" i="13"/>
  <c r="V38" i="22"/>
  <c r="V38" i="30"/>
  <c r="E10" i="40"/>
  <c r="E31" i="28"/>
  <c r="E43" i="23"/>
  <c r="E34" i="20"/>
  <c r="E28" i="20"/>
  <c r="E42" i="17"/>
  <c r="E42" i="15"/>
  <c r="E42" i="14"/>
  <c r="E11" i="12"/>
  <c r="J7" i="46"/>
  <c r="E11" i="27"/>
  <c r="E41" i="18"/>
  <c r="E16" i="13"/>
  <c r="E35" i="13"/>
  <c r="E8" i="38"/>
  <c r="E38" i="23"/>
  <c r="E20" i="13"/>
  <c r="V31" i="21"/>
  <c r="V31" i="28"/>
  <c r="V31" i="39"/>
  <c r="V31" i="14"/>
  <c r="V31" i="38"/>
  <c r="V31" i="36"/>
  <c r="V31" i="35"/>
  <c r="V31" i="26"/>
  <c r="V31" i="32"/>
  <c r="V31" i="43"/>
  <c r="F5" i="42"/>
  <c r="G5" i="42" s="1"/>
  <c r="P5" i="44"/>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X31" i="29"/>
  <c r="X31" i="15"/>
  <c r="X31" i="23"/>
  <c r="X31" i="36"/>
  <c r="X31" i="25"/>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P19" i="41" s="1"/>
  <c r="O16" i="4"/>
  <c r="P16" i="4" s="1"/>
  <c r="C16" i="4" s="1"/>
  <c r="F13" i="36" s="1"/>
  <c r="F10" i="41"/>
  <c r="G10" i="41" s="1"/>
  <c r="F28" i="28"/>
  <c r="P28" i="21"/>
  <c r="O39" i="4"/>
  <c r="P39" i="4" s="1"/>
  <c r="C39" i="4" s="1"/>
  <c r="F36" i="19" s="1"/>
  <c r="O32" i="4"/>
  <c r="P32" i="4" s="1"/>
  <c r="C32" i="4" s="1"/>
  <c r="P29" i="14" s="1"/>
  <c r="F27" i="12"/>
  <c r="P27" i="12"/>
  <c r="P27" i="14"/>
  <c r="P27" i="15"/>
  <c r="P27" i="16"/>
  <c r="F27" i="21"/>
  <c r="F27" i="22"/>
  <c r="F27" i="17"/>
  <c r="P27" i="18"/>
  <c r="P27" i="19"/>
  <c r="P27" i="20"/>
  <c r="P27" i="23"/>
  <c r="P27" i="24"/>
  <c r="P27" i="25"/>
  <c r="P27" i="26"/>
  <c r="P27" i="27"/>
  <c r="P27" i="28"/>
  <c r="P27" i="29"/>
  <c r="F27" i="14"/>
  <c r="F27" i="15"/>
  <c r="F27" i="16"/>
  <c r="P27" i="17"/>
  <c r="P27" i="21"/>
  <c r="P27" i="22"/>
  <c r="F27" i="18"/>
  <c r="G27" i="18" s="1"/>
  <c r="F27" i="19"/>
  <c r="F27" i="20"/>
  <c r="F27" i="23"/>
  <c r="F27" i="24"/>
  <c r="G27" i="24" s="1"/>
  <c r="F27" i="25"/>
  <c r="G27" i="25" s="1"/>
  <c r="F27" i="26"/>
  <c r="F27" i="27"/>
  <c r="G27" i="27" s="1"/>
  <c r="F27" i="28"/>
  <c r="G27" i="28" s="1"/>
  <c r="F27" i="29"/>
  <c r="F11" i="43"/>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O41" i="4"/>
  <c r="P41" i="4" s="1"/>
  <c r="C41" i="4" s="1"/>
  <c r="O46" i="4"/>
  <c r="P46" i="4" s="1"/>
  <c r="C46" i="4" s="1"/>
  <c r="P43" i="17" s="1"/>
  <c r="P19" i="15"/>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F29" i="25"/>
  <c r="P29" i="49"/>
  <c r="P29" i="29"/>
  <c r="F29" i="39"/>
  <c r="F29" i="26"/>
  <c r="P29" i="52"/>
  <c r="P29" i="34"/>
  <c r="F29" i="17"/>
  <c r="G29" i="17" s="1"/>
  <c r="F29" i="23"/>
  <c r="G29" i="23" s="1"/>
  <c r="F29" i="27"/>
  <c r="F29" i="30"/>
  <c r="F29" i="37"/>
  <c r="F29" i="41"/>
  <c r="F32" i="13"/>
  <c r="P32" i="39"/>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G40" i="15" s="1"/>
  <c r="P40" i="14"/>
  <c r="P40" i="18"/>
  <c r="F40" i="18"/>
  <c r="G40" i="18" s="1"/>
  <c r="P40" i="19"/>
  <c r="P40" i="21"/>
  <c r="F40" i="21"/>
  <c r="F40" i="23"/>
  <c r="F40" i="24"/>
  <c r="G40" i="24" s="1"/>
  <c r="F40" i="25"/>
  <c r="F40" i="26"/>
  <c r="P40" i="27"/>
  <c r="F40" i="31"/>
  <c r="P40" i="30"/>
  <c r="F40" i="33"/>
  <c r="P40" i="35"/>
  <c r="F40" i="37"/>
  <c r="F40" i="38"/>
  <c r="F40" i="41"/>
  <c r="P40" i="32"/>
  <c r="P40" i="36"/>
  <c r="F40" i="42"/>
  <c r="P40" i="44"/>
  <c r="P40" i="43"/>
  <c r="P40" i="48"/>
  <c r="P40" i="50"/>
  <c r="P40" i="51"/>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X14" i="37"/>
  <c r="X14" i="38"/>
  <c r="X14" i="49"/>
  <c r="X14" i="30"/>
  <c r="X14" i="18"/>
  <c r="X14" i="40"/>
  <c r="X14" i="43"/>
  <c r="X14" i="23"/>
  <c r="X14" i="12"/>
  <c r="X14" i="20"/>
  <c r="X14" i="19"/>
  <c r="X14" i="29"/>
  <c r="P23" i="8"/>
  <c r="F23" i="16"/>
  <c r="P33" i="43"/>
  <c r="P33" i="42"/>
  <c r="F33" i="8"/>
  <c r="P33" i="24"/>
  <c r="F33" i="41"/>
  <c r="G33" i="41" s="1"/>
  <c r="P33" i="31"/>
  <c r="F39" i="17"/>
  <c r="G39" i="17" s="1"/>
  <c r="F39" i="48"/>
  <c r="P39" i="33"/>
  <c r="G27" i="31"/>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P33" i="17"/>
  <c r="F33" i="51"/>
  <c r="G33" i="51" s="1"/>
  <c r="F33" i="50"/>
  <c r="F33" i="17"/>
  <c r="G33" i="17" s="1"/>
  <c r="P33" i="22"/>
  <c r="F33" i="44"/>
  <c r="G33" i="44" s="1"/>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P13" i="19"/>
  <c r="F13" i="41"/>
  <c r="G13" i="41" s="1"/>
  <c r="F13" i="13"/>
  <c r="F36" i="15"/>
  <c r="P36" i="52"/>
  <c r="P36" i="49"/>
  <c r="P36" i="23"/>
  <c r="F36" i="18"/>
  <c r="G36" i="18" s="1"/>
  <c r="P36" i="25"/>
  <c r="F36" i="44"/>
  <c r="F36" i="42"/>
  <c r="P36" i="40"/>
  <c r="P36" i="20"/>
  <c r="F36" i="31"/>
  <c r="F36" i="28"/>
  <c r="P36" i="37"/>
  <c r="F14" i="19"/>
  <c r="G14" i="19" s="1"/>
  <c r="P14" i="39"/>
  <c r="V17" i="51"/>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40"/>
  <c r="F15" i="22"/>
  <c r="F34" i="30"/>
  <c r="P34" i="27"/>
  <c r="X20" i="36"/>
  <c r="X20" i="19"/>
  <c r="X20" i="21"/>
  <c r="X20" i="43"/>
  <c r="X20" i="23"/>
  <c r="X20" i="25"/>
  <c r="X20" i="31"/>
  <c r="X20" i="37"/>
  <c r="X20" i="52"/>
  <c r="X20" i="30"/>
  <c r="X20" i="49"/>
  <c r="X20" i="34"/>
  <c r="X20" i="40"/>
  <c r="X20" i="17"/>
  <c r="X20" i="48"/>
  <c r="X20" i="42"/>
  <c r="X20" i="35"/>
  <c r="X20" i="38"/>
  <c r="X20" i="20"/>
  <c r="X20" i="16"/>
  <c r="V9" i="12"/>
  <c r="V9" i="41"/>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37" i="31"/>
  <c r="X27" i="14"/>
  <c r="X27" i="29"/>
  <c r="X27" i="17"/>
  <c r="X27" i="37"/>
  <c r="X27" i="20"/>
  <c r="X27" i="52"/>
  <c r="X25" i="12"/>
  <c r="X23" i="49"/>
  <c r="X23" i="39"/>
  <c r="X23" i="48"/>
  <c r="X23" i="29"/>
  <c r="X23" i="13"/>
  <c r="X11" i="19"/>
  <c r="X11" i="18"/>
  <c r="X11" i="23"/>
  <c r="X11" i="25"/>
  <c r="X11" i="42"/>
  <c r="X11" i="34"/>
  <c r="V6" i="25"/>
  <c r="V6" i="44"/>
  <c r="V30" i="51"/>
  <c r="V30" i="42"/>
  <c r="V30" i="37"/>
  <c r="V30" i="38"/>
  <c r="V30" i="22"/>
  <c r="V30" i="50"/>
  <c r="V30" i="28"/>
  <c r="V30" i="12"/>
  <c r="V30" i="25"/>
  <c r="V37" i="18"/>
  <c r="V37" i="16"/>
  <c r="V36" i="16"/>
  <c r="V10" i="41"/>
  <c r="V10" i="35"/>
  <c r="V10" i="8"/>
  <c r="V10" i="25"/>
  <c r="V10" i="13"/>
  <c r="F28" i="43"/>
  <c r="P10" i="19"/>
  <c r="P10" i="27"/>
  <c r="P10" i="41"/>
  <c r="F10" i="8"/>
  <c r="F10" i="29"/>
  <c r="P10" i="42"/>
  <c r="F10" i="32"/>
  <c r="F10" i="21"/>
  <c r="X24" i="19"/>
  <c r="X24" i="34"/>
  <c r="X24" i="41"/>
  <c r="X24" i="52"/>
  <c r="X24" i="30"/>
  <c r="X24" i="20"/>
  <c r="X24" i="38"/>
  <c r="X24" i="36"/>
  <c r="X24" i="35"/>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21" i="31"/>
  <c r="E26" i="28"/>
  <c r="E33" i="14"/>
  <c r="G33" i="14" s="1"/>
  <c r="E5" i="50"/>
  <c r="E7" i="50"/>
  <c r="E11" i="50"/>
  <c r="E13" i="50"/>
  <c r="E15" i="50"/>
  <c r="E19" i="50"/>
  <c r="E21" i="50"/>
  <c r="E23" i="50"/>
  <c r="E27" i="50"/>
  <c r="E29" i="50"/>
  <c r="E31" i="50"/>
  <c r="E35" i="50"/>
  <c r="E37" i="50"/>
  <c r="E39" i="50"/>
  <c r="E43" i="50"/>
  <c r="E6" i="50"/>
  <c r="E8" i="50"/>
  <c r="E10" i="50"/>
  <c r="E14" i="50"/>
  <c r="E16" i="50"/>
  <c r="E18" i="50"/>
  <c r="E20" i="50"/>
  <c r="E22" i="50"/>
  <c r="E24" i="50"/>
  <c r="E26" i="50"/>
  <c r="E30" i="50"/>
  <c r="E32" i="50"/>
  <c r="E34" i="50"/>
  <c r="E36" i="50"/>
  <c r="E38" i="50"/>
  <c r="E40" i="50"/>
  <c r="G40" i="50" s="1"/>
  <c r="E42" i="50"/>
  <c r="F5" i="8"/>
  <c r="P12" i="50"/>
  <c r="P12" i="52"/>
  <c r="F12" i="48"/>
  <c r="F12" i="50"/>
  <c r="F12" i="49"/>
  <c r="P12" i="51"/>
  <c r="P25" i="49"/>
  <c r="P25" i="48"/>
  <c r="P25" i="14"/>
  <c r="E19" i="43"/>
  <c r="E15" i="43"/>
  <c r="E24" i="43"/>
  <c r="E27" i="43"/>
  <c r="E33" i="43"/>
  <c r="G33" i="43" s="1"/>
  <c r="E38" i="43"/>
  <c r="E34" i="43"/>
  <c r="E37" i="43"/>
  <c r="E39" i="43"/>
  <c r="E23" i="43"/>
  <c r="E26" i="43"/>
  <c r="E10" i="43"/>
  <c r="E35" i="43"/>
  <c r="E17" i="43"/>
  <c r="E13" i="38"/>
  <c r="G13" i="38" s="1"/>
  <c r="E16" i="38"/>
  <c r="E34" i="38"/>
  <c r="E37" i="38"/>
  <c r="E18" i="38"/>
  <c r="E11" i="34"/>
  <c r="E20" i="29"/>
  <c r="E33" i="18"/>
  <c r="G33" i="18" s="1"/>
  <c r="E25" i="18"/>
  <c r="E7" i="18"/>
  <c r="E24" i="12"/>
  <c r="E27" i="12"/>
  <c r="G27" i="12" s="1"/>
  <c r="E34" i="12"/>
  <c r="E37" i="12"/>
  <c r="E26" i="12"/>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8"/>
  <c r="P5" i="19"/>
  <c r="P5" i="14"/>
  <c r="E27" i="35"/>
  <c r="G27" i="35" s="1"/>
  <c r="E12" i="25"/>
  <c r="G12" i="25" s="1"/>
  <c r="E33" i="25"/>
  <c r="G33" i="25" s="1"/>
  <c r="E25" i="25"/>
  <c r="E13" i="25"/>
  <c r="E37" i="25"/>
  <c r="E23" i="25"/>
  <c r="E7" i="25"/>
  <c r="E10" i="25"/>
  <c r="E24" i="20"/>
  <c r="E29" i="16"/>
  <c r="E17" i="16"/>
  <c r="E18" i="16"/>
  <c r="E25" i="16"/>
  <c r="E14" i="16"/>
  <c r="E9" i="40"/>
  <c r="J42" i="30"/>
  <c r="J42" i="8"/>
  <c r="E34"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26"/>
  <c r="J37" i="34"/>
  <c r="J37" i="41"/>
  <c r="J37" i="13"/>
  <c r="J37" i="40"/>
  <c r="J37" i="36"/>
  <c r="J37" i="23"/>
  <c r="J37" i="39"/>
  <c r="J37" i="27"/>
  <c r="J37" i="21"/>
  <c r="J37" i="33"/>
  <c r="J37" i="19"/>
  <c r="J37" i="37"/>
  <c r="J37" i="16"/>
  <c r="J37" i="35"/>
  <c r="J37" i="25"/>
  <c r="J37" i="44"/>
  <c r="J37" i="50"/>
  <c r="J37" i="24"/>
  <c r="T11" i="14"/>
  <c r="J41" i="31"/>
  <c r="J41" i="41"/>
  <c r="J41" i="44"/>
  <c r="J41" i="49"/>
  <c r="J24" i="25"/>
  <c r="J24" i="20"/>
  <c r="J24" i="51"/>
  <c r="J24" i="28"/>
  <c r="J24" i="17"/>
  <c r="J24" i="36"/>
  <c r="J24" i="34"/>
  <c r="J24" i="49"/>
  <c r="J24" i="22"/>
  <c r="J39" i="12"/>
  <c r="J39" i="36"/>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V29" i="17" l="1"/>
  <c r="V29" i="34"/>
  <c r="V6" i="35"/>
  <c r="V8" i="18"/>
  <c r="V22" i="22"/>
  <c r="V10" i="31"/>
  <c r="V10" i="52"/>
  <c r="V10" i="14"/>
  <c r="V37" i="27"/>
  <c r="V6" i="34"/>
  <c r="V17" i="33"/>
  <c r="V41" i="24"/>
  <c r="V25" i="18"/>
  <c r="V6" i="21"/>
  <c r="V10" i="39"/>
  <c r="V10" i="32"/>
  <c r="V10" i="28"/>
  <c r="V10" i="27"/>
  <c r="V10" i="19"/>
  <c r="V10" i="49"/>
  <c r="V6" i="39"/>
  <c r="V6" i="12"/>
  <c r="V10" i="50"/>
  <c r="V10" i="29"/>
  <c r="V10" i="26"/>
  <c r="V10" i="34"/>
  <c r="V6" i="19"/>
  <c r="V6" i="37"/>
  <c r="V33" i="28"/>
  <c r="V10" i="36"/>
  <c r="V10" i="44"/>
  <c r="V10" i="40"/>
  <c r="V10" i="12"/>
  <c r="V10" i="42"/>
  <c r="V37" i="20"/>
  <c r="V6" i="48"/>
  <c r="X9" i="27"/>
  <c r="V33" i="32"/>
  <c r="V21" i="43"/>
  <c r="V10" i="48"/>
  <c r="V10" i="33"/>
  <c r="V10" i="43"/>
  <c r="V10" i="21"/>
  <c r="V10" i="17"/>
  <c r="V37" i="49"/>
  <c r="V6" i="13"/>
  <c r="V21" i="25"/>
  <c r="V10" i="16"/>
  <c r="V10" i="37"/>
  <c r="V10" i="20"/>
  <c r="V10" i="15"/>
  <c r="V37" i="29"/>
  <c r="V6" i="28"/>
  <c r="V10" i="38"/>
  <c r="V10" i="22"/>
  <c r="V22" i="24"/>
  <c r="G13" i="33"/>
  <c r="G33" i="16"/>
  <c r="G10" i="52"/>
  <c r="G10" i="21"/>
  <c r="G27" i="17"/>
  <c r="G23" i="16"/>
  <c r="G36" i="19"/>
  <c r="G40" i="25"/>
  <c r="G36" i="44"/>
  <c r="E26" i="42"/>
  <c r="G29" i="30"/>
  <c r="G27" i="15"/>
  <c r="E27" i="34"/>
  <c r="G27" i="34" s="1"/>
  <c r="N42" i="31"/>
  <c r="N42" i="49"/>
  <c r="N42" i="38"/>
  <c r="N42" i="48"/>
  <c r="N42" i="37"/>
  <c r="N42" i="22"/>
  <c r="N42" i="21"/>
  <c r="N42" i="17"/>
  <c r="N42" i="24"/>
  <c r="N20" i="16"/>
  <c r="N20" i="33"/>
  <c r="N20" i="42"/>
  <c r="N20" i="28"/>
  <c r="N20" i="22"/>
  <c r="N20" i="37"/>
  <c r="N20" i="21"/>
  <c r="N20" i="30"/>
  <c r="N20" i="25"/>
  <c r="N20" i="44"/>
  <c r="N20" i="23"/>
  <c r="N20" i="36"/>
  <c r="N20" i="31"/>
  <c r="N20" i="43"/>
  <c r="N20" i="24"/>
  <c r="N20" i="12"/>
  <c r="N20" i="14"/>
  <c r="N20" i="15"/>
  <c r="N20" i="32"/>
  <c r="N20" i="50"/>
  <c r="N20" i="20"/>
  <c r="N20" i="18"/>
  <c r="N20" i="38"/>
  <c r="N20" i="52"/>
  <c r="N20" i="17"/>
  <c r="N20" i="39"/>
  <c r="N20" i="19"/>
  <c r="N20" i="34"/>
  <c r="N20" i="40"/>
  <c r="N20" i="8"/>
  <c r="N20" i="35"/>
  <c r="N20" i="29"/>
  <c r="N20" i="26"/>
  <c r="N20" i="41"/>
  <c r="N20" i="27"/>
  <c r="N20" i="13"/>
  <c r="V41" i="30"/>
  <c r="V41" i="27"/>
  <c r="V41" i="18"/>
  <c r="V41" i="52"/>
  <c r="V41" i="38"/>
  <c r="V41" i="50"/>
  <c r="V41" i="40"/>
  <c r="V41" i="22"/>
  <c r="V41" i="42"/>
  <c r="V41" i="34"/>
  <c r="V41" i="43"/>
  <c r="V41" i="36"/>
  <c r="V41" i="8"/>
  <c r="V41" i="51"/>
  <c r="V41" i="26"/>
  <c r="V41" i="49"/>
  <c r="V41" i="32"/>
  <c r="V41" i="13"/>
  <c r="V41" i="41"/>
  <c r="V41" i="20"/>
  <c r="V41" i="44"/>
  <c r="V41" i="28"/>
  <c r="V41" i="19"/>
  <c r="V41" i="37"/>
  <c r="V41" i="14"/>
  <c r="V41" i="39"/>
  <c r="V41" i="12"/>
  <c r="V41" i="23"/>
  <c r="V41" i="33"/>
  <c r="V41" i="15"/>
  <c r="V21" i="12"/>
  <c r="V21" i="39"/>
  <c r="V21" i="51"/>
  <c r="V21" i="28"/>
  <c r="V21" i="40"/>
  <c r="V21" i="17"/>
  <c r="V21" i="42"/>
  <c r="V21" i="50"/>
  <c r="V21" i="33"/>
  <c r="V21" i="23"/>
  <c r="V21" i="24"/>
  <c r="V21" i="27"/>
  <c r="V21" i="13"/>
  <c r="V21" i="15"/>
  <c r="V21" i="37"/>
  <c r="V21" i="26"/>
  <c r="V21" i="35"/>
  <c r="V21" i="19"/>
  <c r="V21" i="29"/>
  <c r="V21" i="52"/>
  <c r="V21" i="30"/>
  <c r="V21" i="44"/>
  <c r="V21" i="18"/>
  <c r="V21" i="36"/>
  <c r="V21" i="8"/>
  <c r="V21" i="38"/>
  <c r="V21" i="34"/>
  <c r="V21" i="14"/>
  <c r="V21" i="41"/>
  <c r="V9" i="26"/>
  <c r="V9" i="21"/>
  <c r="V9" i="40"/>
  <c r="V9" i="30"/>
  <c r="V9" i="24"/>
  <c r="V9" i="39"/>
  <c r="V9" i="33"/>
  <c r="V9" i="18"/>
  <c r="V9" i="8"/>
  <c r="V9" i="42"/>
  <c r="V9" i="23"/>
  <c r="V9" i="19"/>
  <c r="V9" i="49"/>
  <c r="V9" i="38"/>
  <c r="V9" i="17"/>
  <c r="V9" i="31"/>
  <c r="V9" i="27"/>
  <c r="V9" i="25"/>
  <c r="V9" i="52"/>
  <c r="V9" i="43"/>
  <c r="V9" i="13"/>
  <c r="V9" i="51"/>
  <c r="V9" i="16"/>
  <c r="V9" i="35"/>
  <c r="V9" i="14"/>
  <c r="V9" i="37"/>
  <c r="AN15" i="4"/>
  <c r="H15" i="4" s="1"/>
  <c r="V29" i="43"/>
  <c r="V29" i="14"/>
  <c r="F5" i="50"/>
  <c r="F5" i="26"/>
  <c r="P10" i="13"/>
  <c r="P10" i="23"/>
  <c r="P10" i="40"/>
  <c r="V37" i="38"/>
  <c r="V37" i="50"/>
  <c r="X9" i="44"/>
  <c r="X13" i="38"/>
  <c r="X25" i="30"/>
  <c r="V33" i="29"/>
  <c r="V9" i="34"/>
  <c r="V17" i="42"/>
  <c r="F10" i="30"/>
  <c r="V41" i="16"/>
  <c r="F5" i="39"/>
  <c r="V21" i="22"/>
  <c r="V14" i="36"/>
  <c r="V29" i="37"/>
  <c r="P25" i="24"/>
  <c r="F25" i="21"/>
  <c r="P25" i="30"/>
  <c r="F25" i="13"/>
  <c r="P25" i="42"/>
  <c r="F25" i="14"/>
  <c r="F25" i="52"/>
  <c r="F25" i="44"/>
  <c r="G25" i="44" s="1"/>
  <c r="P25" i="36"/>
  <c r="P25" i="51"/>
  <c r="F25" i="30"/>
  <c r="P25" i="50"/>
  <c r="P25" i="38"/>
  <c r="F25" i="28"/>
  <c r="P15" i="37"/>
  <c r="F15" i="38"/>
  <c r="G15" i="38" s="1"/>
  <c r="F15" i="25"/>
  <c r="F15" i="41"/>
  <c r="P15" i="18"/>
  <c r="F15" i="13"/>
  <c r="P15" i="39"/>
  <c r="V37" i="42"/>
  <c r="V37" i="37"/>
  <c r="V37" i="43"/>
  <c r="V37" i="30"/>
  <c r="V37" i="8"/>
  <c r="V37" i="52"/>
  <c r="V13" i="35"/>
  <c r="V13" i="43"/>
  <c r="V13" i="37"/>
  <c r="V13" i="49"/>
  <c r="V13" i="42"/>
  <c r="V13" i="33"/>
  <c r="V13" i="17"/>
  <c r="V13" i="48"/>
  <c r="V13" i="51"/>
  <c r="V13" i="24"/>
  <c r="V13" i="16"/>
  <c r="V13" i="30"/>
  <c r="V13" i="13"/>
  <c r="T8" i="19"/>
  <c r="T39" i="39"/>
  <c r="V29" i="36"/>
  <c r="V29" i="49"/>
  <c r="P5" i="49"/>
  <c r="P5" i="17"/>
  <c r="N36" i="50"/>
  <c r="F10" i="36"/>
  <c r="P10" i="12"/>
  <c r="F10" i="27"/>
  <c r="V37" i="44"/>
  <c r="V37" i="35"/>
  <c r="X25" i="22"/>
  <c r="X33" i="44"/>
  <c r="V9" i="20"/>
  <c r="V17" i="12"/>
  <c r="J7" i="50"/>
  <c r="J7" i="13"/>
  <c r="J7" i="42"/>
  <c r="F10" i="43"/>
  <c r="V41" i="31"/>
  <c r="P5" i="39"/>
  <c r="V21" i="49"/>
  <c r="V13" i="52"/>
  <c r="V37" i="36"/>
  <c r="F32" i="42"/>
  <c r="F32" i="8"/>
  <c r="G32" i="8" s="1"/>
  <c r="P32" i="52"/>
  <c r="P32" i="15"/>
  <c r="P32" i="48"/>
  <c r="F32" i="27"/>
  <c r="V13" i="50"/>
  <c r="V29" i="20"/>
  <c r="T8" i="16"/>
  <c r="V29" i="27"/>
  <c r="P5" i="23"/>
  <c r="P5" i="25"/>
  <c r="P5" i="51"/>
  <c r="P5" i="15"/>
  <c r="N36" i="48"/>
  <c r="F10" i="33"/>
  <c r="P10" i="34"/>
  <c r="P10" i="25"/>
  <c r="V37" i="41"/>
  <c r="V37" i="33"/>
  <c r="X25" i="15"/>
  <c r="X33" i="48"/>
  <c r="V33" i="16"/>
  <c r="V9" i="48"/>
  <c r="V17" i="34"/>
  <c r="V17" i="40"/>
  <c r="F10" i="40"/>
  <c r="V41" i="21"/>
  <c r="V41" i="35"/>
  <c r="F5" i="36"/>
  <c r="V21" i="48"/>
  <c r="V25" i="37"/>
  <c r="V37" i="21"/>
  <c r="T8" i="44"/>
  <c r="J39" i="33"/>
  <c r="V29" i="23"/>
  <c r="F5" i="15"/>
  <c r="G5" i="15" s="1"/>
  <c r="F5" i="19"/>
  <c r="G5" i="19" s="1"/>
  <c r="P5" i="50"/>
  <c r="F5" i="16"/>
  <c r="F10" i="28"/>
  <c r="G10" i="28" s="1"/>
  <c r="F10" i="50"/>
  <c r="P10" i="17"/>
  <c r="V37" i="26"/>
  <c r="V37" i="23"/>
  <c r="X9" i="22"/>
  <c r="V9" i="36"/>
  <c r="V17" i="38"/>
  <c r="P10" i="50"/>
  <c r="V41" i="25"/>
  <c r="V21" i="31"/>
  <c r="V25" i="32"/>
  <c r="V14" i="15"/>
  <c r="V14" i="29"/>
  <c r="V14" i="43"/>
  <c r="V14" i="32"/>
  <c r="V14" i="44"/>
  <c r="V14" i="14"/>
  <c r="V13" i="38"/>
  <c r="X37" i="34"/>
  <c r="X37" i="41"/>
  <c r="X29" i="50"/>
  <c r="X29" i="28"/>
  <c r="X29" i="24"/>
  <c r="X21" i="23"/>
  <c r="X21" i="13"/>
  <c r="X21" i="31"/>
  <c r="V29" i="31"/>
  <c r="G10" i="50"/>
  <c r="F10" i="49"/>
  <c r="G10" i="49" s="1"/>
  <c r="P10" i="18"/>
  <c r="F10" i="12"/>
  <c r="P10" i="39"/>
  <c r="F10" i="51"/>
  <c r="P10" i="8"/>
  <c r="F10" i="20"/>
  <c r="G10" i="20" s="1"/>
  <c r="P10" i="16"/>
  <c r="P10" i="44"/>
  <c r="P10" i="51"/>
  <c r="P10" i="20"/>
  <c r="P10" i="24"/>
  <c r="P10" i="29"/>
  <c r="F10" i="18"/>
  <c r="G10" i="18" s="1"/>
  <c r="P10" i="48"/>
  <c r="P10" i="38"/>
  <c r="F10" i="16"/>
  <c r="P10" i="28"/>
  <c r="F10" i="23"/>
  <c r="P10" i="49"/>
  <c r="F10" i="42"/>
  <c r="G10" i="42" s="1"/>
  <c r="F10" i="35"/>
  <c r="F10" i="26"/>
  <c r="G10" i="26" s="1"/>
  <c r="P10" i="52"/>
  <c r="F10" i="34"/>
  <c r="F10" i="31"/>
  <c r="V33" i="42"/>
  <c r="V33" i="31"/>
  <c r="V33" i="14"/>
  <c r="V33" i="12"/>
  <c r="V33" i="8"/>
  <c r="V33" i="44"/>
  <c r="V33" i="22"/>
  <c r="V33" i="50"/>
  <c r="V33" i="17"/>
  <c r="V33" i="24"/>
  <c r="V33" i="34"/>
  <c r="V33" i="13"/>
  <c r="V33" i="27"/>
  <c r="V33" i="39"/>
  <c r="V33" i="52"/>
  <c r="V33" i="23"/>
  <c r="V33" i="20"/>
  <c r="V33" i="38"/>
  <c r="V33" i="37"/>
  <c r="V33" i="43"/>
  <c r="V33" i="18"/>
  <c r="V33" i="25"/>
  <c r="V33" i="33"/>
  <c r="V33" i="15"/>
  <c r="V33" i="21"/>
  <c r="V33" i="51"/>
  <c r="V33" i="49"/>
  <c r="V33" i="30"/>
  <c r="V17" i="27"/>
  <c r="V17" i="31"/>
  <c r="V17" i="13"/>
  <c r="V17" i="23"/>
  <c r="V17" i="16"/>
  <c r="V17" i="37"/>
  <c r="V17" i="24"/>
  <c r="V17" i="44"/>
  <c r="V17" i="19"/>
  <c r="V17" i="35"/>
  <c r="V17" i="26"/>
  <c r="V17" i="18"/>
  <c r="V17" i="48"/>
  <c r="V17" i="30"/>
  <c r="V17" i="14"/>
  <c r="V17" i="22"/>
  <c r="V17" i="41"/>
  <c r="V17" i="25"/>
  <c r="V17" i="32"/>
  <c r="V17" i="43"/>
  <c r="V17" i="36"/>
  <c r="V17" i="49"/>
  <c r="V17" i="39"/>
  <c r="V17" i="17"/>
  <c r="V17" i="50"/>
  <c r="V17" i="52"/>
  <c r="V17" i="28"/>
  <c r="V17" i="29"/>
  <c r="V17" i="8"/>
  <c r="AN31" i="4"/>
  <c r="H31" i="4" s="1"/>
  <c r="T8" i="17"/>
  <c r="J39" i="30"/>
  <c r="P5" i="20"/>
  <c r="F5" i="27"/>
  <c r="P5" i="48"/>
  <c r="F10" i="22"/>
  <c r="G10" i="22" s="1"/>
  <c r="P10" i="37"/>
  <c r="F10" i="38"/>
  <c r="V37" i="19"/>
  <c r="V37" i="39"/>
  <c r="X9" i="16"/>
  <c r="X37" i="18"/>
  <c r="V33" i="48"/>
  <c r="V9" i="15"/>
  <c r="V17" i="21"/>
  <c r="F10" i="48"/>
  <c r="F10" i="15"/>
  <c r="G10" i="15" s="1"/>
  <c r="V41" i="29"/>
  <c r="V21" i="21"/>
  <c r="V6" i="24"/>
  <c r="V6" i="16"/>
  <c r="V6" i="33"/>
  <c r="V6" i="23"/>
  <c r="V6" i="31"/>
  <c r="V6" i="20"/>
  <c r="V6" i="49"/>
  <c r="V6" i="40"/>
  <c r="V6" i="8"/>
  <c r="V6" i="43"/>
  <c r="V6" i="27"/>
  <c r="V6" i="51"/>
  <c r="V6" i="38"/>
  <c r="V6" i="41"/>
  <c r="V6" i="14"/>
  <c r="V6" i="42"/>
  <c r="V9" i="44"/>
  <c r="G10" i="8"/>
  <c r="X24" i="37"/>
  <c r="X24" i="23"/>
  <c r="X24" i="44"/>
  <c r="X24" i="48"/>
  <c r="V13" i="27"/>
  <c r="P25" i="27"/>
  <c r="V29" i="12"/>
  <c r="V29" i="22"/>
  <c r="V29" i="28"/>
  <c r="V29" i="42"/>
  <c r="V29" i="51"/>
  <c r="X41" i="21"/>
  <c r="X41" i="40"/>
  <c r="X41" i="27"/>
  <c r="X33" i="29"/>
  <c r="X33" i="43"/>
  <c r="X13" i="14"/>
  <c r="X13" i="18"/>
  <c r="X9" i="36"/>
  <c r="X37" i="38"/>
  <c r="F5" i="32"/>
  <c r="P5" i="41"/>
  <c r="P5" i="26"/>
  <c r="F5" i="31"/>
  <c r="P5" i="43"/>
  <c r="F5" i="29"/>
  <c r="P5" i="32"/>
  <c r="P5" i="29"/>
  <c r="P5" i="30"/>
  <c r="F5" i="34"/>
  <c r="F5" i="28"/>
  <c r="F5" i="30"/>
  <c r="G5" i="30" s="1"/>
  <c r="P5" i="34"/>
  <c r="P5" i="37"/>
  <c r="P5" i="42"/>
  <c r="P5" i="31"/>
  <c r="P5" i="33"/>
  <c r="F5" i="37"/>
  <c r="G5" i="37" s="1"/>
  <c r="F5" i="41"/>
  <c r="F5" i="40"/>
  <c r="F5" i="33"/>
  <c r="P5" i="36"/>
  <c r="P5" i="40"/>
  <c r="F5" i="43"/>
  <c r="V25" i="26"/>
  <c r="V25" i="20"/>
  <c r="V25" i="41"/>
  <c r="V25" i="50"/>
  <c r="V25" i="34"/>
  <c r="V25" i="25"/>
  <c r="V25" i="21"/>
  <c r="V25" i="48"/>
  <c r="V25" i="40"/>
  <c r="V25" i="14"/>
  <c r="V25" i="43"/>
  <c r="V25" i="24"/>
  <c r="V25" i="44"/>
  <c r="V25" i="16"/>
  <c r="V25" i="27"/>
  <c r="V25" i="30"/>
  <c r="V25" i="19"/>
  <c r="V25" i="15"/>
  <c r="V25" i="12"/>
  <c r="V25" i="36"/>
  <c r="AN19" i="4"/>
  <c r="H19" i="4" s="1"/>
  <c r="AN13" i="4"/>
  <c r="H13" i="4" s="1"/>
  <c r="AN37" i="4"/>
  <c r="H37" i="4" s="1"/>
  <c r="AN46" i="4"/>
  <c r="H46" i="4" s="1"/>
  <c r="AN21" i="4"/>
  <c r="H21" i="4" s="1"/>
  <c r="AN11" i="4"/>
  <c r="H11" i="4" s="1"/>
  <c r="AN33" i="4"/>
  <c r="H33" i="4" s="1"/>
  <c r="AN38" i="4"/>
  <c r="H38" i="4" s="1"/>
  <c r="N35" i="31" s="1"/>
  <c r="AN29" i="4"/>
  <c r="H29" i="4" s="1"/>
  <c r="AN47" i="4"/>
  <c r="H47" i="4" s="1"/>
  <c r="T8" i="51"/>
  <c r="J39" i="22"/>
  <c r="V29" i="40"/>
  <c r="F5" i="24"/>
  <c r="P5" i="18"/>
  <c r="F5" i="12"/>
  <c r="G5" i="12" s="1"/>
  <c r="F10" i="13"/>
  <c r="F10" i="25"/>
  <c r="G10" i="25" s="1"/>
  <c r="P10" i="36"/>
  <c r="V37" i="15"/>
  <c r="V37" i="31"/>
  <c r="V37" i="13"/>
  <c r="X9" i="40"/>
  <c r="X37" i="43"/>
  <c r="V33" i="40"/>
  <c r="V33" i="19"/>
  <c r="V9" i="28"/>
  <c r="V17" i="15"/>
  <c r="V41" i="48"/>
  <c r="AN9" i="4"/>
  <c r="H9" i="4" s="1"/>
  <c r="P5" i="27"/>
  <c r="V21" i="32"/>
  <c r="V21" i="20"/>
  <c r="V25" i="17"/>
  <c r="V6" i="15"/>
  <c r="V9" i="50"/>
  <c r="X16" i="44"/>
  <c r="X16" i="50"/>
  <c r="X16" i="26"/>
  <c r="X16" i="21"/>
  <c r="X16" i="27"/>
  <c r="X16" i="52"/>
  <c r="X16" i="24"/>
  <c r="X16" i="32"/>
  <c r="X16" i="40"/>
  <c r="X16" i="36"/>
  <c r="X16" i="25"/>
  <c r="X16" i="37"/>
  <c r="X16" i="12"/>
  <c r="X16" i="29"/>
  <c r="X16" i="42"/>
  <c r="X16" i="15"/>
  <c r="X16" i="22"/>
  <c r="X16" i="17"/>
  <c r="X16" i="18"/>
  <c r="X16" i="41"/>
  <c r="X16" i="19"/>
  <c r="X16" i="43"/>
  <c r="X16" i="49"/>
  <c r="X16" i="16"/>
  <c r="X16" i="20"/>
  <c r="X16" i="34"/>
  <c r="X16" i="51"/>
  <c r="X16" i="39"/>
  <c r="V13" i="26"/>
  <c r="F25" i="29"/>
  <c r="G25" i="14"/>
  <c r="AN43" i="4"/>
  <c r="H43" i="4" s="1"/>
  <c r="AN27" i="4"/>
  <c r="H27" i="4" s="1"/>
  <c r="G12" i="44"/>
  <c r="E20" i="40"/>
  <c r="E27" i="8"/>
  <c r="E5" i="8"/>
  <c r="G12" i="50"/>
  <c r="E19" i="40"/>
  <c r="E26" i="35"/>
  <c r="E10" i="35"/>
  <c r="E32" i="40"/>
  <c r="E18" i="40"/>
  <c r="E33" i="15"/>
  <c r="E17" i="15"/>
  <c r="E26" i="8"/>
  <c r="E33" i="40"/>
  <c r="G33" i="40" s="1"/>
  <c r="E17" i="40"/>
  <c r="E32" i="15"/>
  <c r="E35" i="8"/>
  <c r="E15" i="37"/>
  <c r="E7" i="35"/>
  <c r="E12" i="8"/>
  <c r="E34" i="8"/>
  <c r="E23" i="8"/>
  <c r="E30" i="40"/>
  <c r="E14" i="40"/>
  <c r="E29" i="40"/>
  <c r="E13" i="40"/>
  <c r="E38" i="12"/>
  <c r="E16" i="29"/>
  <c r="E13" i="29"/>
  <c r="G13" i="29" s="1"/>
  <c r="E15" i="40"/>
  <c r="G15" i="40" s="1"/>
  <c r="E39" i="38"/>
  <c r="G43" i="16"/>
  <c r="E31" i="40"/>
  <c r="E35" i="40"/>
  <c r="G40" i="52"/>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G29" i="37" s="1"/>
  <c r="E40" i="37"/>
  <c r="G40" i="37" s="1"/>
  <c r="E36" i="29"/>
  <c r="E28" i="38"/>
  <c r="G28" i="38" s="1"/>
  <c r="E12" i="38"/>
  <c r="G12" i="38" s="1"/>
  <c r="E27" i="37"/>
  <c r="E29" i="34"/>
  <c r="E35" i="33"/>
  <c r="E19" i="33"/>
  <c r="E27" i="29"/>
  <c r="E29" i="26"/>
  <c r="G29" i="26" s="1"/>
  <c r="E13" i="26"/>
  <c r="E25" i="24"/>
  <c r="E9" i="24"/>
  <c r="E33" i="20"/>
  <c r="E17" i="20"/>
  <c r="E8" i="13"/>
  <c r="G8" i="13" s="1"/>
  <c r="E39" i="49"/>
  <c r="E23" i="49"/>
  <c r="G5" i="24"/>
  <c r="E19" i="37"/>
  <c r="E42" i="37"/>
  <c r="E21" i="29"/>
  <c r="E34" i="42"/>
  <c r="E24" i="41"/>
  <c r="E8" i="41"/>
  <c r="E36" i="39"/>
  <c r="E26" i="37"/>
  <c r="E10" i="37"/>
  <c r="E26" i="29"/>
  <c r="E10" i="29"/>
  <c r="E12" i="18"/>
  <c r="G12" i="18" s="1"/>
  <c r="E5" i="14"/>
  <c r="G5" i="14" s="1"/>
  <c r="E25" i="12"/>
  <c r="E9" i="12"/>
  <c r="E23" i="13"/>
  <c r="E7" i="13"/>
  <c r="E11" i="8"/>
  <c r="E26" i="44"/>
  <c r="E11" i="44"/>
  <c r="E26" i="38"/>
  <c r="E10" i="38"/>
  <c r="G10" i="38" s="1"/>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G33" i="37"/>
  <c r="G27" i="37"/>
  <c r="E21" i="37"/>
  <c r="E25" i="37"/>
  <c r="E9" i="41"/>
  <c r="E33" i="37"/>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N38" i="37" s="1"/>
  <c r="E24" i="52"/>
  <c r="E8" i="52"/>
  <c r="E31" i="51"/>
  <c r="E15" i="51"/>
  <c r="E39" i="52"/>
  <c r="E41" i="42"/>
  <c r="E41" i="38"/>
  <c r="E36" i="13"/>
  <c r="G36" i="13" s="1"/>
  <c r="E13" i="39"/>
  <c r="G13" i="39" s="1"/>
  <c r="E10" i="36"/>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G12" i="26" s="1"/>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N41" i="44" s="1"/>
  <c r="G13" i="26"/>
  <c r="G13" i="32"/>
  <c r="P29" i="36"/>
  <c r="P39" i="52"/>
  <c r="J35" i="43"/>
  <c r="J35" i="24"/>
  <c r="J7" i="48"/>
  <c r="F29" i="18"/>
  <c r="G29" i="18" s="1"/>
  <c r="E42" i="43"/>
  <c r="X40" i="44"/>
  <c r="X40" i="35"/>
  <c r="E8" i="39"/>
  <c r="E33" i="50"/>
  <c r="G33" i="50" s="1"/>
  <c r="E17" i="50"/>
  <c r="E7" i="48"/>
  <c r="F39" i="44"/>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G12" i="28" s="1"/>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G15" i="49" s="1"/>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33" i="24"/>
  <c r="G5" i="8"/>
  <c r="G28" i="26"/>
  <c r="G28" i="34"/>
  <c r="G34" i="29"/>
  <c r="G34" i="30"/>
  <c r="G13" i="20"/>
  <c r="G13" i="40"/>
  <c r="G43" i="32"/>
  <c r="G40" i="43"/>
  <c r="G32" i="30"/>
  <c r="G10" i="30"/>
  <c r="G27" i="39"/>
  <c r="G5" i="43"/>
  <c r="G10" i="13"/>
  <c r="G15" i="25"/>
  <c r="G13" i="22"/>
  <c r="G36" i="51"/>
  <c r="G39" i="23"/>
  <c r="G43" i="23"/>
  <c r="G43" i="30"/>
  <c r="G40" i="26"/>
  <c r="G40" i="39"/>
  <c r="G32" i="12"/>
  <c r="G32" i="34"/>
  <c r="G12" i="12"/>
  <c r="G19" i="17"/>
  <c r="G15" i="51"/>
  <c r="G27" i="14"/>
  <c r="G27" i="22"/>
  <c r="G10" i="31"/>
  <c r="G27" i="38"/>
  <c r="G5" i="35"/>
  <c r="G40" i="19"/>
  <c r="G32" i="22"/>
  <c r="G12" i="19"/>
  <c r="G19" i="23"/>
  <c r="G33" i="20"/>
  <c r="G36" i="35"/>
  <c r="G27" i="19"/>
  <c r="G27" i="21"/>
  <c r="G10" i="35"/>
  <c r="G27" i="41"/>
  <c r="G5" i="28"/>
  <c r="G40" i="22"/>
  <c r="G40" i="13"/>
  <c r="G32" i="17"/>
  <c r="G32" i="15"/>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0"/>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P14" i="25"/>
  <c r="P14" i="40"/>
  <c r="F14" i="21"/>
  <c r="G14" i="21" s="1"/>
  <c r="F14" i="35"/>
  <c r="P14" i="16"/>
  <c r="F14" i="18"/>
  <c r="G14" i="18" s="1"/>
  <c r="P14" i="31"/>
  <c r="F14" i="39"/>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25" i="35"/>
  <c r="O34" i="4"/>
  <c r="P34" i="4" s="1"/>
  <c r="C34" i="4" s="1"/>
  <c r="O25" i="4"/>
  <c r="P25" i="4" s="1"/>
  <c r="C25" i="4" s="1"/>
  <c r="P22" i="20" s="1"/>
  <c r="AH35" i="4"/>
  <c r="F35" i="4" s="1"/>
  <c r="J6" i="42"/>
  <c r="J6" i="34"/>
  <c r="J6" i="49"/>
  <c r="J6" i="22"/>
  <c r="J27" i="22"/>
  <c r="J27" i="21"/>
  <c r="J27" i="39"/>
  <c r="J27" i="38"/>
  <c r="J7" i="22"/>
  <c r="J7" i="30"/>
  <c r="J7" i="25"/>
  <c r="J7" i="28"/>
  <c r="J7" i="16"/>
  <c r="J23" i="39"/>
  <c r="J23" i="22"/>
  <c r="J23" i="35"/>
  <c r="J23" i="49"/>
  <c r="J23" i="51"/>
  <c r="N41" i="8"/>
  <c r="N41" i="26"/>
  <c r="F19" i="52"/>
  <c r="G19" i="52" s="1"/>
  <c r="F19" i="49"/>
  <c r="F19" i="14"/>
  <c r="G19" i="14" s="1"/>
  <c r="P19" i="51"/>
  <c r="F19" i="18"/>
  <c r="G19" i="18" s="1"/>
  <c r="P19" i="29"/>
  <c r="F19" i="44"/>
  <c r="G19" i="44" s="1"/>
  <c r="F19" i="21"/>
  <c r="G19" i="21" s="1"/>
  <c r="F19" i="25"/>
  <c r="G19" i="25" s="1"/>
  <c r="F19" i="33"/>
  <c r="F19" i="4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19"/>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21"/>
  <c r="N34" i="51"/>
  <c r="N34" i="28"/>
  <c r="N34" i="22"/>
  <c r="N34" i="41"/>
  <c r="V14" i="50"/>
  <c r="V14" i="19"/>
  <c r="V14" i="30"/>
  <c r="V14" i="8"/>
  <c r="V14" i="52"/>
  <c r="V14" i="16"/>
  <c r="V14" i="26"/>
  <c r="V14" i="37"/>
  <c r="V14" i="48"/>
  <c r="V14" i="13"/>
  <c r="V14" i="17"/>
  <c r="V14" i="35"/>
  <c r="V14" i="38"/>
  <c r="V14" i="28"/>
  <c r="V14" i="49"/>
  <c r="V14" i="27"/>
  <c r="V14" i="33"/>
  <c r="V14" i="21"/>
  <c r="V14" i="41"/>
  <c r="V14" i="42"/>
  <c r="E15" i="27"/>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G32" i="26" s="1"/>
  <c r="F32" i="28"/>
  <c r="G32" i="28" s="1"/>
  <c r="F32" i="39"/>
  <c r="G32" i="39" s="1"/>
  <c r="F32" i="19"/>
  <c r="G32" i="19" s="1"/>
  <c r="F32" i="48"/>
  <c r="F14" i="12"/>
  <c r="G14" i="12" s="1"/>
  <c r="P14" i="17"/>
  <c r="F14" i="30"/>
  <c r="G14" i="30" s="1"/>
  <c r="P14" i="27"/>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G5" i="44"/>
  <c r="E13" i="34"/>
  <c r="G13" i="34" s="1"/>
  <c r="E10" i="34"/>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G22" i="41" s="1"/>
  <c r="G25" i="2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T19" i="39"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1"/>
  <c r="T26" i="30"/>
  <c r="T26" i="43"/>
  <c r="T33" i="51"/>
  <c r="T33" i="50"/>
  <c r="T33" i="8"/>
  <c r="T33" i="30"/>
  <c r="T33" i="37"/>
  <c r="T33" i="41"/>
  <c r="T33" i="34"/>
  <c r="T33" i="17"/>
  <c r="T33" i="20"/>
  <c r="T33" i="35"/>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16"/>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E29" i="44"/>
  <c r="E39" i="44"/>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11" i="16"/>
  <c r="G11" i="16" s="1"/>
  <c r="E29" i="15"/>
  <c r="G29" i="15" s="1"/>
  <c r="E21" i="15"/>
  <c r="E9" i="15"/>
  <c r="E7" i="15"/>
  <c r="E40" i="14"/>
  <c r="G40" i="14" s="1"/>
  <c r="E20" i="14"/>
  <c r="E36" i="12"/>
  <c r="E44" i="12" s="1"/>
  <c r="T21" i="44"/>
  <c r="T21" i="23"/>
  <c r="T21" i="39"/>
  <c r="T21" i="43"/>
  <c r="T21" i="35"/>
  <c r="T21" i="34"/>
  <c r="T21" i="42"/>
  <c r="T21" i="48"/>
  <c r="T21" i="15"/>
  <c r="T21" i="22"/>
  <c r="T21" i="29"/>
  <c r="T21" i="25"/>
  <c r="T21" i="50"/>
  <c r="T21" i="28"/>
  <c r="T21" i="30"/>
  <c r="T21" i="26"/>
  <c r="T21" i="38"/>
  <c r="T21" i="20"/>
  <c r="T21" i="49"/>
  <c r="T27" i="33"/>
  <c r="T27" i="50"/>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2"/>
  <c r="T19" i="19"/>
  <c r="T19" i="8"/>
  <c r="T19" i="35"/>
  <c r="T19" i="29"/>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P38" i="12"/>
  <c r="P38" i="14"/>
  <c r="F38" i="35"/>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P23" i="41"/>
  <c r="P23" i="35"/>
  <c r="P23" i="30"/>
  <c r="F23" i="44"/>
  <c r="F23" i="23"/>
  <c r="G23" i="23" s="1"/>
  <c r="F23" i="32"/>
  <c r="G23" i="32" s="1"/>
  <c r="F23" i="4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P25" i="52"/>
  <c r="F25" i="15"/>
  <c r="G25" i="15" s="1"/>
  <c r="F25" i="24"/>
  <c r="G25" i="24" s="1"/>
  <c r="P25" i="26"/>
  <c r="P25" i="33"/>
  <c r="P25" i="39"/>
  <c r="P25" i="44"/>
  <c r="P25" i="18"/>
  <c r="F25" i="32"/>
  <c r="G25" i="32" s="1"/>
  <c r="F25" i="22"/>
  <c r="F25" i="37"/>
  <c r="G25" i="37" s="1"/>
  <c r="P26" i="48"/>
  <c r="P26" i="30"/>
  <c r="F26" i="16"/>
  <c r="G26" i="16" s="1"/>
  <c r="F26" i="32"/>
  <c r="G26" i="32" s="1"/>
  <c r="P26" i="18"/>
  <c r="N18" i="13"/>
  <c r="N18" i="52"/>
  <c r="P17" i="51"/>
  <c r="N14" i="49"/>
  <c r="N14" i="13"/>
  <c r="N14" i="8"/>
  <c r="N14" i="50"/>
  <c r="N14" i="52"/>
  <c r="P12" i="49"/>
  <c r="F12" i="52"/>
  <c r="G12" i="52" s="1"/>
  <c r="P12" i="48"/>
  <c r="F12" i="51"/>
  <c r="G12" i="51" s="1"/>
  <c r="P22" i="28"/>
  <c r="F22" i="33"/>
  <c r="G22" i="33" s="1"/>
  <c r="F22" i="40"/>
  <c r="G22" i="40" s="1"/>
  <c r="P22" i="40"/>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E24" i="49"/>
  <c r="E14" i="49"/>
  <c r="G14" i="49" s="1"/>
  <c r="E6" i="49"/>
  <c r="E41" i="48"/>
  <c r="E29" i="48"/>
  <c r="G29" i="48" s="1"/>
  <c r="E21" i="48"/>
  <c r="E18" i="48"/>
  <c r="E17" i="48"/>
  <c r="E9" i="48"/>
  <c r="E40" i="48"/>
  <c r="E36" i="48"/>
  <c r="G36" i="48" s="1"/>
  <c r="E30" i="48"/>
  <c r="E26" i="48"/>
  <c r="E22" i="48"/>
  <c r="E16" i="48"/>
  <c r="E12" i="48"/>
  <c r="G12" i="48" s="1"/>
  <c r="E8" i="48"/>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G25" i="48" s="1"/>
  <c r="E13" i="48"/>
  <c r="E42" i="48"/>
  <c r="E38" i="48"/>
  <c r="G38" i="48" s="1"/>
  <c r="E32" i="48"/>
  <c r="G32" i="48" s="1"/>
  <c r="E28" i="48"/>
  <c r="G28" i="48" s="1"/>
  <c r="E24" i="48"/>
  <c r="E20" i="48"/>
  <c r="E14" i="48"/>
  <c r="E10" i="48"/>
  <c r="G10" i="48" s="1"/>
  <c r="E6" i="48"/>
  <c r="T22" i="52" l="1"/>
  <c r="T22" i="22"/>
  <c r="T22" i="39"/>
  <c r="T22" i="23"/>
  <c r="G25" i="39"/>
  <c r="G38" i="30"/>
  <c r="G19" i="41"/>
  <c r="G14" i="39"/>
  <c r="G14" i="29"/>
  <c r="G19" i="33"/>
  <c r="G14" i="38"/>
  <c r="G36" i="37"/>
  <c r="G5" i="40"/>
  <c r="G10" i="16"/>
  <c r="E44" i="50"/>
  <c r="G35" i="51"/>
  <c r="G23" i="8"/>
  <c r="G38" i="35"/>
  <c r="G7" i="29"/>
  <c r="G11" i="26"/>
  <c r="E44" i="39"/>
  <c r="G23" i="41"/>
  <c r="G23" i="51"/>
  <c r="E44" i="21"/>
  <c r="G34" i="44"/>
  <c r="G30" i="37"/>
  <c r="G34" i="40"/>
  <c r="G38" i="16"/>
  <c r="G39" i="21"/>
  <c r="G19" i="40"/>
  <c r="E44" i="41"/>
  <c r="P22" i="36"/>
  <c r="P22" i="26"/>
  <c r="P22" i="27"/>
  <c r="F22" i="23"/>
  <c r="G22" i="23" s="1"/>
  <c r="T19" i="23"/>
  <c r="T19" i="31"/>
  <c r="T19" i="49"/>
  <c r="T19" i="48"/>
  <c r="T19" i="20"/>
  <c r="G39" i="44"/>
  <c r="N41" i="32"/>
  <c r="T26" i="39"/>
  <c r="T26" i="37"/>
  <c r="T26" i="48"/>
  <c r="G10" i="34"/>
  <c r="N35" i="26"/>
  <c r="N41" i="33"/>
  <c r="N41" i="43"/>
  <c r="N41" i="20"/>
  <c r="N41" i="27"/>
  <c r="N30" i="20"/>
  <c r="N30" i="17"/>
  <c r="N30" i="29"/>
  <c r="N30" i="31"/>
  <c r="N30" i="42"/>
  <c r="N30" i="16"/>
  <c r="N30" i="25"/>
  <c r="N30" i="36"/>
  <c r="N30" i="19"/>
  <c r="N30" i="37"/>
  <c r="N30" i="26"/>
  <c r="N30" i="32"/>
  <c r="N30" i="33"/>
  <c r="N30" i="18"/>
  <c r="N30" i="40"/>
  <c r="N30" i="27"/>
  <c r="N30" i="35"/>
  <c r="N30" i="22"/>
  <c r="N30" i="8"/>
  <c r="N30" i="48"/>
  <c r="N30" i="38"/>
  <c r="N30" i="21"/>
  <c r="N30" i="51"/>
  <c r="N30" i="49"/>
  <c r="N30" i="34"/>
  <c r="N30" i="39"/>
  <c r="N30" i="44"/>
  <c r="N30" i="12"/>
  <c r="N30" i="43"/>
  <c r="N30" i="13"/>
  <c r="N30" i="52"/>
  <c r="N30" i="23"/>
  <c r="N30" i="14"/>
  <c r="N30" i="50"/>
  <c r="N30" i="30"/>
  <c r="N30" i="28"/>
  <c r="N30" i="41"/>
  <c r="N30" i="15"/>
  <c r="N30" i="24"/>
  <c r="N35" i="33"/>
  <c r="N35" i="16"/>
  <c r="N35" i="43"/>
  <c r="N35" i="34"/>
  <c r="N35" i="44"/>
  <c r="N35" i="20"/>
  <c r="N35" i="17"/>
  <c r="N35" i="35"/>
  <c r="N35" i="15"/>
  <c r="N35" i="23"/>
  <c r="N35" i="39"/>
  <c r="N35" i="30"/>
  <c r="N35" i="48"/>
  <c r="N35" i="18"/>
  <c r="N35" i="8"/>
  <c r="N35" i="24"/>
  <c r="N35" i="50"/>
  <c r="N35" i="29"/>
  <c r="N35" i="22"/>
  <c r="N35" i="27"/>
  <c r="N35" i="51"/>
  <c r="N35" i="28"/>
  <c r="N35" i="41"/>
  <c r="N35" i="38"/>
  <c r="N35" i="25"/>
  <c r="N35" i="49"/>
  <c r="N35" i="36"/>
  <c r="N35" i="14"/>
  <c r="G8" i="48"/>
  <c r="G39" i="27"/>
  <c r="F22" i="31"/>
  <c r="G22" i="31" s="1"/>
  <c r="F22" i="18"/>
  <c r="F22" i="25"/>
  <c r="G22" i="25" s="1"/>
  <c r="F22" i="20"/>
  <c r="T19" i="43"/>
  <c r="T19" i="50"/>
  <c r="T19" i="17"/>
  <c r="T19" i="18"/>
  <c r="T19" i="32"/>
  <c r="G29" i="44"/>
  <c r="N41" i="12"/>
  <c r="N41" i="34"/>
  <c r="T26" i="36"/>
  <c r="T26" i="18"/>
  <c r="T26" i="44"/>
  <c r="G15" i="27"/>
  <c r="N35" i="19"/>
  <c r="N41" i="13"/>
  <c r="N41" i="38"/>
  <c r="N41" i="42"/>
  <c r="G23" i="39"/>
  <c r="N24" i="20"/>
  <c r="N24" i="14"/>
  <c r="N24" i="25"/>
  <c r="N24" i="51"/>
  <c r="N24" i="26"/>
  <c r="N24" i="30"/>
  <c r="N24" i="35"/>
  <c r="N24" i="36"/>
  <c r="N24" i="34"/>
  <c r="N24" i="16"/>
  <c r="N24" i="42"/>
  <c r="N24" i="39"/>
  <c r="N24" i="8"/>
  <c r="N24" i="50"/>
  <c r="N24" i="23"/>
  <c r="N24" i="31"/>
  <c r="N24" i="38"/>
  <c r="N24" i="52"/>
  <c r="N24" i="15"/>
  <c r="N24" i="43"/>
  <c r="N24" i="49"/>
  <c r="N24" i="13"/>
  <c r="N24" i="37"/>
  <c r="N24" i="29"/>
  <c r="N8" i="17"/>
  <c r="N8" i="44"/>
  <c r="N8" i="39"/>
  <c r="N8" i="37"/>
  <c r="N8" i="20"/>
  <c r="N8" i="18"/>
  <c r="N8" i="43"/>
  <c r="N8" i="19"/>
  <c r="N8" i="27"/>
  <c r="N8" i="21"/>
  <c r="N8" i="30"/>
  <c r="N8" i="22"/>
  <c r="N8" i="23"/>
  <c r="N8" i="33"/>
  <c r="N8" i="24"/>
  <c r="N8" i="26"/>
  <c r="N8" i="8"/>
  <c r="N8" i="25"/>
  <c r="N8" i="38"/>
  <c r="N8" i="28"/>
  <c r="N8" i="34"/>
  <c r="N8" i="42"/>
  <c r="N8" i="35"/>
  <c r="N8" i="40"/>
  <c r="N8" i="50"/>
  <c r="N8" i="51"/>
  <c r="N8" i="13"/>
  <c r="N8" i="41"/>
  <c r="N8" i="14"/>
  <c r="N8" i="15"/>
  <c r="N8" i="12"/>
  <c r="N8" i="16"/>
  <c r="N8" i="31"/>
  <c r="N8" i="36"/>
  <c r="N8" i="29"/>
  <c r="N8" i="32"/>
  <c r="G36" i="49"/>
  <c r="P22" i="35"/>
  <c r="F22" i="26"/>
  <c r="G22" i="26" s="1"/>
  <c r="P22" i="50"/>
  <c r="P22" i="12"/>
  <c r="F22" i="13"/>
  <c r="G22" i="13" s="1"/>
  <c r="F22" i="30"/>
  <c r="G22" i="30" s="1"/>
  <c r="T19" i="42"/>
  <c r="T19" i="52"/>
  <c r="T19" i="33"/>
  <c r="T19" i="51"/>
  <c r="T19" i="27"/>
  <c r="G29" i="38"/>
  <c r="N41" i="29"/>
  <c r="N41" i="30"/>
  <c r="T26" i="13"/>
  <c r="T26" i="33"/>
  <c r="T26" i="38"/>
  <c r="G5" i="31"/>
  <c r="N35" i="13"/>
  <c r="N35" i="12"/>
  <c r="N41" i="51"/>
  <c r="N41" i="39"/>
  <c r="G23" i="19"/>
  <c r="N40" i="32"/>
  <c r="N40" i="31"/>
  <c r="N40" i="36"/>
  <c r="N40" i="21"/>
  <c r="N40" i="34"/>
  <c r="N40" i="28"/>
  <c r="N40" i="42"/>
  <c r="N40" i="37"/>
  <c r="N40" i="49"/>
  <c r="N40" i="50"/>
  <c r="N40" i="18"/>
  <c r="N40" i="27"/>
  <c r="N40" i="17"/>
  <c r="N40" i="29"/>
  <c r="N40" i="23"/>
  <c r="N18" i="24"/>
  <c r="N18" i="20"/>
  <c r="N18" i="41"/>
  <c r="N18" i="32"/>
  <c r="N18" i="35"/>
  <c r="N18" i="30"/>
  <c r="N18" i="34"/>
  <c r="N18" i="51"/>
  <c r="N18" i="16"/>
  <c r="N18" i="48"/>
  <c r="N18" i="50"/>
  <c r="P22" i="30"/>
  <c r="P22" i="14"/>
  <c r="F22" i="39"/>
  <c r="G22" i="39" s="1"/>
  <c r="P22" i="15"/>
  <c r="P22" i="8"/>
  <c r="F22" i="51"/>
  <c r="G22" i="51" s="1"/>
  <c r="T19" i="16"/>
  <c r="T19" i="26"/>
  <c r="T19" i="14"/>
  <c r="T19" i="30"/>
  <c r="T19" i="24"/>
  <c r="N41" i="22"/>
  <c r="T26" i="15"/>
  <c r="T26" i="42"/>
  <c r="T26" i="22"/>
  <c r="T29" i="34"/>
  <c r="N35" i="40"/>
  <c r="N41" i="14"/>
  <c r="N41" i="24"/>
  <c r="N41" i="28"/>
  <c r="N43" i="38"/>
  <c r="N43" i="16"/>
  <c r="N43" i="50"/>
  <c r="N43" i="22"/>
  <c r="N43" i="8"/>
  <c r="F22" i="32"/>
  <c r="G22" i="32" s="1"/>
  <c r="N41" i="49"/>
  <c r="T26" i="31"/>
  <c r="T26" i="24"/>
  <c r="T26" i="19"/>
  <c r="T29" i="52"/>
  <c r="F22" i="24"/>
  <c r="G22" i="24" s="1"/>
  <c r="N35" i="42"/>
  <c r="N41" i="15"/>
  <c r="N41" i="31"/>
  <c r="N41" i="18"/>
  <c r="G28" i="36"/>
  <c r="N34" i="12"/>
  <c r="N34" i="8"/>
  <c r="N34" i="24"/>
  <c r="N34" i="35"/>
  <c r="N34" i="14"/>
  <c r="N34" i="27"/>
  <c r="N34" i="25"/>
  <c r="N34" i="44"/>
  <c r="N34" i="43"/>
  <c r="N34" i="16"/>
  <c r="N34" i="32"/>
  <c r="N34" i="30"/>
  <c r="N34" i="40"/>
  <c r="N34" i="49"/>
  <c r="N34" i="42"/>
  <c r="N34" i="33"/>
  <c r="N34" i="31"/>
  <c r="N34" i="38"/>
  <c r="N34" i="19"/>
  <c r="N34" i="18"/>
  <c r="N34" i="15"/>
  <c r="N34" i="20"/>
  <c r="N34" i="29"/>
  <c r="N34" i="36"/>
  <c r="N34" i="39"/>
  <c r="N34" i="13"/>
  <c r="N34" i="21"/>
  <c r="N34" i="34"/>
  <c r="N34" i="17"/>
  <c r="N34" i="26"/>
  <c r="N34" i="52"/>
  <c r="N34" i="50"/>
  <c r="N34" i="37"/>
  <c r="N34" i="23"/>
  <c r="N34" i="48"/>
  <c r="N28" i="52"/>
  <c r="N28" i="31"/>
  <c r="N28" i="12"/>
  <c r="N28" i="37"/>
  <c r="N28" i="35"/>
  <c r="N28" i="24"/>
  <c r="N28" i="44"/>
  <c r="N28" i="38"/>
  <c r="N28" i="17"/>
  <c r="N28" i="21"/>
  <c r="N28" i="16"/>
  <c r="N28" i="40"/>
  <c r="N28" i="8"/>
  <c r="N28" i="48"/>
  <c r="N28" i="25"/>
  <c r="N28" i="42"/>
  <c r="N28" i="14"/>
  <c r="N28" i="49"/>
  <c r="N28" i="39"/>
  <c r="N28" i="13"/>
  <c r="N28" i="43"/>
  <c r="N28" i="50"/>
  <c r="N28" i="33"/>
  <c r="N28" i="27"/>
  <c r="N28" i="29"/>
  <c r="N28" i="19"/>
  <c r="N28" i="15"/>
  <c r="N28" i="18"/>
  <c r="N28" i="32"/>
  <c r="N28" i="28"/>
  <c r="N28" i="30"/>
  <c r="N28" i="23"/>
  <c r="N28" i="22"/>
  <c r="N28" i="34"/>
  <c r="N28" i="51"/>
  <c r="N28" i="36"/>
  <c r="N28" i="20"/>
  <c r="N28" i="26"/>
  <c r="N28" i="41"/>
  <c r="N12" i="33"/>
  <c r="N12" i="22"/>
  <c r="N12" i="13"/>
  <c r="N12" i="15"/>
  <c r="N12" i="41"/>
  <c r="N12" i="14"/>
  <c r="F22" i="17"/>
  <c r="G22" i="17" s="1"/>
  <c r="P22" i="25"/>
  <c r="T19" i="25"/>
  <c r="T19" i="12"/>
  <c r="T19" i="28"/>
  <c r="P22" i="17"/>
  <c r="F22" i="8"/>
  <c r="G22" i="8" s="1"/>
  <c r="P22" i="44"/>
  <c r="F22" i="38"/>
  <c r="G22" i="38" s="1"/>
  <c r="N38" i="33"/>
  <c r="T19" i="44"/>
  <c r="T19" i="34"/>
  <c r="T19" i="15"/>
  <c r="T19" i="36"/>
  <c r="N41" i="48"/>
  <c r="T26" i="29"/>
  <c r="T26" i="50"/>
  <c r="T26" i="52"/>
  <c r="T29" i="41"/>
  <c r="P22" i="42"/>
  <c r="N35" i="32"/>
  <c r="N41" i="41"/>
  <c r="N41" i="37"/>
  <c r="N41" i="25"/>
  <c r="N41" i="21"/>
  <c r="G15" i="23"/>
  <c r="G10" i="36"/>
  <c r="N44" i="39"/>
  <c r="N44" i="15"/>
  <c r="P22" i="16"/>
  <c r="F22" i="42"/>
  <c r="G22" i="42" s="1"/>
  <c r="T19" i="40"/>
  <c r="T19" i="13"/>
  <c r="P22" i="13"/>
  <c r="F22" i="50"/>
  <c r="G22" i="50" s="1"/>
  <c r="F22" i="37"/>
  <c r="G22" i="37" s="1"/>
  <c r="F22" i="34"/>
  <c r="G22" i="34" s="1"/>
  <c r="T19" i="37"/>
  <c r="T19" i="38"/>
  <c r="T19" i="41"/>
  <c r="T19" i="21"/>
  <c r="N41" i="23"/>
  <c r="T26" i="34"/>
  <c r="T26" i="14"/>
  <c r="T26" i="17"/>
  <c r="N35" i="52"/>
  <c r="N35" i="37"/>
  <c r="N41" i="50"/>
  <c r="N41" i="36"/>
  <c r="N41" i="17"/>
  <c r="N41" i="35"/>
  <c r="G15" i="19"/>
  <c r="N26" i="15"/>
  <c r="N26" i="52"/>
  <c r="N26" i="43"/>
  <c r="N26" i="13"/>
  <c r="N26" i="23"/>
  <c r="N26" i="22"/>
  <c r="N26" i="28"/>
  <c r="N26" i="39"/>
  <c r="N26" i="34"/>
  <c r="N26" i="51"/>
  <c r="N26" i="20"/>
  <c r="N26" i="49"/>
  <c r="N26" i="17"/>
  <c r="N26" i="44"/>
  <c r="N26" i="32"/>
  <c r="N26" i="24"/>
  <c r="N26" i="37"/>
  <c r="N26" i="36"/>
  <c r="N26" i="48"/>
  <c r="N26" i="29"/>
  <c r="N26" i="14"/>
  <c r="N26" i="31"/>
  <c r="N26" i="33"/>
  <c r="N26" i="42"/>
  <c r="N26" i="50"/>
  <c r="N26" i="38"/>
  <c r="N26" i="25"/>
  <c r="N26" i="41"/>
  <c r="N26" i="8"/>
  <c r="N26" i="40"/>
  <c r="N26" i="12"/>
  <c r="N26" i="35"/>
  <c r="N26" i="19"/>
  <c r="N26" i="27"/>
  <c r="N26" i="26"/>
  <c r="N26" i="21"/>
  <c r="N26" i="16"/>
  <c r="N26" i="30"/>
  <c r="N26" i="18"/>
  <c r="N16" i="17"/>
  <c r="N16" i="12"/>
  <c r="N16" i="50"/>
  <c r="N16" i="8"/>
  <c r="N16" i="5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5" i="37" a="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6" i="44"/>
  <c r="I16" i="44" s="1"/>
  <c r="K16" i="44" s="1"/>
  <c r="H12" i="8"/>
  <c r="I12" i="8" s="1"/>
  <c r="H22" i="8"/>
  <c r="I22" i="8" s="1"/>
  <c r="H38" i="8"/>
  <c r="I38" i="8" s="1"/>
  <c r="H14" i="8"/>
  <c r="I14" i="8" s="1"/>
  <c r="H30" i="8"/>
  <c r="I30" i="8" s="1"/>
  <c r="H42" i="8"/>
  <c r="I42" i="8" s="1"/>
  <c r="H39" i="8"/>
  <c r="I39" i="8" s="1"/>
  <c r="H23" i="8"/>
  <c r="I23" i="8" s="1"/>
  <c r="H17" i="8"/>
  <c r="I17" i="8" s="1"/>
  <c r="H41" i="8"/>
  <c r="I41" i="8" s="1"/>
  <c r="H25" i="8"/>
  <c r="I25" i="8" s="1"/>
  <c r="H43" i="8"/>
  <c r="I43" i="8" s="1"/>
  <c r="H21" i="8"/>
  <c r="I21" i="8" s="1"/>
  <c r="H29" i="8"/>
  <c r="I29" i="8" s="1"/>
  <c r="H19" i="8"/>
  <c r="I19" i="8" s="1"/>
  <c r="H8" i="8"/>
  <c r="I8" i="8" s="1"/>
  <c r="H24" i="8"/>
  <c r="I24" i="8" s="1"/>
  <c r="H32" i="8"/>
  <c r="I32" i="8" s="1"/>
  <c r="H40" i="8"/>
  <c r="I40" i="8" s="1"/>
  <c r="H5" i="8"/>
  <c r="H20" i="17"/>
  <c r="I20" i="17" s="1"/>
  <c r="H34" i="17"/>
  <c r="I34" i="17" s="1"/>
  <c r="H12" i="20"/>
  <c r="I12" i="20" s="1"/>
  <c r="H28" i="20"/>
  <c r="I28" i="20" s="1"/>
  <c r="H15" i="20"/>
  <c r="I15" i="20" s="1"/>
  <c r="H41" i="20"/>
  <c r="I41" i="20" s="1"/>
  <c r="H27" i="20"/>
  <c r="I27" i="20" s="1"/>
  <c r="H13" i="20"/>
  <c r="I13" i="20" s="1"/>
  <c r="H29" i="20"/>
  <c r="I29" i="20" s="1"/>
  <c r="H6" i="37"/>
  <c r="I6" i="37" s="1"/>
  <c r="H41" i="37"/>
  <c r="I41" i="37" s="1"/>
  <c r="H33" i="37"/>
  <c r="I33" i="37" s="1"/>
  <c r="H25" i="37"/>
  <c r="I25" i="37" s="1"/>
  <c r="H17" i="37"/>
  <c r="I17" i="37" s="1"/>
  <c r="H9" i="37"/>
  <c r="I9" i="37" s="1"/>
  <c r="H40" i="37"/>
  <c r="I40" i="37" s="1"/>
  <c r="H32" i="37"/>
  <c r="I32" i="37" s="1"/>
  <c r="H24" i="37"/>
  <c r="I24" i="37" s="1"/>
  <c r="H16" i="37"/>
  <c r="I16" i="37" s="1"/>
  <c r="H8" i="37"/>
  <c r="I8" i="37" s="1"/>
  <c r="H35" i="37"/>
  <c r="I35" i="37" s="1"/>
  <c r="H23" i="37"/>
  <c r="I23" i="37" s="1"/>
  <c r="H13" i="37"/>
  <c r="I13" i="37" s="1"/>
  <c r="H42" i="37"/>
  <c r="I42" i="37" s="1"/>
  <c r="H30" i="37"/>
  <c r="I30" i="37" s="1"/>
  <c r="H20" i="37"/>
  <c r="I20" i="37" s="1"/>
  <c r="H10" i="37"/>
  <c r="I10" i="37" s="1"/>
  <c r="H31" i="37"/>
  <c r="I31" i="37" s="1"/>
  <c r="H19" i="37"/>
  <c r="I19" i="37" s="1"/>
  <c r="H5" i="37"/>
  <c r="H28" i="37"/>
  <c r="I28" i="37" s="1"/>
  <c r="H14" i="37"/>
  <c r="I14" i="37" s="1"/>
  <c r="H37" i="37"/>
  <c r="I37" i="37" s="1"/>
  <c r="H15" i="37"/>
  <c r="I15" i="37" s="1"/>
  <c r="H36" i="37"/>
  <c r="I36" i="37" s="1"/>
  <c r="H18" i="37"/>
  <c r="I18" i="37" s="1"/>
  <c r="H43" i="37"/>
  <c r="I43" i="37" s="1"/>
  <c r="H27" i="37"/>
  <c r="I27" i="37" s="1"/>
  <c r="H7" i="37"/>
  <c r="I7" i="37" s="1"/>
  <c r="H26" i="37"/>
  <c r="I26" i="37" s="1"/>
  <c r="H11" i="37"/>
  <c r="I11" i="37" s="1"/>
  <c r="H12" i="37"/>
  <c r="I12" i="37" s="1"/>
  <c r="H29" i="37"/>
  <c r="I29" i="37" s="1"/>
  <c r="H34" i="37"/>
  <c r="I34" i="37" s="1"/>
  <c r="H39" i="37"/>
  <c r="I39" i="37" s="1"/>
  <c r="H38" i="37"/>
  <c r="I38" i="37" s="1"/>
  <c r="H21" i="37"/>
  <c r="I21" i="37" s="1"/>
  <c r="H22" i="37"/>
  <c r="I22" i="37" s="1"/>
  <c r="H16" i="28"/>
  <c r="I16" i="28" s="1"/>
  <c r="H24" i="28"/>
  <c r="I24" i="28" s="1"/>
  <c r="H5" i="28"/>
  <c r="H36" i="28"/>
  <c r="I36" i="28" s="1"/>
  <c r="H22" i="28"/>
  <c r="I22" i="28" s="1"/>
  <c r="H12" i="28"/>
  <c r="I12" i="28" s="1"/>
  <c r="H34" i="28"/>
  <c r="I34" i="28" s="1"/>
  <c r="H28" i="28"/>
  <c r="I28" i="28" s="1"/>
  <c r="H6" i="28"/>
  <c r="I6" i="28" s="1"/>
  <c r="H18" i="28"/>
  <c r="I18" i="28" s="1"/>
  <c r="H27" i="28"/>
  <c r="I27" i="28" s="1"/>
  <c r="H43" i="28"/>
  <c r="I43" i="28" s="1"/>
  <c r="H39" i="28"/>
  <c r="I39" i="28" s="1"/>
  <c r="H25" i="28"/>
  <c r="I25" i="28" s="1"/>
  <c r="H11" i="28"/>
  <c r="I11" i="28" s="1"/>
  <c r="H7" i="28"/>
  <c r="I7" i="28" s="1"/>
  <c r="H15" i="28"/>
  <c r="I15" i="28" s="1"/>
  <c r="H35" i="28"/>
  <c r="I35" i="28" s="1"/>
  <c r="H8" i="24"/>
  <c r="I8" i="24" s="1"/>
  <c r="H16" i="24"/>
  <c r="I16" i="24" s="1"/>
  <c r="H24" i="24"/>
  <c r="I24" i="24" s="1"/>
  <c r="H32" i="24"/>
  <c r="I32" i="24" s="1"/>
  <c r="H40" i="24"/>
  <c r="I40" i="24" s="1"/>
  <c r="H10" i="24"/>
  <c r="I10" i="24" s="1"/>
  <c r="H20" i="24"/>
  <c r="I20" i="24" s="1"/>
  <c r="H30" i="24"/>
  <c r="I30" i="24" s="1"/>
  <c r="H42" i="24"/>
  <c r="I42" i="24" s="1"/>
  <c r="H12" i="24"/>
  <c r="I12" i="24" s="1"/>
  <c r="H26" i="24"/>
  <c r="I26" i="24" s="1"/>
  <c r="H38" i="24"/>
  <c r="I38" i="24" s="1"/>
  <c r="H5" i="24"/>
  <c r="H18" i="24"/>
  <c r="I18" i="24" s="1"/>
  <c r="H34" i="24"/>
  <c r="I34" i="24" s="1"/>
  <c r="H28" i="24"/>
  <c r="I28" i="24" s="1"/>
  <c r="H14" i="24"/>
  <c r="I14" i="24" s="1"/>
  <c r="H6" i="24"/>
  <c r="I6" i="24" s="1"/>
  <c r="H22" i="24"/>
  <c r="I22" i="24" s="1"/>
  <c r="H36" i="24"/>
  <c r="I36" i="24" s="1"/>
  <c r="H43" i="24"/>
  <c r="I43" i="24" s="1"/>
  <c r="H35" i="24"/>
  <c r="I35" i="24" s="1"/>
  <c r="H27" i="24"/>
  <c r="I27" i="24" s="1"/>
  <c r="H19" i="24"/>
  <c r="I19" i="24" s="1"/>
  <c r="H11" i="24"/>
  <c r="I11" i="24" s="1"/>
  <c r="H41" i="24"/>
  <c r="I41" i="24" s="1"/>
  <c r="H37" i="24"/>
  <c r="I37" i="24" s="1"/>
  <c r="H23" i="24"/>
  <c r="I23" i="24" s="1"/>
  <c r="H9" i="24"/>
  <c r="I9" i="24" s="1"/>
  <c r="H39" i="24"/>
  <c r="I39" i="24" s="1"/>
  <c r="H25" i="24"/>
  <c r="I25" i="24" s="1"/>
  <c r="H21" i="24"/>
  <c r="I21" i="24" s="1"/>
  <c r="H7" i="24"/>
  <c r="I7" i="24" s="1"/>
  <c r="H29" i="24"/>
  <c r="I29" i="24" s="1"/>
  <c r="H15" i="24"/>
  <c r="I15" i="24" s="1"/>
  <c r="H13" i="24"/>
  <c r="I13" i="24" s="1"/>
  <c r="H33" i="24"/>
  <c r="I33" i="24" s="1"/>
  <c r="H31" i="24"/>
  <c r="I31" i="24" s="1"/>
  <c r="H17" i="24"/>
  <c r="I17" i="24" s="1"/>
  <c r="H12" i="19"/>
  <c r="I12" i="19" s="1"/>
  <c r="H18" i="19"/>
  <c r="I18" i="19" s="1"/>
  <c r="H38" i="19"/>
  <c r="I38" i="19" s="1"/>
  <c r="H22" i="19"/>
  <c r="I22" i="19" s="1"/>
  <c r="H14" i="19"/>
  <c r="I14" i="19" s="1"/>
  <c r="H31" i="19"/>
  <c r="I31" i="19" s="1"/>
  <c r="H23" i="19"/>
  <c r="I23" i="19" s="1"/>
  <c r="H15" i="19"/>
  <c r="I15" i="19" s="1"/>
  <c r="H7" i="19"/>
  <c r="I7" i="19" s="1"/>
  <c r="H11" i="19"/>
  <c r="I11" i="19" s="1"/>
  <c r="H17" i="19"/>
  <c r="I17" i="19" s="1"/>
  <c r="H35" i="19"/>
  <c r="I35" i="19" s="1"/>
  <c r="H21" i="19"/>
  <c r="I21" i="19" s="1"/>
  <c r="H8" i="19"/>
  <c r="I8" i="19" s="1"/>
  <c r="H16" i="19"/>
  <c r="I16" i="19" s="1"/>
  <c r="H24" i="19"/>
  <c r="I24" i="19" s="1"/>
  <c r="H32" i="19"/>
  <c r="I32" i="19" s="1"/>
  <c r="H18" i="21"/>
  <c r="I18" i="21" s="1"/>
  <c r="H22" i="21"/>
  <c r="I22" i="21" s="1"/>
  <c r="H30" i="21"/>
  <c r="I30" i="21" s="1"/>
  <c r="H34" i="21"/>
  <c r="I34" i="21" s="1"/>
  <c r="H38" i="21"/>
  <c r="I38" i="21" s="1"/>
  <c r="H42" i="21"/>
  <c r="I42" i="21" s="1"/>
  <c r="H8" i="21"/>
  <c r="I8" i="21" s="1"/>
  <c r="H12" i="21"/>
  <c r="I12" i="21" s="1"/>
  <c r="H16" i="21"/>
  <c r="I16" i="21" s="1"/>
  <c r="H20" i="21"/>
  <c r="I20" i="21" s="1"/>
  <c r="H28" i="21"/>
  <c r="I28" i="21" s="1"/>
  <c r="H7" i="21"/>
  <c r="I7" i="21" s="1"/>
  <c r="H15" i="21"/>
  <c r="I15" i="21" s="1"/>
  <c r="H31" i="21"/>
  <c r="I31" i="21" s="1"/>
  <c r="H39" i="21"/>
  <c r="I39" i="21" s="1"/>
  <c r="H11" i="21"/>
  <c r="I11" i="21" s="1"/>
  <c r="H19" i="21"/>
  <c r="I19" i="21" s="1"/>
  <c r="H27" i="21"/>
  <c r="I27"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12" i="29"/>
  <c r="I12" i="29" s="1"/>
  <c r="H20" i="29"/>
  <c r="I20" i="29" s="1"/>
  <c r="H36" i="29"/>
  <c r="I36" i="29" s="1"/>
  <c r="H18" i="29"/>
  <c r="I18" i="29" s="1"/>
  <c r="H30" i="29"/>
  <c r="I30" i="29" s="1"/>
  <c r="H14" i="29"/>
  <c r="I14" i="29" s="1"/>
  <c r="H24" i="29"/>
  <c r="I24" i="29" s="1"/>
  <c r="H34" i="29"/>
  <c r="I34" i="29" s="1"/>
  <c r="H22" i="29"/>
  <c r="I22" i="29" s="1"/>
  <c r="H42" i="29"/>
  <c r="I42" i="29" s="1"/>
  <c r="H10" i="29"/>
  <c r="I10" i="29" s="1"/>
  <c r="H32" i="29"/>
  <c r="I32" i="29" s="1"/>
  <c r="H26" i="29"/>
  <c r="I26" i="29" s="1"/>
  <c r="H6" i="29"/>
  <c r="I6" i="29" s="1"/>
  <c r="H16" i="29"/>
  <c r="I16" i="29" s="1"/>
  <c r="H38" i="29"/>
  <c r="I38" i="29" s="1"/>
  <c r="H27" i="29"/>
  <c r="I27" i="29" s="1"/>
  <c r="H19" i="29"/>
  <c r="I19" i="29" s="1"/>
  <c r="H11" i="29"/>
  <c r="I11" i="29" s="1"/>
  <c r="H31" i="29"/>
  <c r="I31" i="29" s="1"/>
  <c r="H13" i="29"/>
  <c r="I13" i="29" s="1"/>
  <c r="H33" i="29"/>
  <c r="I33" i="29" s="1"/>
  <c r="H29" i="29"/>
  <c r="I29" i="29" s="1"/>
  <c r="H15" i="29"/>
  <c r="I15" i="29" s="1"/>
  <c r="H41" i="29"/>
  <c r="I41" i="29" s="1"/>
  <c r="H39" i="29"/>
  <c r="I39" i="29" s="1"/>
  <c r="H25" i="29"/>
  <c r="I25" i="29" s="1"/>
  <c r="H37" i="29"/>
  <c r="I37" i="29" s="1"/>
  <c r="H23" i="29"/>
  <c r="I23" i="29" s="1"/>
  <c r="H9" i="29"/>
  <c r="I9" i="29" s="1"/>
  <c r="H5" i="29"/>
  <c r="H5" i="14" a="1"/>
  <c r="H10" i="32"/>
  <c r="I10" i="32" s="1"/>
  <c r="H18" i="32"/>
  <c r="I18" i="32" s="1"/>
  <c r="H26" i="32"/>
  <c r="I26" i="32" s="1"/>
  <c r="H12" i="32"/>
  <c r="I12" i="32" s="1"/>
  <c r="H22" i="32"/>
  <c r="I22" i="32" s="1"/>
  <c r="H32" i="32"/>
  <c r="I32" i="32" s="1"/>
  <c r="H5" i="32"/>
  <c r="H16" i="32"/>
  <c r="I16" i="32" s="1"/>
  <c r="H30" i="32"/>
  <c r="I30" i="32" s="1"/>
  <c r="H20" i="32"/>
  <c r="I20" i="32" s="1"/>
  <c r="H8" i="32"/>
  <c r="I8" i="32" s="1"/>
  <c r="H6" i="32"/>
  <c r="I6" i="32" s="1"/>
  <c r="H40" i="32"/>
  <c r="I40" i="32" s="1"/>
  <c r="H24" i="32"/>
  <c r="I24" i="32" s="1"/>
  <c r="H14" i="32"/>
  <c r="I14" i="32" s="1"/>
  <c r="H36" i="32"/>
  <c r="I36" i="32" s="1"/>
  <c r="H29" i="32"/>
  <c r="I29" i="32" s="1"/>
  <c r="H21" i="32"/>
  <c r="I21" i="32" s="1"/>
  <c r="H35" i="32"/>
  <c r="I35" i="32" s="1"/>
  <c r="H31" i="32"/>
  <c r="I31" i="32" s="1"/>
  <c r="H17" i="32"/>
  <c r="I17" i="32" s="1"/>
  <c r="H33" i="32"/>
  <c r="I33" i="32" s="1"/>
  <c r="H15" i="32"/>
  <c r="I15" i="32" s="1"/>
  <c r="H23" i="32"/>
  <c r="I23" i="32" s="1"/>
  <c r="H43" i="32"/>
  <c r="I43" i="32" s="1"/>
  <c r="H7" i="32"/>
  <c r="I7" i="32" s="1"/>
  <c r="H41" i="32"/>
  <c r="I41" i="32" s="1"/>
  <c r="H27" i="32"/>
  <c r="I27" i="32" s="1"/>
  <c r="H39" i="32"/>
  <c r="I39" i="32" s="1"/>
  <c r="H25" i="32"/>
  <c r="I25" i="32" s="1"/>
  <c r="H16" i="35"/>
  <c r="I16" i="35" s="1"/>
  <c r="H10" i="35"/>
  <c r="I10" i="35" s="1"/>
  <c r="H27" i="35"/>
  <c r="I27" i="35" s="1"/>
  <c r="H33" i="35"/>
  <c r="I33" i="35" s="1"/>
  <c r="H8" i="35"/>
  <c r="I8" i="35" s="1"/>
  <c r="H28" i="35"/>
  <c r="I28" i="35" s="1"/>
  <c r="H12" i="35"/>
  <c r="I12" i="35" s="1"/>
  <c r="H42" i="35"/>
  <c r="I42" i="35" s="1"/>
  <c r="H40" i="35"/>
  <c r="I40" i="35" s="1"/>
  <c r="H26" i="35"/>
  <c r="I26" i="35" s="1"/>
  <c r="H35" i="35"/>
  <c r="I35" i="35" s="1"/>
  <c r="H6" i="41"/>
  <c r="I6" i="41" s="1"/>
  <c r="H41" i="41"/>
  <c r="I41" i="41" s="1"/>
  <c r="H33" i="41"/>
  <c r="I33" i="41" s="1"/>
  <c r="H25" i="41"/>
  <c r="I25" i="41" s="1"/>
  <c r="H17" i="41"/>
  <c r="I17" i="41" s="1"/>
  <c r="H9" i="41"/>
  <c r="I9" i="41" s="1"/>
  <c r="H32" i="41"/>
  <c r="I32" i="41" s="1"/>
  <c r="H24" i="41"/>
  <c r="I24" i="41" s="1"/>
  <c r="H16" i="41"/>
  <c r="I16" i="41" s="1"/>
  <c r="H8" i="41"/>
  <c r="I8" i="41" s="1"/>
  <c r="H35" i="41"/>
  <c r="I35" i="41" s="1"/>
  <c r="H42" i="41"/>
  <c r="I42" i="41" s="1"/>
  <c r="H30" i="41"/>
  <c r="I30" i="41" s="1"/>
  <c r="H20" i="41"/>
  <c r="I20" i="41" s="1"/>
  <c r="H10" i="41"/>
  <c r="I10" i="41" s="1"/>
  <c r="H31" i="41"/>
  <c r="I31" i="41" s="1"/>
  <c r="H19" i="41"/>
  <c r="I19" i="41" s="1"/>
  <c r="H5" i="41"/>
  <c r="H28" i="41"/>
  <c r="I28" i="41" s="1"/>
  <c r="H27" i="41"/>
  <c r="I27" i="41" s="1"/>
  <c r="H11" i="41"/>
  <c r="I11" i="41" s="1"/>
  <c r="H36" i="41"/>
  <c r="I36" i="41" s="1"/>
  <c r="H22" i="41"/>
  <c r="I22" i="41" s="1"/>
  <c r="H18" i="41"/>
  <c r="I18" i="41" s="1"/>
  <c r="H21" i="41"/>
  <c r="I21" i="41" s="1"/>
  <c r="H34" i="41"/>
  <c r="I34" i="41" s="1"/>
  <c r="H38" i="41"/>
  <c r="I38" i="41" s="1"/>
  <c r="H29" i="41"/>
  <c r="I29" i="41" s="1"/>
  <c r="H12" i="41"/>
  <c r="I12" i="41" s="1"/>
  <c r="H26" i="41"/>
  <c r="I26" i="41" s="1"/>
  <c r="H43" i="41"/>
  <c r="I43" i="41" s="1"/>
  <c r="H27" i="52"/>
  <c r="I27" i="52" s="1"/>
  <c r="H35" i="33"/>
  <c r="I35" i="33" s="1"/>
  <c r="H27" i="33"/>
  <c r="I27" i="33" s="1"/>
  <c r="H19" i="33"/>
  <c r="I19" i="33" s="1"/>
  <c r="H11" i="33"/>
  <c r="I11" i="33" s="1"/>
  <c r="H21" i="33"/>
  <c r="I21" i="33" s="1"/>
  <c r="H41" i="33"/>
  <c r="I41" i="33" s="1"/>
  <c r="H37" i="33"/>
  <c r="I37" i="33" s="1"/>
  <c r="H23" i="33"/>
  <c r="I23" i="33" s="1"/>
  <c r="H9" i="33"/>
  <c r="I9" i="33" s="1"/>
  <c r="H13" i="33"/>
  <c r="I13" i="33" s="1"/>
  <c r="H33" i="33"/>
  <c r="I33" i="33" s="1"/>
  <c r="H15" i="33"/>
  <c r="I15" i="33" s="1"/>
  <c r="H6" i="33"/>
  <c r="I6" i="33" s="1"/>
  <c r="H14" i="33"/>
  <c r="I14" i="33" s="1"/>
  <c r="H38" i="33"/>
  <c r="I38" i="33" s="1"/>
  <c r="H10" i="33"/>
  <c r="I10" i="33" s="1"/>
  <c r="H20" i="33"/>
  <c r="I20" i="33" s="1"/>
  <c r="H32" i="33"/>
  <c r="I32" i="33" s="1"/>
  <c r="H42" i="33"/>
  <c r="I42" i="33" s="1"/>
  <c r="H28" i="33"/>
  <c r="I28" i="33" s="1"/>
  <c r="H8" i="33"/>
  <c r="I8" i="33" s="1"/>
  <c r="H36" i="33"/>
  <c r="I36" i="33" s="1"/>
  <c r="H12" i="33"/>
  <c r="I12" i="33" s="1"/>
  <c r="H34" i="33"/>
  <c r="I34" i="33" s="1"/>
  <c r="H24" i="33"/>
  <c r="I24" i="33" s="1"/>
  <c r="H33" i="36"/>
  <c r="I33" i="36" s="1"/>
  <c r="H10" i="36"/>
  <c r="I10" i="36" s="1"/>
  <c r="H25" i="39"/>
  <c r="I25" i="39" s="1"/>
  <c r="H26" i="39"/>
  <c r="I26" i="39" s="1"/>
  <c r="H14" i="39"/>
  <c r="I14" i="39" s="1"/>
  <c r="H37" i="39"/>
  <c r="I37" i="39" s="1"/>
  <c r="H33" i="42"/>
  <c r="I33" i="42" s="1"/>
  <c r="H17" i="42"/>
  <c r="I17" i="42" s="1"/>
  <c r="H40" i="42"/>
  <c r="I40" i="42" s="1"/>
  <c r="H24" i="42"/>
  <c r="I24" i="42" s="1"/>
  <c r="H8" i="42"/>
  <c r="I8" i="42" s="1"/>
  <c r="H28" i="42"/>
  <c r="I28" i="42" s="1"/>
  <c r="H6" i="42"/>
  <c r="I6" i="42" s="1"/>
  <c r="H34" i="42"/>
  <c r="I34" i="42" s="1"/>
  <c r="H29" i="42"/>
  <c r="I29" i="42" s="1"/>
  <c r="H42" i="42"/>
  <c r="I42" i="42" s="1"/>
  <c r="H12" i="42"/>
  <c r="I12" i="42" s="1"/>
  <c r="H36" i="42"/>
  <c r="I36" i="42" s="1"/>
  <c r="H22" i="42"/>
  <c r="I22" i="42" s="1"/>
  <c r="H30" i="42"/>
  <c r="I30" i="42" s="1"/>
  <c r="H39" i="30"/>
  <c r="I39" i="30" s="1"/>
  <c r="H27" i="40"/>
  <c r="I27" i="40" s="1"/>
  <c r="H6" i="22"/>
  <c r="I6" i="22" s="1"/>
  <c r="H12" i="22"/>
  <c r="I12" i="22" s="1"/>
  <c r="H28" i="22"/>
  <c r="I28" i="22" s="1"/>
  <c r="H5" i="22"/>
  <c r="H20" i="22"/>
  <c r="I20" i="22" s="1"/>
  <c r="H36" i="22"/>
  <c r="I36" i="22" s="1"/>
  <c r="H32" i="22"/>
  <c r="I32" i="22" s="1"/>
  <c r="H8" i="22"/>
  <c r="I8" i="22" s="1"/>
  <c r="H35" i="22"/>
  <c r="I35" i="22" s="1"/>
  <c r="H43" i="22"/>
  <c r="I43" i="22" s="1"/>
  <c r="H7" i="22"/>
  <c r="I7" i="22" s="1"/>
  <c r="H41" i="22"/>
  <c r="I41" i="22" s="1"/>
  <c r="H27" i="22"/>
  <c r="I27" i="22" s="1"/>
  <c r="H11" i="22"/>
  <c r="I11" i="22" s="1"/>
  <c r="H23" i="22"/>
  <c r="I23" i="22" s="1"/>
  <c r="H9" i="22"/>
  <c r="I9"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15" i="51" l="1"/>
  <c r="I15" i="51" s="1"/>
  <c r="H38" i="39"/>
  <c r="I38" i="39" s="1"/>
  <c r="H6" i="39"/>
  <c r="I6" i="39" s="1"/>
  <c r="H15" i="26"/>
  <c r="I15" i="26" s="1"/>
  <c r="H14" i="20"/>
  <c r="I14" i="20" s="1"/>
  <c r="H37" i="51"/>
  <c r="I37" i="51" s="1"/>
  <c r="H13" i="39"/>
  <c r="I13" i="39" s="1"/>
  <c r="H26" i="26"/>
  <c r="I26" i="26" s="1"/>
  <c r="K26" i="26" s="1"/>
  <c r="H40" i="20"/>
  <c r="I40" i="20" s="1"/>
  <c r="H30" i="39"/>
  <c r="I30" i="39" s="1"/>
  <c r="H41" i="39"/>
  <c r="I41" i="39" s="1"/>
  <c r="H25" i="26"/>
  <c r="I25" i="26" s="1"/>
  <c r="H6" i="51"/>
  <c r="I6" i="51" s="1"/>
  <c r="H40" i="51"/>
  <c r="I40" i="51" s="1"/>
  <c r="H27" i="39"/>
  <c r="I27" i="39" s="1"/>
  <c r="H6" i="26"/>
  <c r="I6" i="26" s="1"/>
  <c r="H24" i="20"/>
  <c r="I24" i="20" s="1"/>
  <c r="H23" i="40"/>
  <c r="I23" i="40" s="1"/>
  <c r="H42" i="39"/>
  <c r="I42" i="39" s="1"/>
  <c r="H17" i="39"/>
  <c r="I17" i="39" s="1"/>
  <c r="H42" i="40"/>
  <c r="I42" i="40" s="1"/>
  <c r="H7" i="52"/>
  <c r="I7" i="52" s="1"/>
  <c r="H19" i="26"/>
  <c r="I19" i="26" s="1"/>
  <c r="H40" i="26"/>
  <c r="I40" i="26" s="1"/>
  <c r="K40" i="26" s="1"/>
  <c r="H19" i="40"/>
  <c r="I19" i="40" s="1"/>
  <c r="H33" i="40"/>
  <c r="I33" i="40" s="1"/>
  <c r="H10" i="39"/>
  <c r="I10" i="39" s="1"/>
  <c r="H33" i="39"/>
  <c r="I33" i="39" s="1"/>
  <c r="H19" i="52"/>
  <c r="I19" i="52" s="1"/>
  <c r="H37" i="26"/>
  <c r="I37" i="26" s="1"/>
  <c r="H32" i="26"/>
  <c r="I32" i="26" s="1"/>
  <c r="H5" i="40"/>
  <c r="I5" i="40" s="1"/>
  <c r="H43" i="40"/>
  <c r="I43" i="40" s="1"/>
  <c r="H11" i="52"/>
  <c r="I11" i="52" s="1"/>
  <c r="H41" i="26"/>
  <c r="I41" i="26" s="1"/>
  <c r="H24" i="26"/>
  <c r="I24" i="26" s="1"/>
  <c r="K24" i="26" s="1"/>
  <c r="H28" i="40"/>
  <c r="I28" i="40" s="1"/>
  <c r="H41" i="40"/>
  <c r="I41" i="40" s="1"/>
  <c r="H14" i="40"/>
  <c r="I14" i="40" s="1"/>
  <c r="H17" i="26"/>
  <c r="I17" i="26" s="1"/>
  <c r="H16" i="26"/>
  <c r="I16" i="26" s="1"/>
  <c r="H10" i="40"/>
  <c r="I10" i="40" s="1"/>
  <c r="H30" i="40"/>
  <c r="I30" i="40" s="1"/>
  <c r="H26" i="40"/>
  <c r="I26" i="40" s="1"/>
  <c r="K26" i="40" s="1"/>
  <c r="H33" i="26"/>
  <c r="I33" i="26" s="1"/>
  <c r="H19" i="51"/>
  <c r="I19" i="51" s="1"/>
  <c r="K19" i="51" s="1"/>
  <c r="H6" i="40"/>
  <c r="I6" i="40" s="1"/>
  <c r="H15" i="30"/>
  <c r="I15" i="30" s="1"/>
  <c r="K15" i="30" s="1"/>
  <c r="H27" i="26"/>
  <c r="I27" i="26" s="1"/>
  <c r="H18" i="26"/>
  <c r="I18" i="26" s="1"/>
  <c r="H13" i="51"/>
  <c r="I13" i="51" s="1"/>
  <c r="H38" i="40"/>
  <c r="I38" i="40" s="1"/>
  <c r="K38" i="40" s="1"/>
  <c r="H21" i="40"/>
  <c r="I21" i="40" s="1"/>
  <c r="H14" i="42"/>
  <c r="I14" i="42" s="1"/>
  <c r="H23" i="42"/>
  <c r="I23" i="42" s="1"/>
  <c r="H21" i="39"/>
  <c r="I21" i="39" s="1"/>
  <c r="K21" i="39" s="1"/>
  <c r="H43" i="39"/>
  <c r="I43" i="39" s="1"/>
  <c r="H16" i="33"/>
  <c r="I16" i="33" s="1"/>
  <c r="K16" i="33" s="1"/>
  <c r="H29" i="33"/>
  <c r="I29" i="33" s="1"/>
  <c r="H7" i="33"/>
  <c r="I7" i="33" s="1"/>
  <c r="K7" i="33" s="1"/>
  <c r="H28" i="52"/>
  <c r="I28" i="52" s="1"/>
  <c r="H35" i="26"/>
  <c r="I35" i="26" s="1"/>
  <c r="H38" i="26"/>
  <c r="I38" i="26" s="1"/>
  <c r="H43" i="20"/>
  <c r="I43" i="20" s="1"/>
  <c r="H36" i="20"/>
  <c r="I36" i="20" s="1"/>
  <c r="H20" i="8"/>
  <c r="I20" i="8" s="1"/>
  <c r="K20" i="8" s="1"/>
  <c r="H26" i="51"/>
  <c r="I26" i="51" s="1"/>
  <c r="H29" i="51"/>
  <c r="I29" i="51" s="1"/>
  <c r="H41" i="52"/>
  <c r="I41" i="52" s="1"/>
  <c r="H20" i="44"/>
  <c r="I20" i="44" s="1"/>
  <c r="K20" i="44" s="1"/>
  <c r="H41" i="44"/>
  <c r="I41" i="44" s="1"/>
  <c r="K41" i="44" s="1"/>
  <c r="H20" i="43"/>
  <c r="I20" i="43" s="1"/>
  <c r="H8" i="17"/>
  <c r="I8" i="17" s="1"/>
  <c r="H25" i="19"/>
  <c r="I25" i="19" s="1"/>
  <c r="K25" i="19" s="1"/>
  <c r="H42" i="19"/>
  <c r="I42" i="19" s="1"/>
  <c r="H41" i="28"/>
  <c r="I41" i="28" s="1"/>
  <c r="H18" i="22"/>
  <c r="I18" i="22" s="1"/>
  <c r="H39" i="40"/>
  <c r="I39" i="40" s="1"/>
  <c r="H5" i="39"/>
  <c r="H8" i="39"/>
  <c r="I8" i="39" s="1"/>
  <c r="K8" i="39" s="1"/>
  <c r="H18" i="50"/>
  <c r="I18" i="50" s="1"/>
  <c r="H14" i="50"/>
  <c r="I14" i="50" s="1"/>
  <c r="H40" i="21"/>
  <c r="I40" i="21" s="1"/>
  <c r="H26" i="19"/>
  <c r="I26" i="19" s="1"/>
  <c r="K26" i="19" s="1"/>
  <c r="H13" i="28"/>
  <c r="I13" i="28" s="1"/>
  <c r="H30" i="28"/>
  <c r="I30" i="28" s="1"/>
  <c r="H17" i="20"/>
  <c r="I17" i="20" s="1"/>
  <c r="H18" i="20"/>
  <c r="I18" i="20" s="1"/>
  <c r="H7" i="17"/>
  <c r="I7" i="17" s="1"/>
  <c r="H32" i="44"/>
  <c r="I32" i="44" s="1"/>
  <c r="K32" i="44" s="1"/>
  <c r="H33" i="51"/>
  <c r="I33" i="51" s="1"/>
  <c r="K33" i="51" s="1"/>
  <c r="H15" i="22"/>
  <c r="I15" i="22" s="1"/>
  <c r="K15" i="22" s="1"/>
  <c r="H42" i="22"/>
  <c r="I42" i="22" s="1"/>
  <c r="H31" i="40"/>
  <c r="I31" i="40" s="1"/>
  <c r="H28" i="39"/>
  <c r="I28" i="39" s="1"/>
  <c r="H39" i="39"/>
  <c r="I39" i="39" s="1"/>
  <c r="K39" i="39" s="1"/>
  <c r="H12" i="31"/>
  <c r="I12" i="31" s="1"/>
  <c r="H7" i="35"/>
  <c r="I7" i="35" s="1"/>
  <c r="K7" i="35" s="1"/>
  <c r="H42" i="28"/>
  <c r="I42" i="28" s="1"/>
  <c r="H10" i="20"/>
  <c r="I10" i="20" s="1"/>
  <c r="K10" i="20" s="1"/>
  <c r="H18" i="51"/>
  <c r="I18" i="51" s="1"/>
  <c r="H7" i="25"/>
  <c r="I7" i="25" s="1"/>
  <c r="H33" i="25"/>
  <c r="I33" i="25" s="1"/>
  <c r="K33" i="25" s="1"/>
  <c r="H8" i="25"/>
  <c r="I8" i="25" s="1"/>
  <c r="K8" i="25" s="1"/>
  <c r="H13" i="22"/>
  <c r="I13" i="22" s="1"/>
  <c r="H34" i="40"/>
  <c r="I34" i="40" s="1"/>
  <c r="K34" i="40" s="1"/>
  <c r="H35" i="31"/>
  <c r="I35" i="31" s="1"/>
  <c r="H14" i="21"/>
  <c r="I14" i="21" s="1"/>
  <c r="K14" i="21" s="1"/>
  <c r="H8" i="40"/>
  <c r="I8" i="40" s="1"/>
  <c r="H34" i="50"/>
  <c r="I34" i="50" s="1"/>
  <c r="H34" i="20"/>
  <c r="I34" i="20" s="1"/>
  <c r="H20" i="40"/>
  <c r="I20" i="40" s="1"/>
  <c r="K20" i="40" s="1"/>
  <c r="H5" i="20"/>
  <c r="H31" i="17"/>
  <c r="I31" i="17" s="1"/>
  <c r="H39" i="35"/>
  <c r="I39" i="35" s="1"/>
  <c r="H5" i="21"/>
  <c r="H43" i="19"/>
  <c r="I43" i="19" s="1"/>
  <c r="H32" i="51"/>
  <c r="I32" i="51" s="1"/>
  <c r="H35" i="25"/>
  <c r="I35" i="25" s="1"/>
  <c r="H41" i="25"/>
  <c r="I41" i="25" s="1"/>
  <c r="K41" i="25" s="1"/>
  <c r="H36" i="25"/>
  <c r="I36" i="25" s="1"/>
  <c r="H21" i="22"/>
  <c r="I21" i="22" s="1"/>
  <c r="K21" i="22" s="1"/>
  <c r="H10" i="22"/>
  <c r="I10" i="22" s="1"/>
  <c r="H9" i="40"/>
  <c r="I9" i="40" s="1"/>
  <c r="K9" i="40" s="1"/>
  <c r="H18" i="39"/>
  <c r="I18" i="39" s="1"/>
  <c r="H16" i="39"/>
  <c r="I16" i="39" s="1"/>
  <c r="H21" i="31"/>
  <c r="I21" i="31" s="1"/>
  <c r="H43" i="35"/>
  <c r="I43" i="35" s="1"/>
  <c r="K43" i="35" s="1"/>
  <c r="H22" i="50"/>
  <c r="I22" i="50" s="1"/>
  <c r="H29" i="21"/>
  <c r="I29" i="21" s="1"/>
  <c r="H36" i="21"/>
  <c r="I36" i="21" s="1"/>
  <c r="H10" i="21"/>
  <c r="I10" i="21" s="1"/>
  <c r="K10" i="21" s="1"/>
  <c r="H9" i="19"/>
  <c r="I9" i="19" s="1"/>
  <c r="H10" i="19"/>
  <c r="I10" i="19" s="1"/>
  <c r="H30" i="26"/>
  <c r="I30" i="26" s="1"/>
  <c r="H31" i="28"/>
  <c r="I31" i="28" s="1"/>
  <c r="H21" i="28"/>
  <c r="I21" i="28" s="1"/>
  <c r="H20" i="28"/>
  <c r="I20" i="28" s="1"/>
  <c r="H33" i="20"/>
  <c r="I33" i="20" s="1"/>
  <c r="K33" i="20" s="1"/>
  <c r="H38" i="20"/>
  <c r="I38" i="20" s="1"/>
  <c r="K38" i="20" s="1"/>
  <c r="H9" i="17"/>
  <c r="I9" i="17" s="1"/>
  <c r="H25" i="44"/>
  <c r="I25" i="44" s="1"/>
  <c r="K25" i="44" s="1"/>
  <c r="H21" i="51"/>
  <c r="I21" i="51" s="1"/>
  <c r="H23" i="25"/>
  <c r="I23" i="25" s="1"/>
  <c r="H6" i="25"/>
  <c r="I6" i="25" s="1"/>
  <c r="H28" i="25"/>
  <c r="I28" i="25" s="1"/>
  <c r="K28" i="25" s="1"/>
  <c r="H29" i="22"/>
  <c r="I29" i="22" s="1"/>
  <c r="H40" i="12"/>
  <c r="I40" i="12" s="1"/>
  <c r="K40" i="12" s="1"/>
  <c r="H25" i="40"/>
  <c r="I25" i="40" s="1"/>
  <c r="H16" i="40"/>
  <c r="I16" i="40" s="1"/>
  <c r="H11" i="42"/>
  <c r="I11" i="42" s="1"/>
  <c r="K11" i="42" s="1"/>
  <c r="H34" i="39"/>
  <c r="I34" i="39" s="1"/>
  <c r="K34" i="39" s="1"/>
  <c r="H24" i="39"/>
  <c r="I24" i="39" s="1"/>
  <c r="H39" i="31"/>
  <c r="I39" i="31" s="1"/>
  <c r="K39" i="31" s="1"/>
  <c r="H20" i="35"/>
  <c r="I20" i="35" s="1"/>
  <c r="H13" i="32"/>
  <c r="I13" i="32" s="1"/>
  <c r="K13" i="32" s="1"/>
  <c r="H42" i="32"/>
  <c r="I42" i="32" s="1"/>
  <c r="H17" i="29"/>
  <c r="I17" i="29" s="1"/>
  <c r="H40" i="29"/>
  <c r="I40" i="29" s="1"/>
  <c r="H9" i="50"/>
  <c r="I9" i="50" s="1"/>
  <c r="K9" i="50" s="1"/>
  <c r="H38" i="50"/>
  <c r="I38" i="50" s="1"/>
  <c r="H13" i="21"/>
  <c r="I13" i="21" s="1"/>
  <c r="K13" i="21" s="1"/>
  <c r="H32" i="21"/>
  <c r="I32" i="21" s="1"/>
  <c r="H6" i="21"/>
  <c r="I6" i="21" s="1"/>
  <c r="K6" i="21" s="1"/>
  <c r="H13" i="19"/>
  <c r="I13" i="19" s="1"/>
  <c r="H36" i="19"/>
  <c r="I36" i="19" s="1"/>
  <c r="H14" i="26"/>
  <c r="I14" i="26" s="1"/>
  <c r="K14" i="26" s="1"/>
  <c r="H17" i="28"/>
  <c r="I17" i="28" s="1"/>
  <c r="H29" i="28"/>
  <c r="I29" i="28" s="1"/>
  <c r="H10" i="28"/>
  <c r="I10" i="28" s="1"/>
  <c r="K10" i="28" s="1"/>
  <c r="H37" i="20"/>
  <c r="I37" i="20" s="1"/>
  <c r="H22" i="20"/>
  <c r="I22" i="20" s="1"/>
  <c r="K22" i="20" s="1"/>
  <c r="H17" i="17"/>
  <c r="I17" i="17" s="1"/>
  <c r="H31" i="8"/>
  <c r="I31" i="8" s="1"/>
  <c r="H23" i="44"/>
  <c r="I23" i="44" s="1"/>
  <c r="K23" i="44" s="1"/>
  <c r="H19" i="39"/>
  <c r="I19" i="39" s="1"/>
  <c r="K19" i="39" s="1"/>
  <c r="H11" i="39"/>
  <c r="I11" i="39" s="1"/>
  <c r="H35" i="51"/>
  <c r="I35" i="51" s="1"/>
  <c r="K35" i="51" s="1"/>
  <c r="H37" i="22"/>
  <c r="I37" i="22" s="1"/>
  <c r="H35" i="40"/>
  <c r="I35" i="40" s="1"/>
  <c r="K35" i="40" s="1"/>
  <c r="H37" i="40"/>
  <c r="I37" i="40" s="1"/>
  <c r="H24" i="40"/>
  <c r="I24" i="40" s="1"/>
  <c r="H15" i="39"/>
  <c r="I15" i="39" s="1"/>
  <c r="H32" i="39"/>
  <c r="I32" i="39" s="1"/>
  <c r="H28" i="31"/>
  <c r="I28" i="31" s="1"/>
  <c r="H5" i="19"/>
  <c r="H27" i="19"/>
  <c r="I27" i="19" s="1"/>
  <c r="H28" i="19"/>
  <c r="I28" i="19" s="1"/>
  <c r="K28" i="19" s="1"/>
  <c r="H19" i="28"/>
  <c r="I19" i="28" s="1"/>
  <c r="H37" i="28"/>
  <c r="I37" i="28" s="1"/>
  <c r="H40" i="28"/>
  <c r="I40" i="28" s="1"/>
  <c r="H11" i="20"/>
  <c r="I11" i="20" s="1"/>
  <c r="K11" i="20" s="1"/>
  <c r="H6" i="20"/>
  <c r="I6" i="20" s="1"/>
  <c r="H25" i="17"/>
  <c r="I25" i="17" s="1"/>
  <c r="K25" i="17" s="1"/>
  <c r="H27" i="51"/>
  <c r="I27" i="51" s="1"/>
  <c r="H39" i="25"/>
  <c r="I39" i="25" s="1"/>
  <c r="K39" i="25" s="1"/>
  <c r="H34" i="25"/>
  <c r="I34" i="25" s="1"/>
  <c r="H12" i="25"/>
  <c r="I12" i="25" s="1"/>
  <c r="H40" i="22"/>
  <c r="I40" i="22" s="1"/>
  <c r="K40" i="22" s="1"/>
  <c r="H22" i="40"/>
  <c r="I22" i="40" s="1"/>
  <c r="H12" i="40"/>
  <c r="I12" i="40" s="1"/>
  <c r="H32" i="40"/>
  <c r="I32" i="40" s="1"/>
  <c r="K32" i="40" s="1"/>
  <c r="H35" i="39"/>
  <c r="I35" i="39" s="1"/>
  <c r="K35" i="39" s="1"/>
  <c r="H9" i="39"/>
  <c r="I9" i="39" s="1"/>
  <c r="K9" i="39" s="1"/>
  <c r="H5" i="35"/>
  <c r="H34" i="35"/>
  <c r="I34" i="35" s="1"/>
  <c r="H8" i="50"/>
  <c r="I8" i="50" s="1"/>
  <c r="H15" i="50"/>
  <c r="I15" i="50" s="1"/>
  <c r="K15" i="50" s="1"/>
  <c r="H25" i="21"/>
  <c r="I25" i="21" s="1"/>
  <c r="H24" i="21"/>
  <c r="I24" i="21" s="1"/>
  <c r="K24" i="21" s="1"/>
  <c r="H40" i="19"/>
  <c r="I40" i="19" s="1"/>
  <c r="H41" i="19"/>
  <c r="I41" i="19" s="1"/>
  <c r="K41" i="19" s="1"/>
  <c r="H20" i="19"/>
  <c r="I20" i="19" s="1"/>
  <c r="H33" i="28"/>
  <c r="I33" i="28" s="1"/>
  <c r="H38" i="28"/>
  <c r="I38" i="28" s="1"/>
  <c r="H32" i="28"/>
  <c r="I32" i="28" s="1"/>
  <c r="H25" i="20"/>
  <c r="I25" i="20" s="1"/>
  <c r="H30" i="20"/>
  <c r="I30" i="20" s="1"/>
  <c r="K30" i="20" s="1"/>
  <c r="H38" i="17"/>
  <c r="I38" i="17" s="1"/>
  <c r="H8" i="28"/>
  <c r="I8" i="28" s="1"/>
  <c r="K8" i="28" s="1"/>
  <c r="H9" i="20"/>
  <c r="I9" i="20" s="1"/>
  <c r="H32" i="20"/>
  <c r="I32" i="20" s="1"/>
  <c r="H12" i="17"/>
  <c r="I12" i="17" s="1"/>
  <c r="H31" i="25"/>
  <c r="I31" i="25" s="1"/>
  <c r="K31" i="25" s="1"/>
  <c r="H10" i="25"/>
  <c r="I10" i="25" s="1"/>
  <c r="H17" i="22"/>
  <c r="I17" i="22" s="1"/>
  <c r="H9" i="28"/>
  <c r="I9" i="28" s="1"/>
  <c r="H23" i="20"/>
  <c r="I23" i="20" s="1"/>
  <c r="K23" i="20" s="1"/>
  <c r="H24" i="17"/>
  <c r="I24" i="17" s="1"/>
  <c r="H8" i="51"/>
  <c r="I8" i="51" s="1"/>
  <c r="H22" i="22"/>
  <c r="I22" i="22" s="1"/>
  <c r="K22" i="22" s="1"/>
  <c r="H18" i="40"/>
  <c r="I18" i="40" s="1"/>
  <c r="K18" i="40" s="1"/>
  <c r="H7" i="40"/>
  <c r="I7" i="40" s="1"/>
  <c r="H31" i="39"/>
  <c r="I31" i="39" s="1"/>
  <c r="H36" i="39"/>
  <c r="I36" i="39" s="1"/>
  <c r="H11" i="35"/>
  <c r="I11" i="35" s="1"/>
  <c r="K11" i="35" s="1"/>
  <c r="H40" i="50"/>
  <c r="I40" i="50" s="1"/>
  <c r="H32" i="50"/>
  <c r="I32" i="50" s="1"/>
  <c r="H19" i="19"/>
  <c r="I19" i="19" s="1"/>
  <c r="H6" i="19"/>
  <c r="I6" i="19" s="1"/>
  <c r="K6" i="19" s="1"/>
  <c r="H26" i="28"/>
  <c r="I26" i="28" s="1"/>
  <c r="H25" i="51"/>
  <c r="I25" i="51" s="1"/>
  <c r="K25" i="51" s="1"/>
  <c r="H9" i="25"/>
  <c r="I9" i="25" s="1"/>
  <c r="H31" i="22"/>
  <c r="I31" i="22" s="1"/>
  <c r="K31" i="22" s="1"/>
  <c r="H14" i="22"/>
  <c r="I14" i="22" s="1"/>
  <c r="H17" i="40"/>
  <c r="I17" i="40" s="1"/>
  <c r="K17" i="40" s="1"/>
  <c r="H15" i="40"/>
  <c r="I15" i="40" s="1"/>
  <c r="H12" i="39"/>
  <c r="I12" i="39" s="1"/>
  <c r="K12" i="39" s="1"/>
  <c r="H7" i="39"/>
  <c r="I7" i="39" s="1"/>
  <c r="H13" i="35"/>
  <c r="I13" i="35" s="1"/>
  <c r="K13" i="35" s="1"/>
  <c r="H29" i="50"/>
  <c r="I29" i="50" s="1"/>
  <c r="H13" i="50"/>
  <c r="I13" i="50" s="1"/>
  <c r="K13" i="50" s="1"/>
  <c r="H33" i="21"/>
  <c r="I33" i="21" s="1"/>
  <c r="H23" i="21"/>
  <c r="I23" i="21" s="1"/>
  <c r="H33" i="19"/>
  <c r="I33" i="19" s="1"/>
  <c r="H30" i="19"/>
  <c r="I30" i="19" s="1"/>
  <c r="K30" i="19" s="1"/>
  <c r="H7" i="26"/>
  <c r="I7" i="26" s="1"/>
  <c r="H23" i="28"/>
  <c r="I23" i="28" s="1"/>
  <c r="H39" i="20"/>
  <c r="I39" i="20" s="1"/>
  <c r="K39" i="20" s="1"/>
  <c r="H16" i="17"/>
  <c r="I16" i="17" s="1"/>
  <c r="K16" i="17" s="1"/>
  <c r="H15" i="17"/>
  <c r="I15" i="17" s="1"/>
  <c r="H33" i="17"/>
  <c r="I33" i="17" s="1"/>
  <c r="H5" i="51"/>
  <c r="H43" i="51"/>
  <c r="I43" i="51" s="1"/>
  <c r="K43" i="51" s="1"/>
  <c r="H17" i="51"/>
  <c r="I17" i="51" s="1"/>
  <c r="H10" i="51"/>
  <c r="I10" i="51" s="1"/>
  <c r="K10" i="51" s="1"/>
  <c r="H9" i="51"/>
  <c r="I9" i="51" s="1"/>
  <c r="K9" i="51" s="1"/>
  <c r="H30" i="35"/>
  <c r="I30" i="35" s="1"/>
  <c r="K30" i="35" s="1"/>
  <c r="H32" i="35"/>
  <c r="I32" i="35" s="1"/>
  <c r="H43" i="17"/>
  <c r="I43" i="17" s="1"/>
  <c r="H41" i="17"/>
  <c r="I41" i="17" s="1"/>
  <c r="H29" i="17"/>
  <c r="I29" i="17" s="1"/>
  <c r="K29" i="17" s="1"/>
  <c r="H6" i="17"/>
  <c r="I6" i="17" s="1"/>
  <c r="H37" i="35"/>
  <c r="I37" i="35" s="1"/>
  <c r="K37" i="35" s="1"/>
  <c r="H25" i="35"/>
  <c r="I25" i="35" s="1"/>
  <c r="H24" i="35"/>
  <c r="I24" i="35" s="1"/>
  <c r="K24" i="35" s="1"/>
  <c r="H14" i="51"/>
  <c r="I14" i="51" s="1"/>
  <c r="H20" i="51"/>
  <c r="I20" i="51" s="1"/>
  <c r="K20" i="51" s="1"/>
  <c r="H12" i="51"/>
  <c r="I12" i="51" s="1"/>
  <c r="K12" i="51" s="1"/>
  <c r="H39" i="26"/>
  <c r="I39" i="26" s="1"/>
  <c r="K39" i="26" s="1"/>
  <c r="H11" i="17"/>
  <c r="I11" i="17" s="1"/>
  <c r="H30" i="17"/>
  <c r="I30" i="17" s="1"/>
  <c r="H13" i="8"/>
  <c r="I13" i="8" s="1"/>
  <c r="H10" i="8"/>
  <c r="I10" i="8" s="1"/>
  <c r="K10" i="8" s="1"/>
  <c r="H22" i="51"/>
  <c r="I22" i="51" s="1"/>
  <c r="H11" i="51"/>
  <c r="I11" i="51" s="1"/>
  <c r="K11" i="51" s="1"/>
  <c r="H24" i="51"/>
  <c r="I24" i="51" s="1"/>
  <c r="K24" i="51" s="1"/>
  <c r="H19" i="22"/>
  <c r="I19" i="22" s="1"/>
  <c r="K19" i="22" s="1"/>
  <c r="H38" i="22"/>
  <c r="I38" i="22" s="1"/>
  <c r="H5" i="33"/>
  <c r="I5" i="33" s="1"/>
  <c r="H30" i="33"/>
  <c r="I30" i="33" s="1"/>
  <c r="K30" i="33" s="1"/>
  <c r="H25" i="33"/>
  <c r="I25" i="33" s="1"/>
  <c r="K25" i="33" s="1"/>
  <c r="H38" i="31"/>
  <c r="I38" i="31" s="1"/>
  <c r="H7" i="41"/>
  <c r="I7" i="41" s="1"/>
  <c r="H13" i="41"/>
  <c r="I13" i="41" s="1"/>
  <c r="H17" i="35"/>
  <c r="I17" i="35" s="1"/>
  <c r="K17" i="35" s="1"/>
  <c r="H29" i="35"/>
  <c r="I29" i="35" s="1"/>
  <c r="H21" i="26"/>
  <c r="I21" i="26" s="1"/>
  <c r="H20" i="26"/>
  <c r="I20" i="26" s="1"/>
  <c r="H27" i="17"/>
  <c r="I27" i="17" s="1"/>
  <c r="K27" i="17" s="1"/>
  <c r="H22" i="17"/>
  <c r="I22" i="17" s="1"/>
  <c r="H27" i="8"/>
  <c r="I27" i="8" s="1"/>
  <c r="H34" i="8"/>
  <c r="I34" i="8" s="1"/>
  <c r="H30" i="51"/>
  <c r="I30" i="51" s="1"/>
  <c r="K30" i="51" s="1"/>
  <c r="H41" i="51"/>
  <c r="I41" i="51" s="1"/>
  <c r="H34" i="51"/>
  <c r="I34" i="51" s="1"/>
  <c r="H33" i="22"/>
  <c r="I33" i="22" s="1"/>
  <c r="H30" i="22"/>
  <c r="I30" i="22" s="1"/>
  <c r="K30" i="22" s="1"/>
  <c r="H13" i="40"/>
  <c r="I13" i="40" s="1"/>
  <c r="H11" i="40"/>
  <c r="I11" i="40" s="1"/>
  <c r="H40" i="40"/>
  <c r="I40" i="40" s="1"/>
  <c r="H31" i="42"/>
  <c r="I31" i="42" s="1"/>
  <c r="K31" i="42" s="1"/>
  <c r="H23" i="39"/>
  <c r="I23" i="39" s="1"/>
  <c r="H29" i="39"/>
  <c r="I29" i="39" s="1"/>
  <c r="K29" i="39" s="1"/>
  <c r="H40" i="33"/>
  <c r="I40" i="33" s="1"/>
  <c r="H22" i="33"/>
  <c r="I22" i="33" s="1"/>
  <c r="K22" i="33" s="1"/>
  <c r="H39" i="33"/>
  <c r="I39" i="33" s="1"/>
  <c r="H11" i="31"/>
  <c r="I11" i="31" s="1"/>
  <c r="K11" i="31" s="1"/>
  <c r="H37" i="41"/>
  <c r="I37" i="41" s="1"/>
  <c r="K37" i="41" s="1"/>
  <c r="H23" i="41"/>
  <c r="I23" i="41" s="1"/>
  <c r="K23" i="41" s="1"/>
  <c r="H19" i="35"/>
  <c r="I19" i="35" s="1"/>
  <c r="H9" i="35"/>
  <c r="I9" i="35" s="1"/>
  <c r="H11" i="32"/>
  <c r="I11" i="32" s="1"/>
  <c r="H37" i="32"/>
  <c r="I37" i="32" s="1"/>
  <c r="K37" i="32" s="1"/>
  <c r="H34" i="32"/>
  <c r="I34" i="32" s="1"/>
  <c r="H17" i="50"/>
  <c r="I17" i="50" s="1"/>
  <c r="H42" i="50"/>
  <c r="I42" i="50" s="1"/>
  <c r="H37" i="19"/>
  <c r="I37" i="19" s="1"/>
  <c r="K37" i="19" s="1"/>
  <c r="H39" i="19"/>
  <c r="I39" i="19" s="1"/>
  <c r="H31" i="26"/>
  <c r="I31" i="26" s="1"/>
  <c r="K31" i="26" s="1"/>
  <c r="H42" i="26"/>
  <c r="I42" i="26" s="1"/>
  <c r="K42" i="26" s="1"/>
  <c r="H7" i="20"/>
  <c r="I7" i="20" s="1"/>
  <c r="K7" i="20" s="1"/>
  <c r="H16" i="20"/>
  <c r="I16" i="20" s="1"/>
  <c r="H19" i="17"/>
  <c r="I19" i="17" s="1"/>
  <c r="H42" i="17"/>
  <c r="I42" i="17" s="1"/>
  <c r="H37" i="8"/>
  <c r="I37" i="8" s="1"/>
  <c r="K37" i="8" s="1"/>
  <c r="H18" i="8"/>
  <c r="I18" i="8" s="1"/>
  <c r="H23" i="17"/>
  <c r="I23" i="17" s="1"/>
  <c r="K23" i="17" s="1"/>
  <c r="H26" i="17"/>
  <c r="I26" i="17" s="1"/>
  <c r="H13" i="44"/>
  <c r="I13" i="44" s="1"/>
  <c r="K13" i="44" s="1"/>
  <c r="H38" i="51"/>
  <c r="I38" i="51" s="1"/>
  <c r="H7" i="51"/>
  <c r="I7" i="51" s="1"/>
  <c r="K7" i="51" s="1"/>
  <c r="H36" i="51"/>
  <c r="I36" i="51" s="1"/>
  <c r="K36" i="51" s="1"/>
  <c r="H37" i="17"/>
  <c r="I37" i="17" s="1"/>
  <c r="K37" i="17" s="1"/>
  <c r="H10" i="17"/>
  <c r="I10" i="17" s="1"/>
  <c r="H13" i="26"/>
  <c r="I13" i="26" s="1"/>
  <c r="H36" i="26"/>
  <c r="I36" i="26" s="1"/>
  <c r="H5" i="17"/>
  <c r="I5" i="17" s="1"/>
  <c r="H21" i="17"/>
  <c r="I21" i="17" s="1"/>
  <c r="H18" i="17"/>
  <c r="I18" i="17" s="1"/>
  <c r="H29" i="44"/>
  <c r="I29" i="44" s="1"/>
  <c r="K29" i="44" s="1"/>
  <c r="H23" i="51"/>
  <c r="I23" i="51" s="1"/>
  <c r="H16" i="51"/>
  <c r="I16" i="51" s="1"/>
  <c r="H31" i="51"/>
  <c r="I31" i="51" s="1"/>
  <c r="H28" i="51"/>
  <c r="I28" i="51" s="1"/>
  <c r="H18" i="33"/>
  <c r="I18" i="33" s="1"/>
  <c r="K18" i="33" s="1"/>
  <c r="H17" i="33"/>
  <c r="I17" i="33" s="1"/>
  <c r="H43" i="33"/>
  <c r="I43" i="33" s="1"/>
  <c r="H10" i="31"/>
  <c r="I10" i="31" s="1"/>
  <c r="H39" i="41"/>
  <c r="I39" i="41" s="1"/>
  <c r="K39" i="41" s="1"/>
  <c r="H22" i="35"/>
  <c r="I22" i="35" s="1"/>
  <c r="H18" i="44"/>
  <c r="I18" i="44" s="1"/>
  <c r="K18" i="44" s="1"/>
  <c r="H18" i="35"/>
  <c r="I18" i="35" s="1"/>
  <c r="H15" i="35"/>
  <c r="I15" i="35" s="1"/>
  <c r="K15" i="35" s="1"/>
  <c r="H25" i="22"/>
  <c r="I25" i="22" s="1"/>
  <c r="K25" i="22" s="1"/>
  <c r="H16" i="22"/>
  <c r="I16" i="22" s="1"/>
  <c r="K16" i="22" s="1"/>
  <c r="H34" i="22"/>
  <c r="I34" i="22" s="1"/>
  <c r="K34" i="22" s="1"/>
  <c r="H23" i="35"/>
  <c r="I23" i="35" s="1"/>
  <c r="H43" i="26"/>
  <c r="I43" i="26" s="1"/>
  <c r="H22" i="26"/>
  <c r="I22" i="26" s="1"/>
  <c r="H40" i="17"/>
  <c r="I40" i="17" s="1"/>
  <c r="H35" i="17"/>
  <c r="I35" i="17" s="1"/>
  <c r="K35" i="17" s="1"/>
  <c r="H36" i="17"/>
  <c r="I36" i="17" s="1"/>
  <c r="H9" i="8"/>
  <c r="I9" i="8" s="1"/>
  <c r="H6" i="8"/>
  <c r="I6" i="8" s="1"/>
  <c r="H39" i="51"/>
  <c r="I39" i="51" s="1"/>
  <c r="K39" i="51" s="1"/>
  <c r="H39" i="22"/>
  <c r="I39" i="22" s="1"/>
  <c r="H24" i="22"/>
  <c r="I24" i="22" s="1"/>
  <c r="K24" i="22" s="1"/>
  <c r="H29" i="40"/>
  <c r="I29" i="40" s="1"/>
  <c r="K29" i="40" s="1"/>
  <c r="H39" i="42"/>
  <c r="I39" i="42" s="1"/>
  <c r="K39" i="42" s="1"/>
  <c r="H20" i="39"/>
  <c r="I20" i="39" s="1"/>
  <c r="H22" i="39"/>
  <c r="I22" i="39" s="1"/>
  <c r="K22" i="39" s="1"/>
  <c r="H26" i="33"/>
  <c r="I26" i="33" s="1"/>
  <c r="H10" i="52"/>
  <c r="I10" i="52" s="1"/>
  <c r="K10" i="52" s="1"/>
  <c r="H15" i="41"/>
  <c r="I15" i="41" s="1"/>
  <c r="H14" i="41"/>
  <c r="I14" i="41" s="1"/>
  <c r="K14" i="41" s="1"/>
  <c r="H6" i="35"/>
  <c r="I6" i="35" s="1"/>
  <c r="H31" i="35"/>
  <c r="I31" i="35" s="1"/>
  <c r="K31" i="35" s="1"/>
  <c r="H9" i="32"/>
  <c r="I9" i="32" s="1"/>
  <c r="H28" i="32"/>
  <c r="I28" i="32" s="1"/>
  <c r="H7" i="29"/>
  <c r="I7" i="29" s="1"/>
  <c r="K7" i="29" s="1"/>
  <c r="H43" i="29"/>
  <c r="I43" i="29" s="1"/>
  <c r="K43" i="29" s="1"/>
  <c r="H28" i="29"/>
  <c r="I28" i="29" s="1"/>
  <c r="H37" i="50"/>
  <c r="I37" i="50" s="1"/>
  <c r="K37" i="50" s="1"/>
  <c r="H29" i="19"/>
  <c r="I29" i="19" s="1"/>
  <c r="H11" i="26"/>
  <c r="I11" i="26" s="1"/>
  <c r="K11" i="26" s="1"/>
  <c r="H5" i="26"/>
  <c r="H21" i="20"/>
  <c r="I21" i="20" s="1"/>
  <c r="H26" i="20"/>
  <c r="I26" i="20" s="1"/>
  <c r="H32" i="17"/>
  <c r="I32" i="17" s="1"/>
  <c r="K32" i="17" s="1"/>
  <c r="H39" i="17"/>
  <c r="I39" i="17" s="1"/>
  <c r="H28" i="17"/>
  <c r="I28" i="17" s="1"/>
  <c r="K28" i="17" s="1"/>
  <c r="H15" i="8"/>
  <c r="I15" i="8" s="1"/>
  <c r="H36" i="8"/>
  <c r="I36" i="8" s="1"/>
  <c r="K36" i="8" s="1"/>
  <c r="H9" i="44"/>
  <c r="I9" i="44" s="1"/>
  <c r="K9" i="44" s="1"/>
  <c r="H34" i="38"/>
  <c r="I34" i="38" s="1"/>
  <c r="H35" i="36"/>
  <c r="I35" i="36" s="1"/>
  <c r="K35" i="36" s="1"/>
  <c r="H7" i="36"/>
  <c r="I7" i="36" s="1"/>
  <c r="K7" i="36" s="1"/>
  <c r="H5" i="31"/>
  <c r="H41" i="31"/>
  <c r="I41" i="31" s="1"/>
  <c r="K41" i="31" s="1"/>
  <c r="H36" i="31"/>
  <c r="I36" i="31" s="1"/>
  <c r="H12" i="38"/>
  <c r="I12" i="38" s="1"/>
  <c r="K12" i="38" s="1"/>
  <c r="H28" i="38"/>
  <c r="I28" i="38" s="1"/>
  <c r="K28" i="38" s="1"/>
  <c r="H6" i="38"/>
  <c r="I6" i="38" s="1"/>
  <c r="H18" i="36"/>
  <c r="I18" i="36" s="1"/>
  <c r="K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K10" i="38" s="1"/>
  <c r="H11" i="38"/>
  <c r="I11" i="38" s="1"/>
  <c r="H29" i="26"/>
  <c r="I29" i="26" s="1"/>
  <c r="K29" i="26" s="1"/>
  <c r="H23" i="26"/>
  <c r="I23" i="26" s="1"/>
  <c r="K23" i="26" s="1"/>
  <c r="H12" i="26"/>
  <c r="I12" i="26" s="1"/>
  <c r="H35" i="20"/>
  <c r="I35" i="20" s="1"/>
  <c r="H42" i="20"/>
  <c r="I42" i="20" s="1"/>
  <c r="K42" i="20" s="1"/>
  <c r="H20" i="20"/>
  <c r="I20" i="20" s="1"/>
  <c r="H35" i="8"/>
  <c r="I35" i="8" s="1"/>
  <c r="K35" i="8" s="1"/>
  <c r="H33" i="8"/>
  <c r="I33" i="8" s="1"/>
  <c r="H21" i="44"/>
  <c r="I21" i="44" s="1"/>
  <c r="K21" i="44" s="1"/>
  <c r="H38" i="44"/>
  <c r="I38" i="44" s="1"/>
  <c r="K38" i="44" s="1"/>
  <c r="H40" i="44"/>
  <c r="I40" i="44" s="1"/>
  <c r="K40" i="44" s="1"/>
  <c r="H9" i="36"/>
  <c r="I9" i="36" s="1"/>
  <c r="K9" i="36" s="1"/>
  <c r="H31" i="36"/>
  <c r="I31" i="36" s="1"/>
  <c r="K31" i="36" s="1"/>
  <c r="H26" i="38"/>
  <c r="I26" i="38" s="1"/>
  <c r="H21" i="38"/>
  <c r="I21" i="38" s="1"/>
  <c r="K21" i="38" s="1"/>
  <c r="H32" i="31"/>
  <c r="I32" i="31" s="1"/>
  <c r="H27" i="38"/>
  <c r="I27" i="38" s="1"/>
  <c r="H43" i="38"/>
  <c r="I43" i="38" s="1"/>
  <c r="H11" i="44"/>
  <c r="I11" i="44" s="1"/>
  <c r="K11" i="44" s="1"/>
  <c r="H7" i="44"/>
  <c r="I7" i="44" s="1"/>
  <c r="K7" i="44" s="1"/>
  <c r="H19" i="36"/>
  <c r="I19" i="36" s="1"/>
  <c r="K19" i="36" s="1"/>
  <c r="H25" i="36"/>
  <c r="I25" i="36" s="1"/>
  <c r="H39" i="36"/>
  <c r="I39" i="36" s="1"/>
  <c r="K39" i="36" s="1"/>
  <c r="H20" i="36"/>
  <c r="I20" i="36" s="1"/>
  <c r="K20" i="36" s="1"/>
  <c r="H12" i="52"/>
  <c r="I12" i="52" s="1"/>
  <c r="H22" i="52"/>
  <c r="I22" i="52" s="1"/>
  <c r="K22" i="52" s="1"/>
  <c r="H25" i="31"/>
  <c r="I25" i="31" s="1"/>
  <c r="K25" i="31" s="1"/>
  <c r="H42" i="52"/>
  <c r="I42" i="52" s="1"/>
  <c r="H14" i="38"/>
  <c r="I14" i="38" s="1"/>
  <c r="K14" i="38" s="1"/>
  <c r="H8" i="38"/>
  <c r="I8" i="38" s="1"/>
  <c r="H41" i="36"/>
  <c r="I41" i="36" s="1"/>
  <c r="K41" i="36" s="1"/>
  <c r="H12" i="36"/>
  <c r="I12" i="36" s="1"/>
  <c r="H16" i="36"/>
  <c r="I16" i="36" s="1"/>
  <c r="H15" i="52"/>
  <c r="I15" i="52" s="1"/>
  <c r="K15" i="52" s="1"/>
  <c r="H22" i="31"/>
  <c r="I22" i="31" s="1"/>
  <c r="K22" i="31" s="1"/>
  <c r="H29" i="31"/>
  <c r="I29" i="31" s="1"/>
  <c r="H18" i="31"/>
  <c r="I18" i="31" s="1"/>
  <c r="K18" i="31" s="1"/>
  <c r="H38" i="36"/>
  <c r="I38" i="36" s="1"/>
  <c r="K38" i="36" s="1"/>
  <c r="H28" i="36"/>
  <c r="I28" i="36" s="1"/>
  <c r="K28" i="36" s="1"/>
  <c r="H24" i="36"/>
  <c r="I24" i="36" s="1"/>
  <c r="K24" i="36" s="1"/>
  <c r="H26" i="52"/>
  <c r="I26" i="52" s="1"/>
  <c r="K26" i="52" s="1"/>
  <c r="H31" i="52"/>
  <c r="I31" i="52" s="1"/>
  <c r="H14" i="31"/>
  <c r="I14" i="31" s="1"/>
  <c r="K14" i="31" s="1"/>
  <c r="H7" i="31"/>
  <c r="I7" i="31" s="1"/>
  <c r="H38" i="35"/>
  <c r="I38" i="35" s="1"/>
  <c r="H41" i="35"/>
  <c r="I41" i="35" s="1"/>
  <c r="K41" i="35" s="1"/>
  <c r="H36" i="38"/>
  <c r="I36" i="38" s="1"/>
  <c r="K36" i="38" s="1"/>
  <c r="H16" i="38"/>
  <c r="I16" i="38" s="1"/>
  <c r="H9" i="26"/>
  <c r="I9" i="26" s="1"/>
  <c r="H10" i="26"/>
  <c r="I10" i="26" s="1"/>
  <c r="H8" i="26"/>
  <c r="I8" i="26" s="1"/>
  <c r="K8" i="26" s="1"/>
  <c r="H11" i="8"/>
  <c r="I11" i="8" s="1"/>
  <c r="H26" i="8"/>
  <c r="I26" i="8" s="1"/>
  <c r="K26" i="8" s="1"/>
  <c r="H28" i="44"/>
  <c r="I28" i="44" s="1"/>
  <c r="K28" i="44" s="1"/>
  <c r="H37" i="36"/>
  <c r="I37" i="36" s="1"/>
  <c r="K37" i="36" s="1"/>
  <c r="H8" i="36"/>
  <c r="I8" i="36" s="1"/>
  <c r="K8" i="36" s="1"/>
  <c r="H30" i="31"/>
  <c r="I30" i="31" s="1"/>
  <c r="K30" i="31" s="1"/>
  <c r="H29" i="36"/>
  <c r="I29" i="36" s="1"/>
  <c r="H42" i="36"/>
  <c r="I42" i="36" s="1"/>
  <c r="K42" i="36" s="1"/>
  <c r="H32" i="36"/>
  <c r="I32" i="36" s="1"/>
  <c r="H9" i="52"/>
  <c r="I9" i="52" s="1"/>
  <c r="H6" i="52"/>
  <c r="I6" i="52" s="1"/>
  <c r="K6" i="52" s="1"/>
  <c r="H6" i="31"/>
  <c r="I6" i="31" s="1"/>
  <c r="K6" i="31" s="1"/>
  <c r="H17" i="31"/>
  <c r="I17" i="31" s="1"/>
  <c r="H15" i="38"/>
  <c r="I15" i="38" s="1"/>
  <c r="H24" i="38"/>
  <c r="I24" i="38" s="1"/>
  <c r="K24" i="38" s="1"/>
  <c r="H26" i="44"/>
  <c r="I26" i="44" s="1"/>
  <c r="K26" i="44" s="1"/>
  <c r="H30" i="36"/>
  <c r="I30" i="36" s="1"/>
  <c r="K30" i="36" s="1"/>
  <c r="H11" i="36"/>
  <c r="I11" i="36" s="1"/>
  <c r="H40" i="36"/>
  <c r="I40" i="36" s="1"/>
  <c r="K40" i="36" s="1"/>
  <c r="H29" i="52"/>
  <c r="I29" i="52" s="1"/>
  <c r="K29" i="52" s="1"/>
  <c r="H25" i="52"/>
  <c r="I25" i="52" s="1"/>
  <c r="K25" i="52" s="1"/>
  <c r="H9" i="31"/>
  <c r="I9" i="31" s="1"/>
  <c r="K9" i="31" s="1"/>
  <c r="H23" i="31"/>
  <c r="I23" i="31" s="1"/>
  <c r="K23" i="31" s="1"/>
  <c r="H35" i="38"/>
  <c r="I35" i="38" s="1"/>
  <c r="K35" i="38" s="1"/>
  <c r="H32" i="38"/>
  <c r="I32" i="38" s="1"/>
  <c r="H5" i="38"/>
  <c r="I5" i="38" s="1"/>
  <c r="H31" i="38"/>
  <c r="I31" i="38" s="1"/>
  <c r="K31" i="38" s="1"/>
  <c r="H13" i="36"/>
  <c r="I13" i="36" s="1"/>
  <c r="K13" i="36" s="1"/>
  <c r="H21" i="36"/>
  <c r="I21" i="36" s="1"/>
  <c r="K21" i="36" s="1"/>
  <c r="H5" i="36"/>
  <c r="H30" i="52"/>
  <c r="I30" i="52" s="1"/>
  <c r="K30" i="52" s="1"/>
  <c r="H8" i="52"/>
  <c r="I8" i="52" s="1"/>
  <c r="K8" i="52" s="1"/>
  <c r="H43" i="31"/>
  <c r="I43" i="31" s="1"/>
  <c r="H33" i="31"/>
  <c r="I33" i="31" s="1"/>
  <c r="K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K7" i="38" s="1"/>
  <c r="H17" i="38"/>
  <c r="I17" i="38" s="1"/>
  <c r="K17" i="38" s="1"/>
  <c r="H43" i="36"/>
  <c r="I43" i="36" s="1"/>
  <c r="K43" i="36" s="1"/>
  <c r="H23" i="52"/>
  <c r="I23" i="52" s="1"/>
  <c r="H19" i="31"/>
  <c r="I19" i="31" s="1"/>
  <c r="H6" i="36"/>
  <c r="I6" i="36" s="1"/>
  <c r="K6" i="36" s="1"/>
  <c r="H14" i="36"/>
  <c r="I14" i="36" s="1"/>
  <c r="K14" i="36" s="1"/>
  <c r="H35" i="52"/>
  <c r="I35" i="52" s="1"/>
  <c r="K35" i="52" s="1"/>
  <c r="H32" i="52"/>
  <c r="I32" i="52" s="1"/>
  <c r="K32" i="52" s="1"/>
  <c r="H37" i="31"/>
  <c r="I37" i="31" s="1"/>
  <c r="K37" i="31" s="1"/>
  <c r="H42" i="31"/>
  <c r="I42" i="31" s="1"/>
  <c r="K42" i="31" s="1"/>
  <c r="H39" i="38"/>
  <c r="I39" i="38" s="1"/>
  <c r="H23" i="38"/>
  <c r="I23" i="38" s="1"/>
  <c r="H25" i="38"/>
  <c r="I25" i="38" s="1"/>
  <c r="H19" i="38"/>
  <c r="I19" i="38" s="1"/>
  <c r="K19" i="38" s="1"/>
  <c r="H22" i="36"/>
  <c r="I22" i="36" s="1"/>
  <c r="H26" i="36"/>
  <c r="I26" i="36" s="1"/>
  <c r="K26" i="36" s="1"/>
  <c r="H24" i="52"/>
  <c r="I24" i="52" s="1"/>
  <c r="H21" i="52"/>
  <c r="I21" i="52" s="1"/>
  <c r="K21" i="52" s="1"/>
  <c r="H13" i="31"/>
  <c r="I13" i="31" s="1"/>
  <c r="H8" i="31"/>
  <c r="I8" i="31" s="1"/>
  <c r="H30" i="38"/>
  <c r="I30" i="38" s="1"/>
  <c r="H37" i="38"/>
  <c r="I37" i="38" s="1"/>
  <c r="H33" i="38"/>
  <c r="I33" i="38" s="1"/>
  <c r="H9" i="38"/>
  <c r="I9" i="38" s="1"/>
  <c r="K9" i="38" s="1"/>
  <c r="H17" i="36"/>
  <c r="I17" i="36" s="1"/>
  <c r="K17" i="36" s="1"/>
  <c r="H13" i="52"/>
  <c r="I13" i="52" s="1"/>
  <c r="H15" i="31"/>
  <c r="I15" i="31" s="1"/>
  <c r="H21" i="35"/>
  <c r="I21" i="35" s="1"/>
  <c r="H14" i="35"/>
  <c r="I14" i="35" s="1"/>
  <c r="K14" i="35" s="1"/>
  <c r="H19" i="32"/>
  <c r="I19" i="32" s="1"/>
  <c r="K19" i="32" s="1"/>
  <c r="H21" i="29"/>
  <c r="I21" i="29" s="1"/>
  <c r="H35" i="29"/>
  <c r="I35" i="29" s="1"/>
  <c r="H29" i="38"/>
  <c r="I29" i="38" s="1"/>
  <c r="H18" i="38"/>
  <c r="I18" i="38" s="1"/>
  <c r="K18" i="38" s="1"/>
  <c r="H41" i="38"/>
  <c r="I41" i="38" s="1"/>
  <c r="H34" i="26"/>
  <c r="I34" i="26" s="1"/>
  <c r="H19" i="20"/>
  <c r="I19" i="20" s="1"/>
  <c r="H31" i="20"/>
  <c r="I31" i="20" s="1"/>
  <c r="K31" i="20" s="1"/>
  <c r="H13" i="17"/>
  <c r="I13" i="17" s="1"/>
  <c r="H16" i="8"/>
  <c r="I16" i="8" s="1"/>
  <c r="K16" i="8" s="1"/>
  <c r="H7" i="8"/>
  <c r="I7" i="8" s="1"/>
  <c r="H13" i="38"/>
  <c r="I13" i="38" s="1"/>
  <c r="H27" i="44"/>
  <c r="I27" i="44" s="1"/>
  <c r="K27" i="44" s="1"/>
  <c r="H41" i="30"/>
  <c r="I41" i="30" s="1"/>
  <c r="K41" i="30" s="1"/>
  <c r="H42" i="30"/>
  <c r="I42" i="30" s="1"/>
  <c r="H5" i="42"/>
  <c r="I5" i="42" s="1"/>
  <c r="H13" i="42"/>
  <c r="I13" i="42" s="1"/>
  <c r="K13" i="42" s="1"/>
  <c r="H27" i="42"/>
  <c r="I27" i="42" s="1"/>
  <c r="K27" i="42" s="1"/>
  <c r="H15" i="42"/>
  <c r="I15" i="42" s="1"/>
  <c r="K15" i="42" s="1"/>
  <c r="H7" i="42"/>
  <c r="I7" i="42" s="1"/>
  <c r="K7" i="42" s="1"/>
  <c r="H18" i="42"/>
  <c r="I18" i="42" s="1"/>
  <c r="H21" i="42"/>
  <c r="I21" i="42" s="1"/>
  <c r="H16" i="42"/>
  <c r="I16" i="42" s="1"/>
  <c r="K16" i="42" s="1"/>
  <c r="H9" i="42"/>
  <c r="I9" i="42" s="1"/>
  <c r="K9" i="42" s="1"/>
  <c r="H41" i="42"/>
  <c r="I41" i="42" s="1"/>
  <c r="H40" i="52"/>
  <c r="I40" i="52" s="1"/>
  <c r="K40" i="52" s="1"/>
  <c r="H33" i="52"/>
  <c r="I33" i="52" s="1"/>
  <c r="H14" i="52"/>
  <c r="I14" i="52" s="1"/>
  <c r="K14" i="52" s="1"/>
  <c r="H39" i="52"/>
  <c r="I39" i="52" s="1"/>
  <c r="K39" i="52" s="1"/>
  <c r="H43" i="52"/>
  <c r="I43" i="52" s="1"/>
  <c r="H36" i="52"/>
  <c r="I36" i="52" s="1"/>
  <c r="H38" i="52"/>
  <c r="I38" i="52" s="1"/>
  <c r="K38" i="52" s="1"/>
  <c r="H34" i="52"/>
  <c r="I34" i="52" s="1"/>
  <c r="K34" i="52" s="1"/>
  <c r="H20" i="52"/>
  <c r="I20" i="52" s="1"/>
  <c r="K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H26" i="42"/>
  <c r="I26" i="42" s="1"/>
  <c r="K26" i="42" s="1"/>
  <c r="H20" i="42"/>
  <c r="I20" i="42" s="1"/>
  <c r="K20" i="42" s="1"/>
  <c r="H37" i="42"/>
  <c r="I37" i="42" s="1"/>
  <c r="K37" i="42" s="1"/>
  <c r="H38" i="42"/>
  <c r="I38" i="42" s="1"/>
  <c r="K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K24" i="30" s="1"/>
  <c r="H38" i="30"/>
  <c r="I38" i="30" s="1"/>
  <c r="K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K35" i="12" s="1"/>
  <c r="H9" i="12"/>
  <c r="I9" i="12" s="1"/>
  <c r="K9" i="12" s="1"/>
  <c r="H38" i="12"/>
  <c r="I38" i="12" s="1"/>
  <c r="K38" i="12" s="1"/>
  <c r="H28" i="12"/>
  <c r="I28" i="12" s="1"/>
  <c r="K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K22" i="30" s="1"/>
  <c r="H16" i="30"/>
  <c r="I16" i="30" s="1"/>
  <c r="H26" i="30"/>
  <c r="I26" i="30" s="1"/>
  <c r="K26" i="30" s="1"/>
  <c r="H22" i="43"/>
  <c r="I22" i="43" s="1"/>
  <c r="H25" i="43"/>
  <c r="I25" i="43" s="1"/>
  <c r="K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K27" i="12" s="1"/>
  <c r="H29" i="12"/>
  <c r="I29" i="12" s="1"/>
  <c r="K29" i="12" s="1"/>
  <c r="H25" i="12"/>
  <c r="I25" i="12" s="1"/>
  <c r="K25" i="12" s="1"/>
  <c r="H30" i="12"/>
  <c r="I30" i="12" s="1"/>
  <c r="K30" i="12" s="1"/>
  <c r="H42" i="12"/>
  <c r="I42" i="12" s="1"/>
  <c r="K42" i="12" s="1"/>
  <c r="H18" i="12"/>
  <c r="I18" i="12" s="1"/>
  <c r="K18" i="12" s="1"/>
  <c r="H12" i="12"/>
  <c r="I12" i="12" s="1"/>
  <c r="K12" i="12" s="1"/>
  <c r="H24" i="12"/>
  <c r="I24" i="12" s="1"/>
  <c r="H13" i="30"/>
  <c r="I13" i="30" s="1"/>
  <c r="H31" i="30"/>
  <c r="I31" i="30" s="1"/>
  <c r="K31" i="30" s="1"/>
  <c r="H7" i="30"/>
  <c r="I7" i="30" s="1"/>
  <c r="K7" i="30" s="1"/>
  <c r="H17" i="30"/>
  <c r="I17" i="30" s="1"/>
  <c r="K17" i="30" s="1"/>
  <c r="H43" i="30"/>
  <c r="I43" i="30" s="1"/>
  <c r="K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K6" i="30" s="1"/>
  <c r="H34" i="30"/>
  <c r="I34" i="30" s="1"/>
  <c r="K34" i="30" s="1"/>
  <c r="H32" i="43"/>
  <c r="I32" i="43" s="1"/>
  <c r="K32" i="43" s="1"/>
  <c r="H8" i="43"/>
  <c r="I8" i="43" s="1"/>
  <c r="H26" i="43"/>
  <c r="I26" i="43" s="1"/>
  <c r="K26" i="43" s="1"/>
  <c r="H34" i="43"/>
  <c r="I34" i="43" s="1"/>
  <c r="K34" i="43" s="1"/>
  <c r="H24" i="43"/>
  <c r="I24" i="43" s="1"/>
  <c r="K24" i="43" s="1"/>
  <c r="H41" i="43"/>
  <c r="I41" i="43" s="1"/>
  <c r="K41" i="43" s="1"/>
  <c r="H40" i="43"/>
  <c r="I40" i="43" s="1"/>
  <c r="K40" i="43" s="1"/>
  <c r="H43" i="43"/>
  <c r="I43" i="43" s="1"/>
  <c r="K43" i="43" s="1"/>
  <c r="H15" i="43"/>
  <c r="I15" i="43" s="1"/>
  <c r="K15" i="43" s="1"/>
  <c r="H6" i="43"/>
  <c r="I6" i="43" s="1"/>
  <c r="H5" i="23"/>
  <c r="I5" i="23" s="1"/>
  <c r="H27" i="34"/>
  <c r="I27" i="34" s="1"/>
  <c r="H23" i="15"/>
  <c r="I23" i="15" s="1"/>
  <c r="K23" i="15" s="1"/>
  <c r="H16" i="15"/>
  <c r="I16" i="15" s="1"/>
  <c r="H23" i="12"/>
  <c r="I23" i="12" s="1"/>
  <c r="K23" i="12" s="1"/>
  <c r="H19" i="12"/>
  <c r="I19" i="12" s="1"/>
  <c r="K19" i="12" s="1"/>
  <c r="H21" i="12"/>
  <c r="I21" i="12" s="1"/>
  <c r="K21" i="12" s="1"/>
  <c r="H13" i="12"/>
  <c r="I13" i="12" s="1"/>
  <c r="H31" i="12"/>
  <c r="I31" i="12" s="1"/>
  <c r="K31" i="12" s="1"/>
  <c r="H15" i="12"/>
  <c r="I15" i="12" s="1"/>
  <c r="H43" i="12"/>
  <c r="I43" i="12" s="1"/>
  <c r="K43" i="12" s="1"/>
  <c r="H17" i="12"/>
  <c r="I17" i="12" s="1"/>
  <c r="H33" i="12"/>
  <c r="I33" i="12" s="1"/>
  <c r="K33" i="12" s="1"/>
  <c r="H22" i="12"/>
  <c r="I22" i="12" s="1"/>
  <c r="K22" i="12" s="1"/>
  <c r="H14" i="12"/>
  <c r="I14" i="12" s="1"/>
  <c r="K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K19" i="43" s="1"/>
  <c r="H42" i="43"/>
  <c r="I42" i="43" s="1"/>
  <c r="K42" i="43" s="1"/>
  <c r="H10" i="43"/>
  <c r="I10" i="43" s="1"/>
  <c r="K10" i="43" s="1"/>
  <c r="H5" i="43"/>
  <c r="H18" i="43"/>
  <c r="I18" i="43" s="1"/>
  <c r="K18" i="43" s="1"/>
  <c r="H17" i="43"/>
  <c r="I17" i="43" s="1"/>
  <c r="H14" i="43"/>
  <c r="I14" i="43" s="1"/>
  <c r="H36" i="43"/>
  <c r="I36" i="43" s="1"/>
  <c r="H27" i="43"/>
  <c r="I27" i="43" s="1"/>
  <c r="K27" i="43" s="1"/>
  <c r="H12" i="43"/>
  <c r="I12" i="43" s="1"/>
  <c r="K12" i="43" s="1"/>
  <c r="H28" i="43"/>
  <c r="I28" i="43" s="1"/>
  <c r="K28" i="43" s="1"/>
  <c r="H11" i="43"/>
  <c r="I11" i="43" s="1"/>
  <c r="K11" i="43" s="1"/>
  <c r="H33" i="43"/>
  <c r="I33" i="43" s="1"/>
  <c r="K33" i="43" s="1"/>
  <c r="H30" i="43"/>
  <c r="I30" i="43" s="1"/>
  <c r="K30" i="43" s="1"/>
  <c r="H7" i="43"/>
  <c r="I7" i="43" s="1"/>
  <c r="K7" i="43" s="1"/>
  <c r="H23" i="43"/>
  <c r="I23" i="43" s="1"/>
  <c r="K23" i="43" s="1"/>
  <c r="H13" i="23"/>
  <c r="I13" i="23" s="1"/>
  <c r="K13" i="23" s="1"/>
  <c r="H35" i="34"/>
  <c r="I35" i="34" s="1"/>
  <c r="H32" i="34"/>
  <c r="I32" i="34" s="1"/>
  <c r="K32" i="34" s="1"/>
  <c r="H26" i="34"/>
  <c r="I26" i="34" s="1"/>
  <c r="H33" i="15"/>
  <c r="I33" i="15" s="1"/>
  <c r="K33" i="15" s="1"/>
  <c r="H36" i="15"/>
  <c r="I36" i="15" s="1"/>
  <c r="H25" i="23"/>
  <c r="I25" i="23" s="1"/>
  <c r="K25" i="23" s="1"/>
  <c r="H30" i="23"/>
  <c r="I30" i="23" s="1"/>
  <c r="K30" i="23" s="1"/>
  <c r="H17" i="34"/>
  <c r="I17" i="34" s="1"/>
  <c r="H29" i="34"/>
  <c r="I29" i="34" s="1"/>
  <c r="H23" i="34"/>
  <c r="I23" i="34" s="1"/>
  <c r="K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K8" i="23" s="1"/>
  <c r="H40" i="23"/>
  <c r="I40" i="23" s="1"/>
  <c r="K40" i="23" s="1"/>
  <c r="H28" i="23"/>
  <c r="I28" i="23" s="1"/>
  <c r="K28" i="23" s="1"/>
  <c r="H33" i="34"/>
  <c r="I33" i="34" s="1"/>
  <c r="K33" i="34" s="1"/>
  <c r="H11" i="34"/>
  <c r="I11" i="34" s="1"/>
  <c r="K11" i="34" s="1"/>
  <c r="H9" i="34"/>
  <c r="I9" i="34" s="1"/>
  <c r="K9" i="34" s="1"/>
  <c r="H7" i="34"/>
  <c r="I7" i="34" s="1"/>
  <c r="K7" i="34" s="1"/>
  <c r="H39" i="34"/>
  <c r="I39" i="34" s="1"/>
  <c r="K39" i="34" s="1"/>
  <c r="H5" i="34"/>
  <c r="I5" i="34" s="1"/>
  <c r="H36" i="34"/>
  <c r="I36" i="34" s="1"/>
  <c r="H40" i="34"/>
  <c r="I40" i="34" s="1"/>
  <c r="K40" i="34" s="1"/>
  <c r="H42" i="34"/>
  <c r="I42" i="34" s="1"/>
  <c r="H10" i="34"/>
  <c r="I10" i="34" s="1"/>
  <c r="H13" i="15"/>
  <c r="I13" i="15" s="1"/>
  <c r="H31" i="15"/>
  <c r="I31" i="15" s="1"/>
  <c r="K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H17" i="23"/>
  <c r="I17" i="23" s="1"/>
  <c r="K17" i="23" s="1"/>
  <c r="H19" i="23"/>
  <c r="I19" i="23" s="1"/>
  <c r="K19" i="23" s="1"/>
  <c r="H29" i="23"/>
  <c r="I29" i="23" s="1"/>
  <c r="K29" i="23" s="1"/>
  <c r="H38" i="23"/>
  <c r="I38" i="23" s="1"/>
  <c r="K38" i="23" s="1"/>
  <c r="H18" i="23"/>
  <c r="I18" i="23" s="1"/>
  <c r="H14" i="23"/>
  <c r="I14" i="23" s="1"/>
  <c r="K14" i="23" s="1"/>
  <c r="H10" i="23"/>
  <c r="I10" i="23" s="1"/>
  <c r="K10" i="23" s="1"/>
  <c r="H12" i="23"/>
  <c r="I12" i="23" s="1"/>
  <c r="K12" i="23" s="1"/>
  <c r="H19" i="34"/>
  <c r="I19" i="34" s="1"/>
  <c r="K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K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K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K16" i="23" s="1"/>
  <c r="H34" i="23"/>
  <c r="I34" i="23" s="1"/>
  <c r="K34" i="23" s="1"/>
  <c r="H6" i="23"/>
  <c r="I6" i="23" s="1"/>
  <c r="K6" i="23" s="1"/>
  <c r="H26" i="23"/>
  <c r="I26" i="23" s="1"/>
  <c r="K26" i="23" s="1"/>
  <c r="H42" i="23"/>
  <c r="I42" i="23" s="1"/>
  <c r="K42" i="23" s="1"/>
  <c r="H22" i="23"/>
  <c r="I22" i="23" s="1"/>
  <c r="K22" i="23" s="1"/>
  <c r="H36" i="23"/>
  <c r="I36" i="23" s="1"/>
  <c r="K36" i="23" s="1"/>
  <c r="K27" i="51"/>
  <c r="K14" i="51"/>
  <c r="K23" i="51"/>
  <c r="K13" i="51"/>
  <c r="K29" i="51"/>
  <c r="K41" i="51"/>
  <c r="K16" i="51"/>
  <c r="K42" i="51"/>
  <c r="K32" i="51"/>
  <c r="K21" i="51"/>
  <c r="K34" i="51"/>
  <c r="K17" i="51"/>
  <c r="K37" i="51"/>
  <c r="K22" i="51"/>
  <c r="K38" i="51"/>
  <c r="K15" i="51"/>
  <c r="K31" i="51"/>
  <c r="K6" i="51"/>
  <c r="K26" i="51"/>
  <c r="K40" i="51"/>
  <c r="K8" i="51"/>
  <c r="K28" i="51"/>
  <c r="K18"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23" i="25"/>
  <c r="K11" i="25"/>
  <c r="K29" i="25"/>
  <c r="K13" i="25"/>
  <c r="K17" i="25"/>
  <c r="K6" i="25"/>
  <c r="K34" i="25"/>
  <c r="K14" i="25"/>
  <c r="K32" i="25"/>
  <c r="K38" i="25"/>
  <c r="K10" i="25"/>
  <c r="K30" i="25"/>
  <c r="K12" i="25"/>
  <c r="K23" i="22"/>
  <c r="K27" i="22"/>
  <c r="K7" i="22"/>
  <c r="K17" i="22"/>
  <c r="K35" i="22"/>
  <c r="K13" i="22"/>
  <c r="K29" i="22"/>
  <c r="K32" i="22"/>
  <c r="K20" i="22"/>
  <c r="K28" i="22"/>
  <c r="K38" i="22"/>
  <c r="K6" i="22"/>
  <c r="K18" i="22"/>
  <c r="K10" i="12"/>
  <c r="K24" i="12"/>
  <c r="K22" i="40"/>
  <c r="K19" i="40"/>
  <c r="K41" i="40"/>
  <c r="K27" i="40"/>
  <c r="K6" i="40"/>
  <c r="K25" i="40"/>
  <c r="K12" i="40"/>
  <c r="K42" i="40"/>
  <c r="K21" i="40"/>
  <c r="K43" i="40"/>
  <c r="K7" i="40"/>
  <c r="K23" i="40"/>
  <c r="K39" i="40"/>
  <c r="K16" i="40"/>
  <c r="K35" i="30"/>
  <c r="K9" i="30"/>
  <c r="K39" i="30"/>
  <c r="K16" i="30"/>
  <c r="K42" i="30"/>
  <c r="K14" i="42"/>
  <c r="K30" i="42"/>
  <c r="K22" i="42"/>
  <c r="K36" i="42"/>
  <c r="K12" i="42"/>
  <c r="K42" i="42"/>
  <c r="K29" i="42"/>
  <c r="K34" i="42"/>
  <c r="K23" i="42"/>
  <c r="K6" i="42"/>
  <c r="K28" i="42"/>
  <c r="K8" i="42"/>
  <c r="K24" i="42"/>
  <c r="K40" i="42"/>
  <c r="K17" i="42"/>
  <c r="K33" i="42"/>
  <c r="K20" i="39"/>
  <c r="K42" i="39"/>
  <c r="K30" i="39"/>
  <c r="K28" i="39"/>
  <c r="K23" i="39"/>
  <c r="K13" i="39"/>
  <c r="K43" i="39"/>
  <c r="K26" i="39"/>
  <c r="K7" i="39"/>
  <c r="K24" i="39"/>
  <c r="K40" i="39"/>
  <c r="K17" i="39"/>
  <c r="K33" i="39"/>
  <c r="K6" i="39"/>
  <c r="K10" i="36"/>
  <c r="K11" i="36"/>
  <c r="K33" i="36"/>
  <c r="K36" i="36"/>
  <c r="K24" i="33"/>
  <c r="K12" i="33"/>
  <c r="K8" i="33"/>
  <c r="K32" i="33"/>
  <c r="K10" i="33"/>
  <c r="K14" i="33"/>
  <c r="K29" i="33"/>
  <c r="K17" i="33"/>
  <c r="K33" i="33"/>
  <c r="K9" i="33"/>
  <c r="K37" i="33"/>
  <c r="K11" i="33"/>
  <c r="K27" i="33"/>
  <c r="K43" i="33"/>
  <c r="K27" i="52"/>
  <c r="K42" i="52"/>
  <c r="K23" i="52"/>
  <c r="K13" i="52"/>
  <c r="K28" i="52"/>
  <c r="K19" i="52"/>
  <c r="K11" i="52"/>
  <c r="K22" i="43"/>
  <c r="K8" i="43"/>
  <c r="K20" i="43"/>
  <c r="K6" i="43"/>
  <c r="K12" i="31"/>
  <c r="K15" i="31"/>
  <c r="K35" i="31"/>
  <c r="K7" i="31"/>
  <c r="K16" i="31"/>
  <c r="K28" i="31"/>
  <c r="K32" i="31"/>
  <c r="K15" i="41"/>
  <c r="K26" i="41"/>
  <c r="K29" i="41"/>
  <c r="K34" i="41"/>
  <c r="K18" i="41"/>
  <c r="K36" i="41"/>
  <c r="K27" i="41"/>
  <c r="I5" i="41"/>
  <c r="K31" i="41"/>
  <c r="K20" i="41"/>
  <c r="K42" i="41"/>
  <c r="K8" i="41"/>
  <c r="K24" i="41"/>
  <c r="K40" i="41"/>
  <c r="K17" i="41"/>
  <c r="K33" i="41"/>
  <c r="K6" i="41"/>
  <c r="K21" i="35"/>
  <c r="I5" i="35"/>
  <c r="K40" i="35"/>
  <c r="K38" i="35"/>
  <c r="K6" i="35"/>
  <c r="K12" i="35"/>
  <c r="K8" i="35"/>
  <c r="K29" i="35"/>
  <c r="K36" i="35"/>
  <c r="K32" i="35"/>
  <c r="K16" i="35"/>
  <c r="K25" i="32"/>
  <c r="K39" i="32"/>
  <c r="K41" i="32"/>
  <c r="K43" i="32"/>
  <c r="K23" i="32"/>
  <c r="K17" i="32"/>
  <c r="K35" i="32"/>
  <c r="K21" i="32"/>
  <c r="K14" i="32"/>
  <c r="K40" i="32"/>
  <c r="K28" i="32"/>
  <c r="K38" i="32"/>
  <c r="K30" i="32"/>
  <c r="I5" i="32"/>
  <c r="K22" i="32"/>
  <c r="K42" i="32"/>
  <c r="K26" i="32"/>
  <c r="K10" i="32"/>
  <c r="K23" i="23"/>
  <c r="K18" i="23"/>
  <c r="K9" i="29"/>
  <c r="K37" i="29"/>
  <c r="K39" i="29"/>
  <c r="K15" i="29"/>
  <c r="K33" i="29"/>
  <c r="K17" i="29"/>
  <c r="K11" i="29"/>
  <c r="K27" i="29"/>
  <c r="K16" i="29"/>
  <c r="K26" i="29"/>
  <c r="K10" i="29"/>
  <c r="K22" i="29"/>
  <c r="K24" i="29"/>
  <c r="K40" i="29"/>
  <c r="K18" i="29"/>
  <c r="K36" i="29"/>
  <c r="K20" i="29"/>
  <c r="I5" i="50"/>
  <c r="K19" i="50"/>
  <c r="K40" i="50"/>
  <c r="K26" i="50"/>
  <c r="K43" i="50"/>
  <c r="K34" i="50"/>
  <c r="K21" i="50"/>
  <c r="K8" i="50"/>
  <c r="K36" i="50"/>
  <c r="K27" i="50"/>
  <c r="K10" i="50"/>
  <c r="K32" i="50"/>
  <c r="K35" i="50"/>
  <c r="K22" i="50"/>
  <c r="K38" i="50"/>
  <c r="K31" i="50"/>
  <c r="K6" i="50"/>
  <c r="K16" i="50"/>
  <c r="K17" i="21"/>
  <c r="K21" i="21"/>
  <c r="I5" i="21"/>
  <c r="K25" i="21"/>
  <c r="K43" i="21"/>
  <c r="K27" i="21"/>
  <c r="K11" i="21"/>
  <c r="K31" i="21"/>
  <c r="K15" i="21"/>
  <c r="K40" i="21"/>
  <c r="K32" i="21"/>
  <c r="K16" i="21"/>
  <c r="K8" i="21"/>
  <c r="K38" i="21"/>
  <c r="K30" i="21"/>
  <c r="K22" i="21"/>
  <c r="K40" i="19"/>
  <c r="K24" i="19"/>
  <c r="K8" i="19"/>
  <c r="K35" i="19"/>
  <c r="K17" i="19"/>
  <c r="K33" i="19"/>
  <c r="K43" i="19"/>
  <c r="K13" i="19"/>
  <c r="K15" i="19"/>
  <c r="K31" i="19"/>
  <c r="K14" i="19"/>
  <c r="K38" i="19"/>
  <c r="K18" i="19"/>
  <c r="K36" i="19"/>
  <c r="K20" i="19"/>
  <c r="K30" i="38"/>
  <c r="K15" i="38"/>
  <c r="K37" i="38"/>
  <c r="K11" i="38"/>
  <c r="K8" i="38"/>
  <c r="K33" i="38"/>
  <c r="K6" i="38"/>
  <c r="K25" i="26"/>
  <c r="K35" i="26"/>
  <c r="K13" i="26"/>
  <c r="K19" i="26"/>
  <c r="K41" i="26"/>
  <c r="K7" i="26"/>
  <c r="K22" i="26"/>
  <c r="K38" i="26"/>
  <c r="K18" i="26"/>
  <c r="K12" i="26"/>
  <c r="K32" i="26"/>
  <c r="K16" i="26"/>
  <c r="K17" i="24"/>
  <c r="K33" i="24"/>
  <c r="K15" i="24"/>
  <c r="K7" i="24"/>
  <c r="K25" i="24"/>
  <c r="K9" i="24"/>
  <c r="K37" i="24"/>
  <c r="K11" i="24"/>
  <c r="K27" i="24"/>
  <c r="K43" i="24"/>
  <c r="K22" i="24"/>
  <c r="K14" i="24"/>
  <c r="K34" i="24"/>
  <c r="I5" i="24"/>
  <c r="H44" i="24"/>
  <c r="K26" i="24"/>
  <c r="K42" i="24"/>
  <c r="K20" i="24"/>
  <c r="K40" i="24"/>
  <c r="K24" i="24"/>
  <c r="K8" i="24"/>
  <c r="K17" i="28"/>
  <c r="K33" i="28"/>
  <c r="K15" i="28"/>
  <c r="K11" i="28"/>
  <c r="K39" i="28"/>
  <c r="K9" i="28"/>
  <c r="K27" i="28"/>
  <c r="K13" i="28"/>
  <c r="K29" i="28"/>
  <c r="K38" i="28"/>
  <c r="K6" i="28"/>
  <c r="K34" i="28"/>
  <c r="K22" i="28"/>
  <c r="K26" i="28"/>
  <c r="I5" i="28"/>
  <c r="K30" i="28"/>
  <c r="K32" i="28"/>
  <c r="K16" i="28"/>
  <c r="K22" i="37"/>
  <c r="K38" i="37"/>
  <c r="K34" i="37"/>
  <c r="K12" i="37"/>
  <c r="K26" i="37"/>
  <c r="K27" i="37"/>
  <c r="K18" i="37"/>
  <c r="K15" i="37"/>
  <c r="K14" i="37"/>
  <c r="I5" i="37"/>
  <c r="H44" i="37"/>
  <c r="K31" i="37"/>
  <c r="K20" i="37"/>
  <c r="K42" i="37"/>
  <c r="K23" i="37"/>
  <c r="K8" i="37"/>
  <c r="K24" i="37"/>
  <c r="K40" i="37"/>
  <c r="K17" i="37"/>
  <c r="K33" i="37"/>
  <c r="K6" i="37"/>
  <c r="K15" i="34"/>
  <c r="K6" i="34"/>
  <c r="K18" i="34"/>
  <c r="K8" i="15"/>
  <c r="K5" i="44"/>
  <c r="K17" i="20"/>
  <c r="K35" i="20"/>
  <c r="K29" i="20"/>
  <c r="K9" i="20"/>
  <c r="K27" i="20"/>
  <c r="K26" i="20"/>
  <c r="K6" i="20"/>
  <c r="K14" i="20"/>
  <c r="K32" i="20"/>
  <c r="K16" i="20"/>
  <c r="K36" i="20"/>
  <c r="K20" i="20"/>
  <c r="K15" i="17"/>
  <c r="K11" i="17"/>
  <c r="K7" i="17"/>
  <c r="K9" i="17"/>
  <c r="K41" i="17"/>
  <c r="K38" i="17"/>
  <c r="K30" i="17"/>
  <c r="K42" i="17"/>
  <c r="K10" i="17"/>
  <c r="K18" i="17"/>
  <c r="K12" i="17"/>
  <c r="K40" i="8"/>
  <c r="K24" i="8"/>
  <c r="K8" i="8"/>
  <c r="K29" i="8"/>
  <c r="K21" i="8"/>
  <c r="K9" i="8"/>
  <c r="K25" i="8"/>
  <c r="K41" i="8"/>
  <c r="K17" i="8"/>
  <c r="K33" i="8"/>
  <c r="K42" i="8"/>
  <c r="K34" i="8"/>
  <c r="K18" i="8"/>
  <c r="K14" i="8"/>
  <c r="K22"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11" i="22"/>
  <c r="K39" i="22"/>
  <c r="K41" i="22"/>
  <c r="K43" i="22"/>
  <c r="K33" i="22"/>
  <c r="K37" i="22"/>
  <c r="K8" i="22"/>
  <c r="K36" i="22"/>
  <c r="I5" i="22"/>
  <c r="K12" i="22"/>
  <c r="K14" i="22"/>
  <c r="K42" i="22"/>
  <c r="K26" i="22"/>
  <c r="K10" i="22"/>
  <c r="K13" i="12"/>
  <c r="K15" i="12"/>
  <c r="K17" i="12"/>
  <c r="K6" i="12"/>
  <c r="K26" i="12"/>
  <c r="K16" i="12"/>
  <c r="K10" i="40"/>
  <c r="K13" i="40"/>
  <c r="K30" i="40"/>
  <c r="K37" i="40"/>
  <c r="K28" i="40"/>
  <c r="K11" i="40"/>
  <c r="K33" i="40"/>
  <c r="K14" i="40"/>
  <c r="K36" i="40"/>
  <c r="K15" i="40"/>
  <c r="K31" i="40"/>
  <c r="K8" i="40"/>
  <c r="K24" i="40"/>
  <c r="K40" i="40"/>
  <c r="K13" i="30"/>
  <c r="K25" i="30"/>
  <c r="K40" i="30"/>
  <c r="K30" i="30"/>
  <c r="K28" i="30"/>
  <c r="K18" i="30"/>
  <c r="K19" i="42"/>
  <c r="K10" i="42"/>
  <c r="K18" i="42"/>
  <c r="K21" i="42"/>
  <c r="K43" i="42"/>
  <c r="K32" i="42"/>
  <c r="K25" i="42"/>
  <c r="K41" i="42"/>
  <c r="K37" i="39"/>
  <c r="K31" i="39"/>
  <c r="K11" i="39"/>
  <c r="I5" i="39"/>
  <c r="K18" i="39"/>
  <c r="K15" i="39"/>
  <c r="K10" i="39"/>
  <c r="K38" i="39"/>
  <c r="K27" i="39"/>
  <c r="K14" i="39"/>
  <c r="K36" i="39"/>
  <c r="K16" i="39"/>
  <c r="K32" i="39"/>
  <c r="K25" i="39"/>
  <c r="K41" i="39"/>
  <c r="K29" i="36"/>
  <c r="K27" i="36"/>
  <c r="K22" i="36"/>
  <c r="K34" i="36"/>
  <c r="K25" i="36"/>
  <c r="K12" i="36"/>
  <c r="K16" i="36"/>
  <c r="K32" i="36"/>
  <c r="I5" i="36"/>
  <c r="K40" i="33"/>
  <c r="K34" i="33"/>
  <c r="K36" i="33"/>
  <c r="K26" i="33"/>
  <c r="K28" i="33"/>
  <c r="K42" i="33"/>
  <c r="K20" i="33"/>
  <c r="K38" i="33"/>
  <c r="K6" i="33"/>
  <c r="K15" i="33"/>
  <c r="K31" i="33"/>
  <c r="K13" i="33"/>
  <c r="K23" i="33"/>
  <c r="K41" i="33"/>
  <c r="K21" i="33"/>
  <c r="K39" i="33"/>
  <c r="K19" i="33"/>
  <c r="K35" i="33"/>
  <c r="K12" i="52"/>
  <c r="K33" i="52"/>
  <c r="K9" i="52"/>
  <c r="K7" i="52"/>
  <c r="K24" i="52"/>
  <c r="K43" i="52"/>
  <c r="K17" i="52"/>
  <c r="K36" i="52"/>
  <c r="K41" i="52"/>
  <c r="K31" i="52"/>
  <c r="K18" i="52"/>
  <c r="K29" i="43"/>
  <c r="I5" i="43"/>
  <c r="K17" i="43"/>
  <c r="K14" i="43"/>
  <c r="K36" i="43"/>
  <c r="K39" i="43"/>
  <c r="I5" i="31"/>
  <c r="K24" i="31"/>
  <c r="K38" i="31"/>
  <c r="K43" i="31"/>
  <c r="K19" i="31"/>
  <c r="K13" i="31"/>
  <c r="K31" i="31"/>
  <c r="K21" i="31"/>
  <c r="K29" i="31"/>
  <c r="K17" i="31"/>
  <c r="K8" i="31"/>
  <c r="K36" i="31"/>
  <c r="K20" i="31"/>
  <c r="K10" i="31"/>
  <c r="K43" i="41"/>
  <c r="K12" i="41"/>
  <c r="K38" i="41"/>
  <c r="K21" i="41"/>
  <c r="K7" i="41"/>
  <c r="K22" i="41"/>
  <c r="K11" i="41"/>
  <c r="K28" i="41"/>
  <c r="K19" i="41"/>
  <c r="K10" i="41"/>
  <c r="K30" i="41"/>
  <c r="K13" i="41"/>
  <c r="K35" i="41"/>
  <c r="K16" i="41"/>
  <c r="K32" i="41"/>
  <c r="K9" i="41"/>
  <c r="K25" i="41"/>
  <c r="K41" i="41"/>
  <c r="K35" i="35"/>
  <c r="K19" i="35"/>
  <c r="K26" i="35"/>
  <c r="K18" i="35"/>
  <c r="K22" i="35"/>
  <c r="K42" i="35"/>
  <c r="K28" i="35"/>
  <c r="K33" i="35"/>
  <c r="K25" i="35"/>
  <c r="K9" i="35"/>
  <c r="K27" i="35"/>
  <c r="K23" i="35"/>
  <c r="K39" i="35"/>
  <c r="K20" i="35"/>
  <c r="K10" i="35"/>
  <c r="K34" i="35"/>
  <c r="K11" i="32"/>
  <c r="K27" i="32"/>
  <c r="K7" i="32"/>
  <c r="K9" i="32"/>
  <c r="K15" i="32"/>
  <c r="K33" i="32"/>
  <c r="K31"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33" i="23"/>
  <c r="K20" i="23"/>
  <c r="I5" i="29"/>
  <c r="K21" i="29"/>
  <c r="K23" i="29"/>
  <c r="K25" i="29"/>
  <c r="K41" i="29"/>
  <c r="K29" i="29"/>
  <c r="K13" i="29"/>
  <c r="K31" i="29"/>
  <c r="K19" i="29"/>
  <c r="K35" i="29"/>
  <c r="K38" i="29"/>
  <c r="K6" i="29"/>
  <c r="K32" i="29"/>
  <c r="K42" i="29"/>
  <c r="K34" i="29"/>
  <c r="K14" i="29"/>
  <c r="K30" i="29"/>
  <c r="K8" i="29"/>
  <c r="K28" i="29"/>
  <c r="K12" i="29"/>
  <c r="K28" i="50"/>
  <c r="K12" i="50"/>
  <c r="K29" i="50"/>
  <c r="K17" i="50"/>
  <c r="K18"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I5" i="19"/>
  <c r="K32" i="19"/>
  <c r="K16" i="19"/>
  <c r="K21" i="19"/>
  <c r="K19" i="19"/>
  <c r="K11" i="19"/>
  <c r="K29" i="19"/>
  <c r="K9" i="19"/>
  <c r="K27" i="19"/>
  <c r="K7" i="19"/>
  <c r="K23" i="19"/>
  <c r="K39" i="19"/>
  <c r="K22" i="19"/>
  <c r="K34" i="19"/>
  <c r="K42" i="19"/>
  <c r="K10" i="19"/>
  <c r="K12" i="19"/>
  <c r="K39" i="38"/>
  <c r="K29" i="38"/>
  <c r="K13" i="38"/>
  <c r="K26" i="38"/>
  <c r="K27" i="38"/>
  <c r="K34" i="38"/>
  <c r="K23" i="38"/>
  <c r="K38" i="38"/>
  <c r="K43" i="38"/>
  <c r="K16" i="38"/>
  <c r="K32" i="38"/>
  <c r="K25" i="38"/>
  <c r="K41" i="38"/>
  <c r="K21" i="26"/>
  <c r="K27" i="26"/>
  <c r="K9" i="26"/>
  <c r="K43" i="26"/>
  <c r="K15" i="26"/>
  <c r="K37" i="26"/>
  <c r="K34" i="26"/>
  <c r="K17" i="26"/>
  <c r="K33" i="26"/>
  <c r="K20" i="26"/>
  <c r="K10" i="26"/>
  <c r="K30" i="26"/>
  <c r="K36" i="26"/>
  <c r="I5" i="26"/>
  <c r="K28" i="26"/>
  <c r="K6" i="26"/>
  <c r="K31" i="24"/>
  <c r="K13" i="24"/>
  <c r="K29" i="24"/>
  <c r="K21" i="24"/>
  <c r="K39" i="24"/>
  <c r="K23" i="24"/>
  <c r="K41" i="24"/>
  <c r="K19" i="24"/>
  <c r="K35" i="24"/>
  <c r="K36" i="24"/>
  <c r="K6" i="24"/>
  <c r="K28" i="24"/>
  <c r="K18" i="24"/>
  <c r="K38" i="24"/>
  <c r="K12" i="24"/>
  <c r="K30" i="24"/>
  <c r="K10" i="24"/>
  <c r="K32" i="24"/>
  <c r="K16" i="24"/>
  <c r="K31" i="28"/>
  <c r="K19" i="28"/>
  <c r="K35" i="28"/>
  <c r="K7" i="28"/>
  <c r="K25" i="28"/>
  <c r="K43" i="28"/>
  <c r="K23" i="28"/>
  <c r="K41" i="28"/>
  <c r="K21" i="28"/>
  <c r="K37" i="28"/>
  <c r="K18" i="28"/>
  <c r="K28" i="28"/>
  <c r="K12" i="28"/>
  <c r="K36" i="28"/>
  <c r="K14" i="28"/>
  <c r="K42" i="28"/>
  <c r="K20" i="28"/>
  <c r="K40" i="28"/>
  <c r="K24" i="28"/>
  <c r="K21" i="37"/>
  <c r="K39" i="37"/>
  <c r="K29" i="37"/>
  <c r="K11" i="37"/>
  <c r="K7" i="37"/>
  <c r="K43" i="37"/>
  <c r="K36" i="37"/>
  <c r="K37" i="37"/>
  <c r="K28" i="37"/>
  <c r="K19" i="37"/>
  <c r="K10" i="37"/>
  <c r="K30" i="37"/>
  <c r="K13" i="37"/>
  <c r="K35" i="37"/>
  <c r="K16" i="37"/>
  <c r="K32" i="37"/>
  <c r="K9" i="37"/>
  <c r="K25" i="37"/>
  <c r="K41" i="37"/>
  <c r="K17" i="34"/>
  <c r="K35" i="34"/>
  <c r="K29" i="34"/>
  <c r="K27" i="34"/>
  <c r="K36" i="34"/>
  <c r="K28" i="34"/>
  <c r="K20" i="34"/>
  <c r="K42" i="34"/>
  <c r="K26" i="34"/>
  <c r="K10" i="34"/>
  <c r="K13" i="15"/>
  <c r="K21" i="15"/>
  <c r="K30" i="15"/>
  <c r="K38" i="15"/>
  <c r="K18" i="15"/>
  <c r="K26" i="15"/>
  <c r="K36" i="15"/>
  <c r="K20" i="15"/>
  <c r="I5" i="15"/>
  <c r="K16" i="15"/>
  <c r="I5" i="20"/>
  <c r="K19" i="20"/>
  <c r="K21" i="20"/>
  <c r="K37" i="20"/>
  <c r="K25" i="20"/>
  <c r="K43" i="20"/>
  <c r="K13" i="20"/>
  <c r="K41" i="20"/>
  <c r="K15" i="20"/>
  <c r="K34" i="20"/>
  <c r="K18" i="20"/>
  <c r="K40" i="20"/>
  <c r="K24" i="20"/>
  <c r="K8" i="20"/>
  <c r="K28" i="20"/>
  <c r="K12" i="20"/>
  <c r="K40" i="17"/>
  <c r="K24" i="17"/>
  <c r="K8" i="17"/>
  <c r="K43" i="17"/>
  <c r="K31" i="17"/>
  <c r="K13" i="17"/>
  <c r="K19" i="17"/>
  <c r="K21" i="17"/>
  <c r="K39" i="17"/>
  <c r="K17" i="17"/>
  <c r="K33" i="17"/>
  <c r="K6" i="17"/>
  <c r="K14" i="17"/>
  <c r="K22" i="17"/>
  <c r="K26" i="17"/>
  <c r="K34" i="17"/>
  <c r="K36" i="17"/>
  <c r="K20" i="17"/>
  <c r="I5" i="8"/>
  <c r="K32" i="8"/>
  <c r="K13" i="8"/>
  <c r="K27" i="8"/>
  <c r="K19" i="8"/>
  <c r="K11" i="8"/>
  <c r="K43" i="8"/>
  <c r="K15" i="8"/>
  <c r="K31" i="8"/>
  <c r="K7" i="8"/>
  <c r="K23" i="8"/>
  <c r="K39" i="8"/>
  <c r="K30" i="8"/>
  <c r="K38" i="8"/>
  <c r="K6" i="8"/>
  <c r="K28" i="8"/>
  <c r="K12" i="8"/>
  <c r="H44" i="29" l="1"/>
  <c r="H44" i="21"/>
  <c r="H44" i="41"/>
  <c r="H44" i="19"/>
  <c r="H44" i="25"/>
  <c r="H44" i="36"/>
  <c r="H44" i="22"/>
  <c r="H44" i="42"/>
  <c r="H44" i="40"/>
  <c r="H44" i="33"/>
  <c r="H44" i="51"/>
  <c r="H44" i="17"/>
  <c r="H44" i="31"/>
  <c r="H44" i="8"/>
  <c r="I44" i="26"/>
  <c r="H44" i="39"/>
  <c r="H44" i="28"/>
  <c r="H44" i="32"/>
  <c r="H44" i="20"/>
  <c r="H44" i="26"/>
  <c r="I5" i="51"/>
  <c r="I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I44" i="42"/>
  <c r="K5" i="42"/>
  <c r="K44" i="42" s="1"/>
  <c r="M44" i="42" s="1"/>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O16" i="44"/>
  <c r="Q16" i="44" s="1"/>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K5" i="51" l="1"/>
  <c r="K44" i="51" s="1"/>
  <c r="M44" i="51" s="1"/>
  <c r="O28" i="51" s="1"/>
  <c r="Q28" i="51"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13" i="51"/>
  <c r="Q13" i="51" s="1"/>
  <c r="O20" i="51"/>
  <c r="Q20" i="51" s="1"/>
  <c r="O9" i="51"/>
  <c r="Q9" i="51" s="1"/>
  <c r="O14" i="51"/>
  <c r="Q14" i="51" s="1"/>
  <c r="O32" i="51"/>
  <c r="Q32" i="51" s="1"/>
  <c r="O43" i="51"/>
  <c r="Q43" i="51" s="1"/>
  <c r="O18" i="51"/>
  <c r="Q18" i="51" s="1"/>
  <c r="O15" i="51"/>
  <c r="Q15" i="51" s="1"/>
  <c r="O8" i="51"/>
  <c r="Q8" i="51" s="1"/>
  <c r="O30" i="51"/>
  <c r="Q30" i="51" s="1"/>
  <c r="O19" i="51"/>
  <c r="Q19" i="51" s="1"/>
  <c r="O22" i="51"/>
  <c r="Q22" i="51" s="1"/>
  <c r="O33" i="51"/>
  <c r="Q33" i="51" s="1"/>
  <c r="O31" i="51"/>
  <c r="Q31" i="51" s="1"/>
  <c r="O5" i="5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21" i="51" l="1"/>
  <c r="Q21" i="51" s="1"/>
  <c r="O41" i="51"/>
  <c r="Q41" i="51" s="1"/>
  <c r="O36" i="51"/>
  <c r="Q36" i="51" s="1"/>
  <c r="O7" i="51"/>
  <c r="Q7" i="51" s="1"/>
  <c r="O26" i="51"/>
  <c r="Q26" i="51" s="1"/>
  <c r="O16" i="51"/>
  <c r="Q16" i="51" s="1"/>
  <c r="O6" i="51"/>
  <c r="Q6" i="51" s="1"/>
  <c r="O37" i="51"/>
  <c r="Q37" i="51" s="1"/>
  <c r="O42" i="51"/>
  <c r="Q42" i="51" s="1"/>
  <c r="O27" i="51"/>
  <c r="Q27" i="51" s="1"/>
  <c r="O39" i="51"/>
  <c r="Q39" i="51" s="1"/>
  <c r="O24" i="51"/>
  <c r="Q24" i="51" s="1"/>
  <c r="O40" i="51"/>
  <c r="Q40" i="51" s="1"/>
  <c r="O34" i="51"/>
  <c r="Q34" i="51" s="1"/>
  <c r="O17" i="51"/>
  <c r="Q17" i="51" s="1"/>
  <c r="O10" i="51"/>
  <c r="Q10" i="51" s="1"/>
  <c r="O38" i="51"/>
  <c r="Q38" i="51" s="1"/>
  <c r="O11" i="51"/>
  <c r="Q11" i="51" s="1"/>
  <c r="O12" i="51"/>
  <c r="Q12" i="51" s="1"/>
  <c r="O23" i="51"/>
  <c r="Q23" i="51" s="1"/>
  <c r="O35" i="51"/>
  <c r="Q35" i="51" s="1"/>
  <c r="O29" i="51"/>
  <c r="Q29" i="51" s="1"/>
  <c r="O25" i="51"/>
  <c r="Q25" i="51" s="1"/>
  <c r="O44" i="44"/>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O44" i="51" l="1"/>
  <c r="R5" i="3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<sst xmlns="http://schemas.openxmlformats.org/spreadsheetml/2006/main" count="7817" uniqueCount="613">
  <si>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</si>
  <si>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</si>
  <si>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</si>
  <si>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</si>
  <si>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</si>
  <si>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</si>
  <si>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</si>
  <si>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</si>
  <si>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</si>
  <si>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</si>
  <si>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</si>
  <si>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</si>
  <si>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</si>
  <si>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</si>
  <si>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</si>
  <si>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</si>
  <si>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</si>
  <si>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</si>
  <si>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</si>
  <si>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</si>
  <si>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</si>
  <si>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</si>
  <si>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</si>
  <si>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</si>
  <si>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</si>
  <si>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</si>
  <si>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</si>
  <si>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</si>
  <si>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</si>
  <si>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</si>
  <si>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</si>
  <si>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</si>
  <si>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</si>
  <si>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</si>
  <si>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</si>
  <si>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</si>
  <si>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</si>
  <si>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</si>
  <si>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</si>
  <si>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</si>
  <si>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</si>
  <si>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</si>
  <si>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</si>
  <si>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</si>
  <si>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</si>
  <si>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</si>
  <si>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</si>
  <si>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</si>
  <si>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</si>
  <si>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</si>
  <si>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</si>
  <si>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</si>
  <si>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</si>
  <si>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</si>
  <si>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</si>
  <si>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</si>
  <si>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</si>
  <si>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</si>
  <si>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</si>
  <si>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</si>
  <si>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</si>
  <si>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</si>
  <si>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</si>
  <si>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</si>
  <si>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</si>
  <si>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</si>
  <si>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</si>
  <si>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</si>
  <si>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</si>
  <si>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</si>
  <si>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</si>
  <si>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</si>
  <si>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</si>
  <si>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</si>
  <si>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</si>
  <si>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</si>
  <si>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</si>
  <si>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</si>
  <si>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</si>
  <si>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</si>
  <si>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</si>
  <si>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</si>
  <si>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</si>
  <si>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</si>
  <si>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</si>
  <si>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</si>
  <si>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</si>
  <si>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</si>
  <si>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</si>
  <si>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</si>
  <si>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</si>
  <si>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</si>
  <si>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</si>
  <si>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</si>
  <si>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</si>
  <si>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</si>
  <si>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</si>
  <si>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</si>
  <si>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</si>
  <si>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</si>
  <si>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</si>
  <si>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</si>
  <si>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</si>
  <si>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</si>
  <si>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</si>
  <si>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</si>
  <si>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</si>
  <si>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</si>
  <si>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</si>
  <si>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</si>
  <si>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</si>
  <si>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</si>
  <si>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</si>
  <si>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</si>
  <si>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</si>
  <si>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</si>
  <si>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</si>
  <si>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</si>
  <si>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</si>
  <si>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</si>
  <si>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</si>
  <si>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</si>
  <si>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</si>
  <si>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</si>
  <si>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</si>
  <si>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</si>
  <si>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</si>
  <si>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</si>
  <si>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</si>
  <si>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</si>
  <si>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</si>
  <si>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</si>
  <si>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</si>
  <si>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</si>
  <si>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</si>
  <si>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</si>
  <si>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</si>
  <si>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</si>
  <si>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</si>
  <si>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</si>
  <si>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</si>
  <si>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</si>
  <si>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</si>
  <si>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</si>
  <si>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</si>
  <si>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</si>
  <si>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</si>
  <si>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</si>
  <si>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</si>
  <si>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</si>
  <si>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</si>
  <si>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</si>
  <si>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</si>
  <si>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</si>
  <si>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</si>
  <si>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</si>
  <si>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</si>
  <si>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</si>
  <si>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</si>
  <si>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</si>
  <si>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</si>
  <si>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</si>
  <si>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</si>
  <si>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</si>
  <si>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</si>
  <si>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</si>
  <si>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</si>
  <si>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</si>
  <si>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</si>
  <si>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</si>
  <si>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</si>
  <si>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</si>
  <si>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</si>
  <si>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</si>
  <si>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</si>
  <si>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</si>
  <si>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</si>
  <si>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</si>
  <si>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</si>
  <si>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</si>
  <si>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</si>
  <si>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</si>
  <si>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</si>
  <si>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</si>
  <si>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</si>
  <si>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</si>
  <si>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</si>
  <si>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</si>
  <si>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</si>
  <si>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</si>
  <si>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</si>
  <si>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</si>
  <si>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</si>
  <si>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</si>
  <si>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</si>
  <si>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</si>
  <si>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</si>
  <si>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</si>
  <si>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</si>
  <si>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</si>
  <si>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</si>
  <si>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</si>
  <si>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</si>
  <si>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</si>
  <si>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</si>
  <si>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</si>
  <si>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</si>
  <si>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</si>
  <si>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</si>
  <si>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</si>
  <si>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</si>
  <si>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</si>
  <si>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</si>
  <si>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</si>
  <si>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</si>
  <si>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</si>
  <si>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</si>
  <si>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</si>
  <si>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</si>
  <si>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</si>
  <si>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</si>
  <si>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</si>
  <si>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</si>
  <si>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</si>
  <si>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</si>
  <si>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</si>
  <si>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</si>
  <si>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</si>
  <si>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</si>
  <si>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</si>
  <si>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</si>
  <si>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</si>
  <si>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</si>
  <si>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</si>
  <si>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</si>
  <si>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</si>
  <si>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</si>
  <si>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</si>
  <si>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</si>
  <si>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</si>
  <si>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</si>
  <si>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</si>
  <si>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</si>
  <si>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</si>
  <si>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</si>
  <si>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</si>
  <si>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</si>
  <si>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</si>
  <si>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</si>
  <si>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</si>
  <si>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</si>
  <si>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</si>
  <si>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</si>
  <si>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</si>
  <si>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</si>
  <si>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</si>
  <si>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</si>
  <si>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</si>
  <si>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</si>
  <si>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</si>
  <si>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</si>
  <si>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</si>
  <si>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</si>
  <si>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</si>
  <si>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</si>
  <si>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</si>
  <si>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</si>
  <si>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</si>
  <si>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</si>
  <si>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</si>
  <si>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</si>
  <si>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</si>
  <si>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</si>
  <si>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</si>
  <si>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</si>
  <si>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</si>
  <si>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</si>
  <si>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</si>
  <si>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</si>
  <si>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</si>
  <si>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</si>
  <si>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</si>
  <si>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</si>
  <si>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</si>
  <si>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</si>
  <si>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</si>
  <si>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</si>
  <si>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</si>
  <si>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</si>
  <si>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</si>
  <si>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</si>
  <si>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</si>
  <si>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</si>
  <si>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</si>
  <si>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</si>
  <si>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</si>
  <si>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</si>
  <si>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</si>
  <si>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</si>
  <si>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</si>
  <si>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</si>
  <si>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</si>
  <si>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</si>
  <si>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</si>
  <si>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</si>
  <si>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</si>
  <si>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</si>
  <si>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</si>
  <si>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</si>
  <si>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</si>
  <si>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</si>
  <si>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</si>
  <si>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</si>
  <si>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</si>
  <si>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</si>
  <si>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</si>
  <si>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</si>
  <si>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</si>
  <si>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</si>
  <si>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</si>
  <si>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</si>
  <si>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</si>
  <si>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</si>
  <si>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</si>
  <si>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</si>
  <si>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</si>
  <si>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</si>
  <si>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</si>
  <si>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</si>
  <si>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</si>
  <si>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</si>
  <si>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</si>
  <si>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</si>
  <si>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</si>
  <si>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</si>
  <si>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</si>
  <si>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</si>
  <si>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</si>
  <si>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</si>
  <si>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</si>
  <si>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</si>
  <si>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</si>
  <si>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</si>
  <si>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</si>
  <si>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</si>
  <si>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</si>
  <si>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</si>
  <si>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</si>
  <si>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</si>
  <si>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</si>
  <si>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</si>
  <si>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</si>
  <si>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</si>
  <si>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</si>
  <si>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</si>
  <si>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</si>
  <si>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</si>
  <si>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</si>
  <si>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</si>
  <si>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</si>
  <si>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</si>
  <si>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</si>
  <si>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</si>
  <si>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</si>
  <si>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</si>
  <si>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</si>
  <si>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</si>
  <si>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</si>
  <si>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</si>
  <si>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</si>
  <si>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</si>
  <si>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</si>
  <si>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</si>
  <si>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</si>
  <si>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</si>
  <si>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</si>
  <si>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</si>
  <si>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</si>
  <si>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</si>
  <si>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</si>
  <si>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</si>
  <si>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</si>
  <si>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</si>
  <si>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</si>
  <si>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</si>
  <si>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</si>
  <si>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</si>
  <si>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</si>
  <si>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</si>
  <si>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</si>
  <si>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</si>
  <si>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</si>
  <si>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</si>
  <si>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</si>
  <si>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</si>
  <si>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</si>
  <si>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</si>
  <si>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</si>
  <si>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</si>
  <si>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</si>
  <si>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</si>
  <si>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</si>
  <si>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</si>
  <si>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</si>
  <si>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</si>
  <si>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</si>
  <si>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</si>
  <si>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</si>
  <si>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</si>
  <si>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</si>
  <si>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</si>
  <si>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</si>
  <si>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</si>
  <si>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</si>
  <si>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</si>
  <si>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</si>
  <si>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</si>
  <si>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</si>
  <si>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</si>
  <si>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</si>
  <si>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</si>
  <si>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</si>
  <si>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</si>
  <si>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</si>
  <si>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</si>
  <si>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</si>
  <si>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</si>
  <si>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</si>
  <si>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</si>
  <si>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</si>
  <si>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</si>
  <si>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</si>
  <si>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</si>
  <si>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</si>
  <si>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</si>
  <si>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</si>
  <si>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</si>
  <si>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</si>
  <si>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</si>
  <si>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</si>
  <si>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</si>
  <si>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</si>
  <si>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</si>
  <si>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</si>
  <si>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</si>
  <si>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</si>
  <si>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</si>
  <si>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</si>
  <si>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</si>
  <si>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</si>
  <si>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</si>
  <si>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</si>
  <si>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</si>
  <si>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</si>
  <si>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</si>
  <si>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</si>
  <si>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</si>
  <si>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</si>
  <si>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</si>
  <si>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</si>
  <si>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</si>
  <si>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</si>
  <si>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</si>
  <si>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</si>
  <si>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</si>
  <si>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</si>
  <si>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</si>
  <si>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</si>
  <si>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</si>
  <si>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</si>
  <si>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</si>
  <si>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</si>
  <si>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</si>
  <si>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</si>
  <si>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</si>
  <si>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</si>
  <si>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</si>
  <si>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</si>
  <si>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</si>
  <si>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</si>
  <si>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</si>
  <si>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</si>
  <si>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</si>
  <si>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</si>
  <si>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</si>
  <si>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</si>
  <si>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</si>
  <si>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</si>
  <si>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</si>
  <si>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</si>
  <si>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</si>
  <si>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</si>
  <si>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</si>
  <si>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</si>
  <si>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</si>
  <si>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</si>
  <si>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</si>
  <si>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</si>
  <si>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</si>
  <si>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</si>
  <si>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</si>
  <si>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</si>
  <si>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</si>
  <si>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</si>
  <si>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</si>
  <si>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</si>
  <si>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</si>
  <si>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</si>
  <si>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</si>
  <si>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</si>
  <si>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</si>
  <si>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</si>
  <si>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</si>
  <si>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</si>
  <si>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</si>
  <si>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</si>
  <si>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</si>
  <si>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</si>
  <si>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</si>
  <si>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</si>
  <si>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</si>
  <si>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</si>
  <si>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</si>
  <si>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</si>
  <si>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</si>
  <si>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</si>
  <si>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</si>
  <si>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</si>
  <si>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</si>
  <si>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</si>
  <si>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</si>
  <si>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</si>
  <si>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</si>
  <si>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</si>
  <si>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</si>
  <si>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</si>
  <si>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</si>
  <si>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</si>
  <si>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</si>
  <si>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</si>
  <si>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</si>
  <si>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</si>
  <si>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</si>
  <si>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</si>
  <si>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</si>
  <si>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</si>
  <si>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</si>
  <si>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</si>
  <si>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</si>
  <si>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</si>
  <si>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</si>
  <si>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</si>
  <si>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</si>
  <si>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</si>
  <si>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</si>
  <si>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</si>
  <si>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</si>
  <si>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</si>
  <si>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</si>
  <si>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</si>
  <si>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</si>
  <si>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</si>
  <si>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</si>
  <si>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</si>
  <si>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</si>
  <si>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</si>
  <si>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</si>
  <si>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</si>
  <si>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</si>
  <si>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</si>
  <si>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</si>
  <si>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</si>
  <si>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</si>
  <si>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</si>
  <si>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</si>
  <si>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</si>
  <si>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</si>
  <si>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</si>
  <si>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</si>
  <si>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</si>
  <si>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</si>
  <si>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</si>
  <si>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</si>
  <si>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</si>
  <si>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</si>
  <si>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</si>
  <si>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</si>
  <si>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</si>
  <si>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</si>
  <si>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</si>
  <si>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</si>
  <si>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</si>
  <si>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</si>
  <si>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</si>
  <si>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</si>
  <si>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</si>
  <si>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</si>
  <si>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</si>
  <si>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</si>
  <si>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</si>
  <si>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</si>
  <si>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</si>
  <si>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</si>
  <si>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</si>
  <si>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</si>
  <si>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</si>
  <si>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</si>
  <si>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</si>
  <si>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</si>
  <si>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</si>
  <si>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</si>
  <si>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2015年上郡町産業連関表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</si>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</sst>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G48" sqref="G48"/>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2015年上郡町産業連関表</v>
      </c>
      <c r="C45" s="463">
        <v>45158</v>
      </c>
    </row>
    <row r="46" spans="1:3" x14ac:dyDescent="0.2">
      <c r="A46" s="27" t="s">
        <v>189</v>
      </c>
      <c r="B46" s="237" t="str">
        <f>B45</f>
        <v>2015年上郡町産業連関表</v>
      </c>
      <c r="C46" s="24"/>
    </row>
    <row r="47" spans="1:3" x14ac:dyDescent="0.2">
      <c r="A47" s="28" t="s">
        <v>110</v>
      </c>
      <c r="B47" s="419" t="str">
        <f>B45</f>
        <v>2015年上郡町産業連関表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1.1904761904761904E-2</v>
      </c>
      <c r="E5" s="77">
        <f t="shared" ref="E5:E38" si="0">$C$10*D5</f>
        <v>1.1904761904761905</v>
      </c>
      <c r="F5" s="76">
        <f>分析係数表!C8</f>
        <v>1</v>
      </c>
      <c r="G5" s="77">
        <f t="shared" ref="G5:G38" si="1">E5*F5</f>
        <v>1.1904761904761905</v>
      </c>
      <c r="H5" s="77">
        <f t="array" ref="H5:H43">MMULT(逆行列係数!C5:AO43,'6'!G5:G43)</f>
        <v>1.3926526145447002</v>
      </c>
      <c r="I5" s="77">
        <f t="shared" ref="I5:I38" si="2">C5+H5</f>
        <v>1.3926526145447002</v>
      </c>
      <c r="J5" s="76">
        <f>分析係数表!G8</f>
        <v>0.11967899511514306</v>
      </c>
      <c r="K5" s="78">
        <f t="shared" ref="K5:K38" si="3">I5*J5</f>
        <v>0.16667126545318639</v>
      </c>
      <c r="L5" s="79" t="s">
        <v>180</v>
      </c>
      <c r="M5" s="80" t="s">
        <v>180</v>
      </c>
      <c r="N5" s="81">
        <f>分析係数表!H8</f>
        <v>1.4037849716291122E-2</v>
      </c>
      <c r="O5" s="82">
        <f t="shared" ref="O5:O43" si="4">$M$44*N5</f>
        <v>0.23506909393850092</v>
      </c>
      <c r="P5" s="76">
        <f>分析係数表!C8</f>
        <v>1</v>
      </c>
      <c r="Q5" s="82">
        <f t="shared" ref="Q5:Q38" si="5">O5*P5</f>
        <v>0.23506909393850092</v>
      </c>
      <c r="R5" s="83">
        <f t="array" ref="R5:R43">MMULT(逆行列係数!C5:AO43,'6'!Q5:Q43)</f>
        <v>0.3399401719718308</v>
      </c>
      <c r="S5" s="84">
        <f t="shared" ref="S5:S38" si="6">I5+R5</f>
        <v>1.7325927865165309</v>
      </c>
      <c r="T5" s="85">
        <f>分析係数表!F8</f>
        <v>0.45208187950686207</v>
      </c>
      <c r="U5" s="86">
        <f t="shared" ref="U5:U43" si="7">S5*T5</f>
        <v>0.78327380334842478</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投入係数表!H6</f>
        <v>0</v>
      </c>
      <c r="E6" s="77">
        <f t="shared" si="0"/>
        <v>0</v>
      </c>
      <c r="F6" s="76">
        <f>分析係数表!C9</f>
        <v>0.71764705882352942</v>
      </c>
      <c r="G6" s="77">
        <f t="shared" si="1"/>
        <v>0</v>
      </c>
      <c r="H6" s="77">
        <v>7.8735295862995165E-3</v>
      </c>
      <c r="I6" s="77">
        <f t="shared" si="2"/>
        <v>7.8735295862995165E-3</v>
      </c>
      <c r="J6" s="76">
        <f>分析係数表!G9</f>
        <v>0.25757575757575757</v>
      </c>
      <c r="K6" s="78">
        <f t="shared" si="3"/>
        <v>2.0280303479862389E-3</v>
      </c>
      <c r="L6" s="79"/>
      <c r="M6" s="80"/>
      <c r="N6" s="81">
        <f>分析係数表!H9</f>
        <v>7.2157171438879601E-4</v>
      </c>
      <c r="O6" s="82">
        <f t="shared" si="4"/>
        <v>1.2082990809922945E-2</v>
      </c>
      <c r="P6" s="76">
        <f>分析係数表!C9</f>
        <v>0.71764705882352942</v>
      </c>
      <c r="Q6" s="82">
        <f t="shared" si="5"/>
        <v>8.6713228165329372E-3</v>
      </c>
      <c r="R6" s="83">
        <v>1.0653801057950338E-2</v>
      </c>
      <c r="S6" s="84">
        <f t="shared" si="6"/>
        <v>1.8527330644249856E-2</v>
      </c>
      <c r="T6" s="85">
        <f>分析係数表!F9</f>
        <v>0.71212121212121215</v>
      </c>
      <c r="U6" s="86">
        <f t="shared" si="7"/>
        <v>1.3193705155753686E-2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投入係数表!H7</f>
        <v>0</v>
      </c>
      <c r="E7" s="77">
        <f t="shared" si="0"/>
        <v>0</v>
      </c>
      <c r="F7" s="76">
        <f>分析係数表!C10</f>
        <v>2.3584905660377409E-2</v>
      </c>
      <c r="G7" s="77">
        <f t="shared" si="1"/>
        <v>0</v>
      </c>
      <c r="H7" s="77">
        <v>2.2532697676466773E-5</v>
      </c>
      <c r="I7" s="77">
        <f t="shared" si="2"/>
        <v>2.2532697676466773E-5</v>
      </c>
      <c r="J7" s="76">
        <f>分析係数表!G10</f>
        <v>0.2857142857142857</v>
      </c>
      <c r="K7" s="78">
        <f t="shared" si="3"/>
        <v>6.4379136218476496E-6</v>
      </c>
      <c r="L7" s="79"/>
      <c r="M7" s="80"/>
      <c r="N7" s="81">
        <f>分析係数表!H10</f>
        <v>1.443143428777592E-3</v>
      </c>
      <c r="O7" s="82">
        <f t="shared" si="4"/>
        <v>2.4165981619845889E-2</v>
      </c>
      <c r="P7" s="76">
        <f>分析係数表!C10</f>
        <v>2.3584905660377409E-2</v>
      </c>
      <c r="Q7" s="82">
        <f t="shared" si="5"/>
        <v>5.6995239669447976E-4</v>
      </c>
      <c r="R7" s="83">
        <v>8.1730526048860263E-4</v>
      </c>
      <c r="S7" s="84">
        <f t="shared" si="6"/>
        <v>8.3983795816506938E-4</v>
      </c>
      <c r="T7" s="85">
        <f>分析係数表!F10</f>
        <v>0.5714285714285714</v>
      </c>
      <c r="U7" s="86">
        <f t="shared" si="7"/>
        <v>4.7990740466575393E-4</v>
      </c>
      <c r="V7" s="87">
        <f>分析係数表!D10</f>
        <v>0.14285714285714285</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-5.4922685499649753E-4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投入係数表!H9</f>
        <v>0</v>
      </c>
      <c r="E9" s="77">
        <f t="shared" si="0"/>
        <v>0</v>
      </c>
      <c r="F9" s="76">
        <f>分析係数表!C12</f>
        <v>0.10853964836742014</v>
      </c>
      <c r="G9" s="77">
        <f t="shared" si="1"/>
        <v>0</v>
      </c>
      <c r="H9" s="77">
        <v>2.0825513335666231E-2</v>
      </c>
      <c r="I9" s="77">
        <f t="shared" si="2"/>
        <v>2.0825513335666231E-2</v>
      </c>
      <c r="J9" s="76">
        <f>分析係数表!G12</f>
        <v>0.14452332657200812</v>
      </c>
      <c r="K9" s="78">
        <f t="shared" si="3"/>
        <v>3.0097724648402006E-3</v>
      </c>
      <c r="L9" s="79"/>
      <c r="M9" s="80"/>
      <c r="N9" s="81">
        <f>分析係数表!H12</f>
        <v>0.10554626258650661</v>
      </c>
      <c r="O9" s="82">
        <f t="shared" si="4"/>
        <v>1.7674120193787288</v>
      </c>
      <c r="P9" s="76">
        <f>分析係数表!C12</f>
        <v>0.10853964836742014</v>
      </c>
      <c r="Q9" s="82">
        <f t="shared" si="5"/>
        <v>0.19183427910371917</v>
      </c>
      <c r="R9" s="83">
        <v>0.21064361699362957</v>
      </c>
      <c r="S9" s="84">
        <f t="shared" si="6"/>
        <v>0.23146913032929581</v>
      </c>
      <c r="T9" s="85">
        <f>分析係数表!F12</f>
        <v>0.28575050709939148</v>
      </c>
      <c r="U9" s="86">
        <f t="shared" si="7"/>
        <v>6.6142421369451421E-2</v>
      </c>
      <c r="V9" s="87">
        <f>分析係数表!D12</f>
        <v>4.7413793103448273E-2</v>
      </c>
      <c r="W9" s="167">
        <f t="shared" si="8"/>
        <v>0</v>
      </c>
      <c r="X9" s="76">
        <f>分析係数表!E12</f>
        <v>4.5131845841784993E-2</v>
      </c>
      <c r="Y9" s="166">
        <f t="shared" si="9"/>
        <v>0</v>
      </c>
    </row>
    <row r="10" spans="1:25" x14ac:dyDescent="0.2">
      <c r="A10" s="6" t="s">
        <v>223</v>
      </c>
      <c r="B10" s="5" t="s">
        <v>28</v>
      </c>
      <c r="C10" s="75">
        <f>最終需要_まとめ!C11</f>
        <v>100</v>
      </c>
      <c r="D10" s="76">
        <f>投入係数表!H10</f>
        <v>0.25</v>
      </c>
      <c r="E10" s="77">
        <f t="shared" si="0"/>
        <v>25</v>
      </c>
      <c r="F10" s="76">
        <f>分析係数表!C13</f>
        <v>0</v>
      </c>
      <c r="G10" s="77">
        <f t="shared" si="1"/>
        <v>0</v>
      </c>
      <c r="H10" s="77">
        <v>0</v>
      </c>
      <c r="I10" s="77">
        <f t="shared" si="2"/>
        <v>100</v>
      </c>
      <c r="J10" s="76">
        <f>分析係数表!G13</f>
        <v>0.25</v>
      </c>
      <c r="K10" s="78">
        <f t="shared" si="3"/>
        <v>25</v>
      </c>
      <c r="L10" s="79"/>
      <c r="M10" s="80"/>
      <c r="N10" s="81">
        <f>分析係数表!H13</f>
        <v>1.571058414510151E-2</v>
      </c>
      <c r="O10" s="82">
        <f t="shared" si="4"/>
        <v>0.26307966354332224</v>
      </c>
      <c r="P10" s="76">
        <f>分析係数表!C13</f>
        <v>0</v>
      </c>
      <c r="Q10" s="82">
        <f t="shared" si="5"/>
        <v>0</v>
      </c>
      <c r="R10" s="83">
        <v>0</v>
      </c>
      <c r="S10" s="84">
        <f t="shared" si="6"/>
        <v>100</v>
      </c>
      <c r="T10" s="85">
        <f>分析係数表!F13</f>
        <v>0.40476190476190477</v>
      </c>
      <c r="U10" s="86">
        <f t="shared" si="7"/>
        <v>40.476190476190474</v>
      </c>
      <c r="V10" s="87">
        <f>分析係数表!D13</f>
        <v>0.15476190476190477</v>
      </c>
      <c r="W10" s="167">
        <f t="shared" si="8"/>
        <v>15</v>
      </c>
      <c r="X10" s="76">
        <f>分析係数表!E13</f>
        <v>0.11904761904761904</v>
      </c>
      <c r="Y10" s="166">
        <f t="shared" si="9"/>
        <v>12</v>
      </c>
    </row>
    <row r="11" spans="1:25" x14ac:dyDescent="0.2">
      <c r="A11" s="6" t="s">
        <v>224</v>
      </c>
      <c r="B11" s="5" t="s">
        <v>267</v>
      </c>
      <c r="C11" s="90"/>
      <c r="D11" s="76">
        <f>投入係数表!H11</f>
        <v>1.1904761904761904E-2</v>
      </c>
      <c r="E11" s="77">
        <f t="shared" si="0"/>
        <v>1.1904761904761905</v>
      </c>
      <c r="F11" s="76">
        <f>分析係数表!C14</f>
        <v>8.8339222614840951E-2</v>
      </c>
      <c r="G11" s="77">
        <f t="shared" si="1"/>
        <v>0.105165741208144</v>
      </c>
      <c r="H11" s="77">
        <v>0.11355404309847993</v>
      </c>
      <c r="I11" s="77">
        <f t="shared" si="2"/>
        <v>0.11355404309847993</v>
      </c>
      <c r="J11" s="76">
        <f>分析係数表!G14</f>
        <v>0.19860627177700349</v>
      </c>
      <c r="K11" s="78">
        <f t="shared" si="3"/>
        <v>2.255254514499427E-2</v>
      </c>
      <c r="L11" s="79"/>
      <c r="M11" s="80"/>
      <c r="N11" s="81">
        <f>分析係数表!H14</f>
        <v>1.3119485716159927E-3</v>
      </c>
      <c r="O11" s="82">
        <f t="shared" si="4"/>
        <v>2.1969074199859901E-2</v>
      </c>
      <c r="P11" s="76">
        <f>分析係数表!C14</f>
        <v>8.8339222614840951E-2</v>
      </c>
      <c r="Q11" s="82">
        <f t="shared" si="5"/>
        <v>1.9407309363833826E-3</v>
      </c>
      <c r="R11" s="83">
        <v>5.3351647606201561E-3</v>
      </c>
      <c r="S11" s="84">
        <f t="shared" si="6"/>
        <v>0.11888920785910008</v>
      </c>
      <c r="T11" s="85">
        <f>分析係数表!F14</f>
        <v>0.38327526132404183</v>
      </c>
      <c r="U11" s="86">
        <f t="shared" si="7"/>
        <v>4.5567292210804911E-2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投入係数表!H12</f>
        <v>0.11904761904761904</v>
      </c>
      <c r="E12" s="77">
        <f t="shared" si="0"/>
        <v>11.904761904761903</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0.16366960278895626</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投入係数表!H13</f>
        <v>1.1904761904761904E-2</v>
      </c>
      <c r="E13" s="77">
        <f t="shared" si="0"/>
        <v>1.1904761904761905</v>
      </c>
      <c r="F13" s="76">
        <f>分析係数表!C16</f>
        <v>0.17911646586345387</v>
      </c>
      <c r="G13" s="77">
        <f t="shared" si="1"/>
        <v>0.21323388793268316</v>
      </c>
      <c r="H13" s="77">
        <v>0.25928553955871686</v>
      </c>
      <c r="I13" s="77">
        <f t="shared" si="2"/>
        <v>0.25928553955871686</v>
      </c>
      <c r="J13" s="76">
        <f>分析係数表!G16</f>
        <v>3.2586558044806514E-2</v>
      </c>
      <c r="K13" s="78">
        <f t="shared" si="3"/>
        <v>8.4492232850091019E-3</v>
      </c>
      <c r="L13" s="79"/>
      <c r="M13" s="80"/>
      <c r="N13" s="81">
        <f>分析係数表!H16</f>
        <v>1.8859260716979895E-2</v>
      </c>
      <c r="O13" s="82">
        <f t="shared" si="4"/>
        <v>0.31580544162298607</v>
      </c>
      <c r="P13" s="76">
        <f>分析係数表!C16</f>
        <v>0.17911646586345387</v>
      </c>
      <c r="Q13" s="82">
        <f t="shared" si="5"/>
        <v>5.656595460395656E-2</v>
      </c>
      <c r="R13" s="83">
        <v>6.9327794914233298E-2</v>
      </c>
      <c r="S13" s="84">
        <f t="shared" si="6"/>
        <v>0.32861333447295016</v>
      </c>
      <c r="T13" s="85">
        <f>分析係数表!F16</f>
        <v>0.28920570264765783</v>
      </c>
      <c r="U13" s="86">
        <f t="shared" si="7"/>
        <v>9.5036850295639352E-2</v>
      </c>
      <c r="V13" s="87">
        <f>分析係数表!D16</f>
        <v>0</v>
      </c>
      <c r="W13" s="167">
        <f t="shared" si="8"/>
        <v>0</v>
      </c>
      <c r="X13" s="76">
        <f>分析係数表!E16</f>
        <v>0</v>
      </c>
      <c r="Y13" s="166">
        <f t="shared" si="9"/>
        <v>0</v>
      </c>
    </row>
    <row r="14" spans="1:25" x14ac:dyDescent="0.2">
      <c r="A14" s="6" t="s">
        <v>2</v>
      </c>
      <c r="B14" s="5" t="s">
        <v>364</v>
      </c>
      <c r="C14" s="90"/>
      <c r="D14" s="76">
        <f>投入係数表!H14</f>
        <v>1.1904761904761904E-2</v>
      </c>
      <c r="E14" s="77">
        <f t="shared" si="0"/>
        <v>1.1904761904761905</v>
      </c>
      <c r="F14" s="76">
        <f>分析係数表!C17</f>
        <v>0.37357512953367877</v>
      </c>
      <c r="G14" s="77">
        <f t="shared" si="1"/>
        <v>0.44473229706390333</v>
      </c>
      <c r="H14" s="77">
        <v>0.50955647389127301</v>
      </c>
      <c r="I14" s="77">
        <f t="shared" si="2"/>
        <v>0.50955647389127301</v>
      </c>
      <c r="J14" s="76">
        <f>分析係数表!G17</f>
        <v>0.21247931930985584</v>
      </c>
      <c r="K14" s="78">
        <f t="shared" si="3"/>
        <v>0.10827021272234802</v>
      </c>
      <c r="L14" s="79"/>
      <c r="M14" s="80"/>
      <c r="N14" s="81">
        <f>分析係数表!H17</f>
        <v>3.1158778575879824E-3</v>
      </c>
      <c r="O14" s="82">
        <f t="shared" si="4"/>
        <v>5.2176551224667259E-2</v>
      </c>
      <c r="P14" s="76">
        <f>分析係数表!C17</f>
        <v>0.37357512953367877</v>
      </c>
      <c r="Q14" s="82">
        <f t="shared" si="5"/>
        <v>1.9491861882375696E-2</v>
      </c>
      <c r="R14" s="83">
        <v>3.7239713698957004E-2</v>
      </c>
      <c r="S14" s="84">
        <f t="shared" si="6"/>
        <v>0.54679618759022997</v>
      </c>
      <c r="T14" s="85">
        <f>分析係数表!F17</f>
        <v>0.32309146773812336</v>
      </c>
      <c r="U14" s="86">
        <f t="shared" si="7"/>
        <v>0.17666518280213764</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投入係数表!H15</f>
        <v>0</v>
      </c>
      <c r="E15" s="77">
        <f t="shared" si="0"/>
        <v>0</v>
      </c>
      <c r="F15" s="76">
        <f>分析係数表!C18</f>
        <v>9.0293453724604955E-2</v>
      </c>
      <c r="G15" s="77">
        <f t="shared" si="1"/>
        <v>0</v>
      </c>
      <c r="H15" s="77">
        <v>1.0240866884915292E-3</v>
      </c>
      <c r="I15" s="77">
        <f t="shared" si="2"/>
        <v>1.0240866884915292E-3</v>
      </c>
      <c r="J15" s="76">
        <f>分析係数表!G18</f>
        <v>0.21491228070175439</v>
      </c>
      <c r="K15" s="78">
        <f t="shared" si="3"/>
        <v>2.2008880586002163E-4</v>
      </c>
      <c r="L15" s="79"/>
      <c r="M15" s="80"/>
      <c r="N15" s="81">
        <f>分析係数表!H18</f>
        <v>4.9198071435599725E-4</v>
      </c>
      <c r="O15" s="82">
        <f t="shared" si="4"/>
        <v>8.2384028249474616E-3</v>
      </c>
      <c r="P15" s="76">
        <f>分析係数表!C18</f>
        <v>9.0293453724604955E-2</v>
      </c>
      <c r="Q15" s="82">
        <f t="shared" si="5"/>
        <v>7.4387384423904839E-4</v>
      </c>
      <c r="R15" s="83">
        <v>1.4779941302553699E-3</v>
      </c>
      <c r="S15" s="84">
        <f t="shared" si="6"/>
        <v>2.5020808187468991E-3</v>
      </c>
      <c r="T15" s="85">
        <f>分析係数表!F18</f>
        <v>0.46052631578947367</v>
      </c>
      <c r="U15" s="86">
        <f t="shared" si="7"/>
        <v>1.1522740612650193E-3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投入係数表!H16</f>
        <v>0</v>
      </c>
      <c r="E16" s="77">
        <f t="shared" si="0"/>
        <v>0</v>
      </c>
      <c r="F16" s="76">
        <f>分析係数表!C19</f>
        <v>1.9704433497536922E-2</v>
      </c>
      <c r="G16" s="77">
        <f t="shared" si="1"/>
        <v>0</v>
      </c>
      <c r="H16" s="77">
        <v>1.2649958481973121E-4</v>
      </c>
      <c r="I16" s="77">
        <f t="shared" si="2"/>
        <v>1.2649958481973121E-4</v>
      </c>
      <c r="J16" s="76">
        <f>分析係数表!G19</f>
        <v>6.3291139240506333E-2</v>
      </c>
      <c r="K16" s="78">
        <f t="shared" si="3"/>
        <v>8.0063028366918493E-6</v>
      </c>
      <c r="L16" s="79"/>
      <c r="M16" s="80"/>
      <c r="N16" s="81">
        <f>分析係数表!H19</f>
        <v>-1.3119485716159927E-4</v>
      </c>
      <c r="O16" s="82">
        <f t="shared" si="4"/>
        <v>-2.1969074199859901E-3</v>
      </c>
      <c r="P16" s="76">
        <f>分析係数表!C19</f>
        <v>1.9704433497536922E-2</v>
      </c>
      <c r="Q16" s="82">
        <f t="shared" si="5"/>
        <v>-4.3288816157359357E-5</v>
      </c>
      <c r="R16" s="83">
        <v>1.7595747070980552E-4</v>
      </c>
      <c r="S16" s="84">
        <f t="shared" si="6"/>
        <v>3.0245705552953671E-4</v>
      </c>
      <c r="T16" s="85">
        <f>分析係数表!F19</f>
        <v>0.26582278481012656</v>
      </c>
      <c r="U16" s="86">
        <f t="shared" si="7"/>
        <v>8.0399976786332537E-5</v>
      </c>
      <c r="V16" s="87">
        <f>分析係数表!D19</f>
        <v>3.7974683544303799E-2</v>
      </c>
      <c r="W16" s="167">
        <f t="shared" si="8"/>
        <v>0</v>
      </c>
      <c r="X16" s="76">
        <f>分析係数表!E19</f>
        <v>0</v>
      </c>
      <c r="Y16" s="166">
        <f t="shared" si="9"/>
        <v>0</v>
      </c>
    </row>
    <row r="17" spans="1:25" x14ac:dyDescent="0.2">
      <c r="A17" s="6" t="s">
        <v>5</v>
      </c>
      <c r="B17" s="5" t="s">
        <v>33</v>
      </c>
      <c r="C17" s="90"/>
      <c r="D17" s="76">
        <f>投入係数表!H17</f>
        <v>0</v>
      </c>
      <c r="E17" s="77">
        <f t="shared" si="0"/>
        <v>0</v>
      </c>
      <c r="F17" s="76">
        <f>分析係数表!C20</f>
        <v>3.1397174254317317E-3</v>
      </c>
      <c r="G17" s="77">
        <f t="shared" si="1"/>
        <v>0</v>
      </c>
      <c r="H17" s="77">
        <v>1.5265671773040485E-5</v>
      </c>
      <c r="I17" s="77">
        <f t="shared" si="2"/>
        <v>1.5265671773040485E-5</v>
      </c>
      <c r="J17" s="76">
        <f>分析係数表!G20</f>
        <v>0.11538461538461539</v>
      </c>
      <c r="K17" s="78">
        <f t="shared" si="3"/>
        <v>1.761423666120056E-6</v>
      </c>
      <c r="L17" s="79"/>
      <c r="M17" s="80"/>
      <c r="N17" s="81">
        <f>分析係数表!H20</f>
        <v>6.231755715175965E-4</v>
      </c>
      <c r="O17" s="82">
        <f t="shared" si="4"/>
        <v>1.0435310244933452E-2</v>
      </c>
      <c r="P17" s="76">
        <f>分析係数表!C20</f>
        <v>3.1397174254317317E-3</v>
      </c>
      <c r="Q17" s="82">
        <f t="shared" si="5"/>
        <v>3.2763925415803834E-5</v>
      </c>
      <c r="R17" s="83">
        <v>7.8435594234627532E-5</v>
      </c>
      <c r="S17" s="84">
        <f t="shared" si="6"/>
        <v>9.3701266007668017E-5</v>
      </c>
      <c r="T17" s="85">
        <f>分析係数表!F20</f>
        <v>0.26923076923076922</v>
      </c>
      <c r="U17" s="86">
        <f t="shared" si="7"/>
        <v>2.5227263925141389E-5</v>
      </c>
      <c r="V17" s="87">
        <f>分析係数表!D20</f>
        <v>0</v>
      </c>
      <c r="W17" s="167">
        <f t="shared" si="8"/>
        <v>0</v>
      </c>
      <c r="X17" s="76">
        <f>分析係数表!E20</f>
        <v>0</v>
      </c>
      <c r="Y17" s="166">
        <f t="shared" si="9"/>
        <v>0</v>
      </c>
    </row>
    <row r="18" spans="1:25" x14ac:dyDescent="0.2">
      <c r="A18" s="6" t="s">
        <v>6</v>
      </c>
      <c r="B18" s="5" t="s">
        <v>34</v>
      </c>
      <c r="C18" s="90"/>
      <c r="D18" s="76">
        <f>投入係数表!H18</f>
        <v>0</v>
      </c>
      <c r="E18" s="77">
        <f t="shared" si="0"/>
        <v>0</v>
      </c>
      <c r="F18" s="76">
        <f>分析係数表!C21</f>
        <v>0.20240700218818386</v>
      </c>
      <c r="G18" s="77">
        <f t="shared" si="1"/>
        <v>0</v>
      </c>
      <c r="H18" s="77">
        <v>4.3900950238427161E-3</v>
      </c>
      <c r="I18" s="77">
        <f t="shared" si="2"/>
        <v>4.3900950238427161E-3</v>
      </c>
      <c r="J18" s="76">
        <f>分析係数表!G21</f>
        <v>0.28486646884272998</v>
      </c>
      <c r="K18" s="78">
        <f t="shared" si="3"/>
        <v>1.250590867326115E-3</v>
      </c>
      <c r="L18" s="79"/>
      <c r="M18" s="80"/>
      <c r="N18" s="81">
        <f>分析係数表!H21</f>
        <v>1.0495588572927942E-3</v>
      </c>
      <c r="O18" s="82">
        <f t="shared" si="4"/>
        <v>1.7575259359887921E-2</v>
      </c>
      <c r="P18" s="76">
        <f>分析係数表!C21</f>
        <v>0.20240700218818386</v>
      </c>
      <c r="Q18" s="82">
        <f t="shared" si="5"/>
        <v>3.5573555597147332E-3</v>
      </c>
      <c r="R18" s="83">
        <v>6.8176912911448086E-3</v>
      </c>
      <c r="S18" s="84">
        <f t="shared" si="6"/>
        <v>1.1207786314987525E-2</v>
      </c>
      <c r="T18" s="85">
        <f>分析係数表!F21</f>
        <v>0.42507418397626112</v>
      </c>
      <c r="U18" s="86">
        <f t="shared" si="7"/>
        <v>4.7641406220236288E-3</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投入係数表!H19</f>
        <v>0</v>
      </c>
      <c r="E19" s="77">
        <f t="shared" si="0"/>
        <v>0</v>
      </c>
      <c r="F19" s="76">
        <f>分析係数表!C22</f>
        <v>1.320132013201325E-2</v>
      </c>
      <c r="G19" s="77">
        <f t="shared" si="1"/>
        <v>0</v>
      </c>
      <c r="H19" s="77">
        <v>8.782696557486599E-5</v>
      </c>
      <c r="I19" s="77">
        <f t="shared" si="2"/>
        <v>8.782696557486599E-5</v>
      </c>
      <c r="J19" s="76">
        <f>分析係数表!G22</f>
        <v>0.19444444444444445</v>
      </c>
      <c r="K19" s="78">
        <f t="shared" si="3"/>
        <v>1.7077465528446164E-5</v>
      </c>
      <c r="L19" s="79"/>
      <c r="M19" s="80"/>
      <c r="N19" s="81">
        <f>分析係数表!H22</f>
        <v>6.5597428580799636E-5</v>
      </c>
      <c r="O19" s="82">
        <f t="shared" si="4"/>
        <v>1.0984537099929951E-3</v>
      </c>
      <c r="P19" s="76">
        <f>分析係数表!C22</f>
        <v>1.320132013201325E-2</v>
      </c>
      <c r="Q19" s="82">
        <f t="shared" si="5"/>
        <v>1.450103907581517E-5</v>
      </c>
      <c r="R19" s="83">
        <v>9.9601152960037754E-5</v>
      </c>
      <c r="S19" s="84">
        <f t="shared" si="6"/>
        <v>1.8742811853490374E-4</v>
      </c>
      <c r="T19" s="85">
        <f>分析係数表!F22</f>
        <v>0.42592592592592593</v>
      </c>
      <c r="U19" s="86">
        <f t="shared" si="7"/>
        <v>7.983049493153308E-5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5.4922685499649753E-4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投入係数表!H21</f>
        <v>0</v>
      </c>
      <c r="E21" s="77">
        <f t="shared" si="0"/>
        <v>0</v>
      </c>
      <c r="F21" s="76">
        <f>分析係数表!C24</f>
        <v>0.31952662721893488</v>
      </c>
      <c r="G21" s="77">
        <f t="shared" si="1"/>
        <v>0</v>
      </c>
      <c r="H21" s="77">
        <v>1.5260337217170182E-3</v>
      </c>
      <c r="I21" s="77">
        <f t="shared" si="2"/>
        <v>1.5260337217170182E-3</v>
      </c>
      <c r="J21" s="76">
        <f>分析係数表!G24</f>
        <v>0.20786516853932585</v>
      </c>
      <c r="K21" s="78">
        <f t="shared" si="3"/>
        <v>3.1720925676140266E-4</v>
      </c>
      <c r="L21" s="79"/>
      <c r="M21" s="80"/>
      <c r="N21" s="81">
        <f>分析係数表!H24</f>
        <v>4.2638328577519763E-4</v>
      </c>
      <c r="O21" s="82">
        <f t="shared" si="4"/>
        <v>7.1399491149544674E-3</v>
      </c>
      <c r="P21" s="76">
        <f>分析係数表!C24</f>
        <v>0.31952662721893488</v>
      </c>
      <c r="Q21" s="82">
        <f t="shared" si="5"/>
        <v>2.2814038592162203E-3</v>
      </c>
      <c r="R21" s="83">
        <v>4.9219710171871352E-3</v>
      </c>
      <c r="S21" s="84">
        <f t="shared" si="6"/>
        <v>6.4480047389041534E-3</v>
      </c>
      <c r="T21" s="85">
        <f>分析係数表!F24</f>
        <v>0.398876404494382</v>
      </c>
      <c r="U21" s="86">
        <f t="shared" si="7"/>
        <v>2.5719569464168249E-3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投入係数表!H22</f>
        <v>0</v>
      </c>
      <c r="E22" s="77">
        <f t="shared" si="0"/>
        <v>0</v>
      </c>
      <c r="F22" s="76">
        <f>分析係数表!C25</f>
        <v>1.883239171374762E-2</v>
      </c>
      <c r="G22" s="77">
        <f t="shared" si="1"/>
        <v>0</v>
      </c>
      <c r="H22" s="77">
        <v>1.8323794617184139E-4</v>
      </c>
      <c r="I22" s="77">
        <f t="shared" si="2"/>
        <v>1.8323794617184139E-4</v>
      </c>
      <c r="J22" s="76">
        <f>分析係数表!G25</f>
        <v>0.19852941176470587</v>
      </c>
      <c r="K22" s="78">
        <f t="shared" si="3"/>
        <v>3.6378121666468509E-5</v>
      </c>
      <c r="L22" s="79"/>
      <c r="M22" s="80"/>
      <c r="N22" s="81">
        <f>分析係数表!H25</f>
        <v>5.9037685722719666E-4</v>
      </c>
      <c r="O22" s="82">
        <f t="shared" si="4"/>
        <v>9.8860833899369546E-3</v>
      </c>
      <c r="P22" s="76">
        <f>分析係数表!C25</f>
        <v>1.883239171374762E-2</v>
      </c>
      <c r="Q22" s="82">
        <f t="shared" si="5"/>
        <v>1.8617859491406669E-4</v>
      </c>
      <c r="R22" s="83">
        <v>8.174995614650747E-4</v>
      </c>
      <c r="S22" s="84">
        <f t="shared" si="6"/>
        <v>1.000737507636916E-3</v>
      </c>
      <c r="T22" s="85">
        <f>分析係数表!F25</f>
        <v>0.35294117647058826</v>
      </c>
      <c r="U22" s="86">
        <f t="shared" si="7"/>
        <v>3.5320147328361747E-4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投入係数表!H23</f>
        <v>0</v>
      </c>
      <c r="E23" s="77">
        <f t="shared" si="0"/>
        <v>0</v>
      </c>
      <c r="F23" s="76">
        <f>分析係数表!C26</f>
        <v>0.74753173483779967</v>
      </c>
      <c r="G23" s="77">
        <f t="shared" si="1"/>
        <v>0</v>
      </c>
      <c r="H23" s="77">
        <v>4.398144771285948E-3</v>
      </c>
      <c r="I23" s="77">
        <f t="shared" si="2"/>
        <v>4.398144771285948E-3</v>
      </c>
      <c r="J23" s="76">
        <f>分析係数表!G26</f>
        <v>0.19647946353730092</v>
      </c>
      <c r="K23" s="78">
        <f t="shared" si="3"/>
        <v>8.6414512522164813E-4</v>
      </c>
      <c r="L23" s="79"/>
      <c r="M23" s="80"/>
      <c r="N23" s="81">
        <f>分析係数表!H26</f>
        <v>1.2791498573255929E-2</v>
      </c>
      <c r="O23" s="82">
        <f t="shared" si="4"/>
        <v>0.21419847344863402</v>
      </c>
      <c r="P23" s="76">
        <f>分析係数表!C26</f>
        <v>0.74753173483779967</v>
      </c>
      <c r="Q23" s="82">
        <f t="shared" si="5"/>
        <v>0.16012015645666575</v>
      </c>
      <c r="R23" s="83">
        <v>0.17804310986056371</v>
      </c>
      <c r="S23" s="84">
        <f t="shared" si="6"/>
        <v>0.18244125463184965</v>
      </c>
      <c r="T23" s="85">
        <f>分析係数表!F26</f>
        <v>0.33528918692372173</v>
      </c>
      <c r="U23" s="86">
        <f t="shared" si="7"/>
        <v>6.1170579926856553E-2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投入係数表!H24</f>
        <v>0</v>
      </c>
      <c r="E24" s="77">
        <f t="shared" si="0"/>
        <v>0</v>
      </c>
      <c r="F24" s="76">
        <f>分析係数表!C27</f>
        <v>2.5641025641025661E-2</v>
      </c>
      <c r="G24" s="77">
        <f t="shared" si="1"/>
        <v>0</v>
      </c>
      <c r="H24" s="77">
        <v>1.6049893530589327E-5</v>
      </c>
      <c r="I24" s="77">
        <f t="shared" si="2"/>
        <v>1.6049893530589327E-5</v>
      </c>
      <c r="J24" s="76">
        <f>分析係数表!G27</f>
        <v>0.17777777777777778</v>
      </c>
      <c r="K24" s="78">
        <f t="shared" si="3"/>
        <v>2.8533144054381027E-6</v>
      </c>
      <c r="L24" s="79"/>
      <c r="M24" s="80"/>
      <c r="N24" s="81">
        <f>分析係数表!H27</f>
        <v>1.2135524287447932E-2</v>
      </c>
      <c r="O24" s="82">
        <f t="shared" si="4"/>
        <v>0.20321393634870408</v>
      </c>
      <c r="P24" s="76">
        <f>分析係数表!C27</f>
        <v>2.5641025641025661E-2</v>
      </c>
      <c r="Q24" s="82">
        <f t="shared" si="5"/>
        <v>5.2106137525308781E-3</v>
      </c>
      <c r="R24" s="83">
        <v>5.227922069118267E-3</v>
      </c>
      <c r="S24" s="84">
        <f t="shared" si="6"/>
        <v>5.2439719626488565E-3</v>
      </c>
      <c r="T24" s="85">
        <f>分析係数表!F27</f>
        <v>0.33333333333333331</v>
      </c>
      <c r="U24" s="86">
        <f t="shared" si="7"/>
        <v>1.7479906542162854E-3</v>
      </c>
      <c r="V24" s="87">
        <f>分析係数表!D27</f>
        <v>0</v>
      </c>
      <c r="W24" s="167">
        <f t="shared" si="8"/>
        <v>0</v>
      </c>
      <c r="X24" s="76">
        <f>分析係数表!E27</f>
        <v>0</v>
      </c>
      <c r="Y24" s="166">
        <f t="shared" si="9"/>
        <v>0</v>
      </c>
    </row>
    <row r="25" spans="1:25" x14ac:dyDescent="0.2">
      <c r="A25" s="6" t="s">
        <v>13</v>
      </c>
      <c r="B25" s="5" t="s">
        <v>191</v>
      </c>
      <c r="C25" s="90"/>
      <c r="D25" s="76">
        <f>投入係数表!H25</f>
        <v>0</v>
      </c>
      <c r="E25" s="77">
        <f t="shared" si="0"/>
        <v>0</v>
      </c>
      <c r="F25" s="76">
        <f>分析係数表!C28</f>
        <v>7.5250836120401843E-3</v>
      </c>
      <c r="G25" s="77">
        <f t="shared" si="1"/>
        <v>0</v>
      </c>
      <c r="H25" s="77">
        <v>2.0655268669177176E-4</v>
      </c>
      <c r="I25" s="77">
        <f t="shared" si="2"/>
        <v>2.0655268669177176E-4</v>
      </c>
      <c r="J25" s="76">
        <f>分析係数表!G28</f>
        <v>0.13043478260869565</v>
      </c>
      <c r="K25" s="78">
        <f t="shared" si="3"/>
        <v>2.6941654785883271E-5</v>
      </c>
      <c r="L25" s="79"/>
      <c r="M25" s="80"/>
      <c r="N25" s="81">
        <f>分析係数表!H28</f>
        <v>2.325428843189347E-2</v>
      </c>
      <c r="O25" s="82">
        <f t="shared" si="4"/>
        <v>0.38940184019251672</v>
      </c>
      <c r="P25" s="76">
        <f>分析係数表!C28</f>
        <v>7.5250836120401843E-3</v>
      </c>
      <c r="Q25" s="82">
        <f t="shared" si="5"/>
        <v>2.9302814061309985E-3</v>
      </c>
      <c r="R25" s="83">
        <v>3.0348000378774111E-3</v>
      </c>
      <c r="S25" s="84">
        <f t="shared" si="6"/>
        <v>3.2413527245691827E-3</v>
      </c>
      <c r="T25" s="85">
        <f>分析係数表!F28</f>
        <v>0.21739130434782608</v>
      </c>
      <c r="U25" s="86">
        <f t="shared" si="7"/>
        <v>7.0464189664547444E-4</v>
      </c>
      <c r="V25" s="87">
        <f>分析係数表!D28</f>
        <v>0</v>
      </c>
      <c r="W25" s="167">
        <f t="shared" si="8"/>
        <v>0</v>
      </c>
      <c r="X25" s="76">
        <f>分析係数表!E28</f>
        <v>0</v>
      </c>
      <c r="Y25" s="166">
        <f t="shared" si="9"/>
        <v>0</v>
      </c>
    </row>
    <row r="26" spans="1:25" x14ac:dyDescent="0.2">
      <c r="A26" s="6" t="s">
        <v>14</v>
      </c>
      <c r="B26" s="5" t="s">
        <v>50</v>
      </c>
      <c r="C26" s="90"/>
      <c r="D26" s="76">
        <f>投入係数表!H26</f>
        <v>1.1904761904761904E-2</v>
      </c>
      <c r="E26" s="77">
        <f t="shared" si="0"/>
        <v>1.1904761904761905</v>
      </c>
      <c r="F26" s="76">
        <f>分析係数表!C29</f>
        <v>5.2565707133917394E-2</v>
      </c>
      <c r="G26" s="77">
        <f t="shared" si="1"/>
        <v>6.2578222778473094E-2</v>
      </c>
      <c r="H26" s="77">
        <v>6.5786024806954446E-2</v>
      </c>
      <c r="I26" s="77">
        <f t="shared" si="2"/>
        <v>6.5786024806954446E-2</v>
      </c>
      <c r="J26" s="76">
        <f>分析係数表!G29</f>
        <v>0.23652173913043478</v>
      </c>
      <c r="K26" s="78">
        <f t="shared" si="3"/>
        <v>1.5559824997818791E-2</v>
      </c>
      <c r="L26" s="79"/>
      <c r="M26" s="80"/>
      <c r="N26" s="81">
        <f>分析係数表!H29</f>
        <v>1.0889173144412739E-2</v>
      </c>
      <c r="O26" s="82">
        <f t="shared" si="4"/>
        <v>0.18234331585883717</v>
      </c>
      <c r="P26" s="76">
        <f>分析係数表!C29</f>
        <v>5.2565707133917394E-2</v>
      </c>
      <c r="Q26" s="82">
        <f t="shared" si="5"/>
        <v>9.5850053392630297E-3</v>
      </c>
      <c r="R26" s="83">
        <v>1.1595658187039138E-2</v>
      </c>
      <c r="S26" s="84">
        <f t="shared" si="6"/>
        <v>7.7381682993993589E-2</v>
      </c>
      <c r="T26" s="85">
        <f>分析係数表!F29</f>
        <v>0.37217391304347824</v>
      </c>
      <c r="U26" s="86">
        <f t="shared" si="7"/>
        <v>2.8799443757764571E-2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投入係数表!H27</f>
        <v>0</v>
      </c>
      <c r="E27" s="77">
        <f t="shared" si="0"/>
        <v>0</v>
      </c>
      <c r="F27" s="76">
        <f>分析係数表!C30</f>
        <v>1</v>
      </c>
      <c r="G27" s="77">
        <f t="shared" si="1"/>
        <v>0</v>
      </c>
      <c r="H27" s="77">
        <v>5.8235676330514942E-2</v>
      </c>
      <c r="I27" s="77">
        <f t="shared" si="2"/>
        <v>5.8235676330514942E-2</v>
      </c>
      <c r="J27" s="76">
        <f>分析係数表!G30</f>
        <v>0.34479678427869587</v>
      </c>
      <c r="K27" s="78">
        <f t="shared" si="3"/>
        <v>2.0079473929056516E-2</v>
      </c>
      <c r="L27" s="79"/>
      <c r="M27" s="80"/>
      <c r="N27" s="81">
        <f>分析係数表!H30</f>
        <v>0</v>
      </c>
      <c r="O27" s="82">
        <f t="shared" si="4"/>
        <v>0</v>
      </c>
      <c r="P27" s="76">
        <f>分析係数表!C30</f>
        <v>1</v>
      </c>
      <c r="Q27" s="82">
        <f t="shared" si="5"/>
        <v>0</v>
      </c>
      <c r="R27" s="83">
        <v>2.9843422547179924E-2</v>
      </c>
      <c r="S27" s="84">
        <f t="shared" si="6"/>
        <v>8.807909887769487E-2</v>
      </c>
      <c r="T27" s="85">
        <f>分析係数表!F30</f>
        <v>0.44149173738276015</v>
      </c>
      <c r="U27" s="86">
        <f t="shared" si="7"/>
        <v>3.888619439062143E-2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投入係数表!H28</f>
        <v>3.5714285714285712E-2</v>
      </c>
      <c r="E28" s="77">
        <f t="shared" si="0"/>
        <v>3.5714285714285712</v>
      </c>
      <c r="F28" s="76">
        <f>分析係数表!C31</f>
        <v>0.84592145015105746</v>
      </c>
      <c r="G28" s="77">
        <f t="shared" si="1"/>
        <v>3.0211480362537766</v>
      </c>
      <c r="H28" s="77">
        <v>3.3794709730007702</v>
      </c>
      <c r="I28" s="77">
        <f t="shared" si="2"/>
        <v>3.3794709730007702</v>
      </c>
      <c r="J28" s="76">
        <f>分析係数表!G31</f>
        <v>7.1042791857083509E-2</v>
      </c>
      <c r="K28" s="78">
        <f t="shared" si="3"/>
        <v>0.24008705292194921</v>
      </c>
      <c r="L28" s="79"/>
      <c r="M28" s="80"/>
      <c r="N28" s="81">
        <f>分析係数表!H31</f>
        <v>2.6304568860900653E-2</v>
      </c>
      <c r="O28" s="82">
        <f t="shared" si="4"/>
        <v>0.44047993770719102</v>
      </c>
      <c r="P28" s="76">
        <f>分析係数表!C31</f>
        <v>0.84592145015105746</v>
      </c>
      <c r="Q28" s="82">
        <f t="shared" si="5"/>
        <v>0.37261142766771449</v>
      </c>
      <c r="R28" s="83">
        <v>0.48510029911453334</v>
      </c>
      <c r="S28" s="84">
        <f t="shared" si="6"/>
        <v>3.8645712721153034</v>
      </c>
      <c r="T28" s="85">
        <f>分析係数表!F31</f>
        <v>0.3444121312837557</v>
      </c>
      <c r="U28" s="86">
        <f t="shared" si="7"/>
        <v>1.3310052283272067</v>
      </c>
      <c r="V28" s="87">
        <f>分析係数表!D31</f>
        <v>0</v>
      </c>
      <c r="W28" s="167">
        <f t="shared" si="8"/>
        <v>0</v>
      </c>
      <c r="X28" s="76">
        <f>分析係数表!E31</f>
        <v>0</v>
      </c>
      <c r="Y28" s="166">
        <f t="shared" si="9"/>
        <v>0</v>
      </c>
    </row>
    <row r="29" spans="1:25" x14ac:dyDescent="0.2">
      <c r="A29" s="6" t="s">
        <v>17</v>
      </c>
      <c r="B29" s="5" t="s">
        <v>272</v>
      </c>
      <c r="C29" s="90"/>
      <c r="D29" s="76">
        <f>投入係数表!H29</f>
        <v>0</v>
      </c>
      <c r="E29" s="77">
        <f t="shared" si="0"/>
        <v>0</v>
      </c>
      <c r="F29" s="76">
        <f>分析係数表!C32</f>
        <v>1</v>
      </c>
      <c r="G29" s="77">
        <f t="shared" si="1"/>
        <v>0</v>
      </c>
      <c r="H29" s="77">
        <v>8.9633632466753071E-3</v>
      </c>
      <c r="I29" s="77">
        <f t="shared" si="2"/>
        <v>8.9633632466753071E-3</v>
      </c>
      <c r="J29" s="76">
        <f>分析係数表!G32</f>
        <v>0.14030064423765212</v>
      </c>
      <c r="K29" s="78">
        <f t="shared" si="3"/>
        <v>1.2575656380446388E-3</v>
      </c>
      <c r="L29" s="79"/>
      <c r="M29" s="80"/>
      <c r="N29" s="81">
        <f>分析係数表!H32</f>
        <v>7.5437042867919574E-3</v>
      </c>
      <c r="O29" s="82">
        <f t="shared" si="4"/>
        <v>0.12632217664919443</v>
      </c>
      <c r="P29" s="76">
        <f>分析係数表!C32</f>
        <v>1</v>
      </c>
      <c r="Q29" s="82">
        <f t="shared" si="5"/>
        <v>0.12632217664919443</v>
      </c>
      <c r="R29" s="83">
        <v>0.15726266756168969</v>
      </c>
      <c r="S29" s="84">
        <f t="shared" si="6"/>
        <v>0.16622603080836501</v>
      </c>
      <c r="T29" s="85">
        <f>分析係数表!F32</f>
        <v>0.4831782390837509</v>
      </c>
      <c r="U29" s="86">
        <f t="shared" si="7"/>
        <v>8.0316800855867135E-2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投入係数表!H30</f>
        <v>0</v>
      </c>
      <c r="E30" s="77">
        <f t="shared" si="0"/>
        <v>0</v>
      </c>
      <c r="F30" s="76">
        <f>分析係数表!C33</f>
        <v>0.837092731829574</v>
      </c>
      <c r="G30" s="77">
        <f t="shared" si="1"/>
        <v>0</v>
      </c>
      <c r="H30" s="77">
        <v>4.1956442133750868E-2</v>
      </c>
      <c r="I30" s="77">
        <f t="shared" si="2"/>
        <v>4.1956442133750868E-2</v>
      </c>
      <c r="J30" s="76">
        <f>分析係数表!G33</f>
        <v>0.5074626865671642</v>
      </c>
      <c r="K30" s="78">
        <f t="shared" si="3"/>
        <v>2.1291328843992978E-2</v>
      </c>
      <c r="L30" s="79"/>
      <c r="M30" s="80"/>
      <c r="N30" s="81">
        <f>分析係数表!H33</f>
        <v>1.0823575715831939E-3</v>
      </c>
      <c r="O30" s="82">
        <f t="shared" si="4"/>
        <v>1.8124486214884418E-2</v>
      </c>
      <c r="P30" s="76">
        <f>分析係数表!C33</f>
        <v>0.837092731829574</v>
      </c>
      <c r="Q30" s="82">
        <f t="shared" si="5"/>
        <v>1.5171875678625053E-2</v>
      </c>
      <c r="R30" s="83">
        <v>3.9424161929048226E-2</v>
      </c>
      <c r="S30" s="84">
        <f t="shared" si="6"/>
        <v>8.1380604062799095E-2</v>
      </c>
      <c r="T30" s="85">
        <f>分析係数表!F33</f>
        <v>0.64477611940298507</v>
      </c>
      <c r="U30" s="86">
        <f t="shared" si="7"/>
        <v>5.2472270082282398E-2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投入係数表!H31</f>
        <v>7.1428571428571425E-2</v>
      </c>
      <c r="E31" s="77">
        <f t="shared" si="0"/>
        <v>7.1428571428571423</v>
      </c>
      <c r="F31" s="76">
        <f>分析係数表!C34</f>
        <v>0.15171777726539082</v>
      </c>
      <c r="G31" s="77">
        <f t="shared" si="1"/>
        <v>1.0836984090385058</v>
      </c>
      <c r="H31" s="77">
        <v>1.1216381662674066</v>
      </c>
      <c r="I31" s="77">
        <f t="shared" si="2"/>
        <v>1.1216381662674066</v>
      </c>
      <c r="J31" s="76">
        <f>分析係数表!G34</f>
        <v>0.4256007393715342</v>
      </c>
      <c r="K31" s="78">
        <f t="shared" si="3"/>
        <v>0.47737003287074009</v>
      </c>
      <c r="L31" s="79"/>
      <c r="M31" s="80"/>
      <c r="N31" s="81">
        <f>分析係数表!H34</f>
        <v>0.18524713831217815</v>
      </c>
      <c r="O31" s="82">
        <f t="shared" si="4"/>
        <v>3.1020332770202175</v>
      </c>
      <c r="P31" s="76">
        <f>分析係数表!C34</f>
        <v>0.15171777726539082</v>
      </c>
      <c r="Q31" s="82">
        <f t="shared" si="5"/>
        <v>0.47063359379278374</v>
      </c>
      <c r="R31" s="83">
        <v>0.49673420030436549</v>
      </c>
      <c r="S31" s="84">
        <f t="shared" si="6"/>
        <v>1.6183723665717722</v>
      </c>
      <c r="T31" s="85">
        <f>分析係数表!F34</f>
        <v>0.70194085027726427</v>
      </c>
      <c r="U31" s="86">
        <f t="shared" si="7"/>
        <v>1.1360016750566182</v>
      </c>
      <c r="V31" s="87">
        <f>分析係数表!D34</f>
        <v>0.41728280961182995</v>
      </c>
      <c r="W31" s="167">
        <f t="shared" si="8"/>
        <v>1</v>
      </c>
      <c r="X31" s="76">
        <f>分析係数表!E34</f>
        <v>0.28927911275415896</v>
      </c>
      <c r="Y31" s="166">
        <f t="shared" si="9"/>
        <v>0</v>
      </c>
    </row>
    <row r="32" spans="1:25" x14ac:dyDescent="0.2">
      <c r="A32" s="6" t="s">
        <v>20</v>
      </c>
      <c r="B32" s="5" t="s">
        <v>37</v>
      </c>
      <c r="C32" s="90"/>
      <c r="D32" s="76">
        <f>投入係数表!H32</f>
        <v>1.1904761904761904E-2</v>
      </c>
      <c r="E32" s="77">
        <f t="shared" si="0"/>
        <v>1.1904761904761905</v>
      </c>
      <c r="F32" s="76">
        <f>分析係数表!C35</f>
        <v>0.24573021958870689</v>
      </c>
      <c r="G32" s="77">
        <f t="shared" si="1"/>
        <v>0.29253597570084156</v>
      </c>
      <c r="H32" s="77">
        <v>0.32454641846540849</v>
      </c>
      <c r="I32" s="77">
        <f t="shared" si="2"/>
        <v>0.32454641846540849</v>
      </c>
      <c r="J32" s="76">
        <f>分析係数表!G35</f>
        <v>0.31648936170212766</v>
      </c>
      <c r="K32" s="78">
        <f t="shared" si="3"/>
        <v>0.10271548882282876</v>
      </c>
      <c r="L32" s="79"/>
      <c r="M32" s="80"/>
      <c r="N32" s="81">
        <f>分析係数表!H35</f>
        <v>7.0287644724326803E-2</v>
      </c>
      <c r="O32" s="82">
        <f t="shared" si="4"/>
        <v>1.176993150257494</v>
      </c>
      <c r="P32" s="76">
        <f>分析係数表!C35</f>
        <v>0.24573021958870689</v>
      </c>
      <c r="Q32" s="82">
        <f t="shared" si="5"/>
        <v>0.28922278526717787</v>
      </c>
      <c r="R32" s="83">
        <v>0.31967205896721329</v>
      </c>
      <c r="S32" s="84">
        <f t="shared" si="6"/>
        <v>0.64421847743262184</v>
      </c>
      <c r="T32" s="85">
        <f>分析係数表!F35</f>
        <v>0.65026595744680848</v>
      </c>
      <c r="U32" s="86">
        <f t="shared" si="7"/>
        <v>0.41891334503264904</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投入係数表!H33</f>
        <v>0</v>
      </c>
      <c r="E33" s="77">
        <f t="shared" si="0"/>
        <v>0</v>
      </c>
      <c r="F33" s="76">
        <f>分析係数表!C36</f>
        <v>0.58821233411397345</v>
      </c>
      <c r="G33" s="77">
        <f t="shared" si="1"/>
        <v>0</v>
      </c>
      <c r="H33" s="77">
        <v>3.28524338101744E-2</v>
      </c>
      <c r="I33" s="77">
        <f t="shared" si="2"/>
        <v>3.28524338101744E-2</v>
      </c>
      <c r="J33" s="76">
        <f>分析係数表!G36</f>
        <v>4.6988749172733289E-2</v>
      </c>
      <c r="K33" s="78">
        <f t="shared" si="3"/>
        <v>1.5436947720201075E-3</v>
      </c>
      <c r="L33" s="79"/>
      <c r="M33" s="80"/>
      <c r="N33" s="81">
        <f>分析係数表!H36</f>
        <v>7.2517957296073993E-2</v>
      </c>
      <c r="O33" s="82">
        <f t="shared" si="4"/>
        <v>1.2143405763972559</v>
      </c>
      <c r="P33" s="76">
        <f>分析係数表!C36</f>
        <v>0.58821233411397345</v>
      </c>
      <c r="Q33" s="82">
        <f t="shared" si="5"/>
        <v>0.71429010485193778</v>
      </c>
      <c r="R33" s="83">
        <v>0.75404429523439687</v>
      </c>
      <c r="S33" s="84">
        <f t="shared" si="6"/>
        <v>0.78689672904457131</v>
      </c>
      <c r="T33" s="85">
        <f>分析係数表!F36</f>
        <v>0.85903375248180014</v>
      </c>
      <c r="U33" s="86">
        <f t="shared" si="7"/>
        <v>0.67597084996681245</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投入係数表!H34</f>
        <v>1.1904761904761904E-2</v>
      </c>
      <c r="E34" s="77">
        <f t="shared" si="0"/>
        <v>1.1904761904761905</v>
      </c>
      <c r="F34" s="76">
        <f>分析係数表!C37</f>
        <v>0.50371087447563734</v>
      </c>
      <c r="G34" s="77">
        <f t="shared" si="1"/>
        <v>0.59965580294718734</v>
      </c>
      <c r="H34" s="77">
        <v>0.72578430079149781</v>
      </c>
      <c r="I34" s="77">
        <f t="shared" si="2"/>
        <v>0.72578430079149781</v>
      </c>
      <c r="J34" s="76">
        <f>分析係数表!G37</f>
        <v>0.46674537583628495</v>
      </c>
      <c r="K34" s="78">
        <f t="shared" si="3"/>
        <v>0.33875646624900291</v>
      </c>
      <c r="L34" s="79"/>
      <c r="M34" s="80"/>
      <c r="N34" s="81">
        <f>分析係数表!H37</f>
        <v>5.4544261864934891E-2</v>
      </c>
      <c r="O34" s="82">
        <f t="shared" si="4"/>
        <v>0.91336425985917524</v>
      </c>
      <c r="P34" s="76">
        <f>分析係数表!C37</f>
        <v>0.50371087447563734</v>
      </c>
      <c r="Q34" s="82">
        <f t="shared" si="5"/>
        <v>0.46007151004845842</v>
      </c>
      <c r="R34" s="83">
        <v>0.51991898237211509</v>
      </c>
      <c r="S34" s="84">
        <f t="shared" si="6"/>
        <v>1.2457032831636128</v>
      </c>
      <c r="T34" s="85">
        <f>分析係数表!F37</f>
        <v>0.71979535615899248</v>
      </c>
      <c r="U34" s="86">
        <f t="shared" si="7"/>
        <v>0.89665143837317896</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投入係数表!H35</f>
        <v>0</v>
      </c>
      <c r="E35" s="77">
        <f t="shared" si="0"/>
        <v>0</v>
      </c>
      <c r="F35" s="76">
        <f>分析係数表!C38</f>
        <v>2.603198214949809E-3</v>
      </c>
      <c r="G35" s="77">
        <f t="shared" si="1"/>
        <v>0</v>
      </c>
      <c r="H35" s="77">
        <v>3.2057320661460715E-4</v>
      </c>
      <c r="I35" s="77">
        <f t="shared" si="2"/>
        <v>3.2057320661460715E-4</v>
      </c>
      <c r="J35" s="76">
        <f>分析係数表!G38</f>
        <v>0.5</v>
      </c>
      <c r="K35" s="78">
        <f t="shared" si="3"/>
        <v>1.6028660330730357E-4</v>
      </c>
      <c r="L35" s="79"/>
      <c r="M35" s="80"/>
      <c r="N35" s="81">
        <f>分析係数表!H38</f>
        <v>4.7820525435402932E-2</v>
      </c>
      <c r="O35" s="82">
        <f t="shared" si="4"/>
        <v>0.80077275458489328</v>
      </c>
      <c r="P35" s="76">
        <f>分析係数表!C38</f>
        <v>2.603198214949809E-3</v>
      </c>
      <c r="Q35" s="82">
        <f t="shared" si="5"/>
        <v>2.0845702053158355E-3</v>
      </c>
      <c r="R35" s="83">
        <v>2.3438452555374083E-3</v>
      </c>
      <c r="S35" s="84">
        <f t="shared" si="6"/>
        <v>2.6644184621520154E-3</v>
      </c>
      <c r="T35" s="85">
        <f>分析係数表!F38</f>
        <v>0.66666666666666663</v>
      </c>
      <c r="U35" s="86">
        <f t="shared" si="7"/>
        <v>1.7762789747680103E-3</v>
      </c>
      <c r="V35" s="87">
        <f>分析係数表!D38</f>
        <v>1.0833333333333333</v>
      </c>
      <c r="W35" s="167">
        <f t="shared" si="8"/>
        <v>0</v>
      </c>
      <c r="X35" s="76">
        <f>分析係数表!E38</f>
        <v>0</v>
      </c>
      <c r="Y35" s="166">
        <f t="shared" si="9"/>
        <v>0</v>
      </c>
    </row>
    <row r="36" spans="1:25" x14ac:dyDescent="0.2">
      <c r="A36" s="6" t="s">
        <v>24</v>
      </c>
      <c r="B36" s="5" t="s">
        <v>39</v>
      </c>
      <c r="C36" s="90"/>
      <c r="D36" s="76">
        <f>投入係数表!H36</f>
        <v>0</v>
      </c>
      <c r="E36" s="77">
        <f t="shared" si="0"/>
        <v>0</v>
      </c>
      <c r="F36" s="76">
        <f>分析係数表!C39</f>
        <v>1</v>
      </c>
      <c r="G36" s="77">
        <f t="shared" si="1"/>
        <v>0</v>
      </c>
      <c r="H36" s="77">
        <v>3.8371616675827124E-4</v>
      </c>
      <c r="I36" s="77">
        <f t="shared" si="2"/>
        <v>3.8371616675827124E-4</v>
      </c>
      <c r="J36" s="76">
        <f>分析係数表!G39</f>
        <v>0.35424286759326995</v>
      </c>
      <c r="K36" s="78">
        <f t="shared" si="3"/>
        <v>1.3592871525434737E-4</v>
      </c>
      <c r="L36" s="79"/>
      <c r="M36" s="80"/>
      <c r="N36" s="81">
        <f>分析係数表!H39</f>
        <v>4.3622290006231756E-3</v>
      </c>
      <c r="O36" s="82">
        <f t="shared" si="4"/>
        <v>7.3047171714534162E-2</v>
      </c>
      <c r="P36" s="76">
        <f>分析係数表!C39</f>
        <v>1</v>
      </c>
      <c r="Q36" s="82">
        <f t="shared" si="5"/>
        <v>7.3047171714534162E-2</v>
      </c>
      <c r="R36" s="83">
        <v>7.7053364299946941E-2</v>
      </c>
      <c r="S36" s="84">
        <f t="shared" si="6"/>
        <v>7.7437080466705208E-2</v>
      </c>
      <c r="T36" s="85">
        <f>分析係数表!F39</f>
        <v>0.70501097293343085</v>
      </c>
      <c r="U36" s="86">
        <f t="shared" si="7"/>
        <v>5.459399144095621E-2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投入係数表!H37</f>
        <v>0</v>
      </c>
      <c r="E37" s="77">
        <f t="shared" si="0"/>
        <v>0</v>
      </c>
      <c r="F37" s="76">
        <f>分析係数表!C40</f>
        <v>0.80741531074953321</v>
      </c>
      <c r="G37" s="77">
        <f t="shared" si="1"/>
        <v>0</v>
      </c>
      <c r="H37" s="77">
        <v>5.7201700203257904E-4</v>
      </c>
      <c r="I37" s="77">
        <f t="shared" si="2"/>
        <v>5.7201700203257904E-4</v>
      </c>
      <c r="J37" s="76">
        <f>分析係数表!G40</f>
        <v>0.58044960848699167</v>
      </c>
      <c r="K37" s="78">
        <f t="shared" si="3"/>
        <v>3.3202704487771324E-4</v>
      </c>
      <c r="L37" s="79"/>
      <c r="M37" s="80"/>
      <c r="N37" s="81">
        <f>分析係数表!H40</f>
        <v>3.1486765718783824E-2</v>
      </c>
      <c r="O37" s="82">
        <f t="shared" si="4"/>
        <v>0.52725778079663754</v>
      </c>
      <c r="P37" s="76">
        <f>分析係数表!C40</f>
        <v>0.80741531074953321</v>
      </c>
      <c r="Q37" s="82">
        <f t="shared" si="5"/>
        <v>0.42571600492702638</v>
      </c>
      <c r="R37" s="83">
        <v>0.42619078250184866</v>
      </c>
      <c r="S37" s="84">
        <f t="shared" si="6"/>
        <v>0.42676279950388124</v>
      </c>
      <c r="T37" s="85">
        <f>分析係数表!F40</f>
        <v>0.7794897701439758</v>
      </c>
      <c r="U37" s="86">
        <f t="shared" si="7"/>
        <v>0.33265723649128004</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投入係数表!H38</f>
        <v>0</v>
      </c>
      <c r="E38" s="77">
        <f t="shared" si="0"/>
        <v>0</v>
      </c>
      <c r="F38" s="76">
        <f>分析係数表!C41</f>
        <v>0.45201238390092879</v>
      </c>
      <c r="G38" s="77">
        <f t="shared" si="1"/>
        <v>0</v>
      </c>
      <c r="H38" s="77">
        <v>2.9538800579345469E-4</v>
      </c>
      <c r="I38" s="77">
        <f t="shared" si="2"/>
        <v>2.9538800579345469E-4</v>
      </c>
      <c r="J38" s="76">
        <f>分析係数表!G41</f>
        <v>0.48819421350182907</v>
      </c>
      <c r="K38" s="78">
        <f t="shared" si="3"/>
        <v>1.4420671516620934E-4</v>
      </c>
      <c r="L38" s="79"/>
      <c r="M38" s="80"/>
      <c r="N38" s="81">
        <f>分析係数表!H41</f>
        <v>5.5823411722260484E-2</v>
      </c>
      <c r="O38" s="82">
        <f t="shared" si="4"/>
        <v>0.93478410720403871</v>
      </c>
      <c r="P38" s="76">
        <f>分析係数表!C41</f>
        <v>0.45201238390092879</v>
      </c>
      <c r="Q38" s="82">
        <f t="shared" si="5"/>
        <v>0.42253399272999892</v>
      </c>
      <c r="R38" s="83">
        <v>0.42625775773732377</v>
      </c>
      <c r="S38" s="84">
        <f t="shared" si="6"/>
        <v>0.4265531457431172</v>
      </c>
      <c r="T38" s="85">
        <f>分析係数表!F41</f>
        <v>0.58829398071167271</v>
      </c>
      <c r="U38" s="86">
        <f t="shared" si="7"/>
        <v>0.25093864809430472</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投入係数表!H39</f>
        <v>0</v>
      </c>
      <c r="E39" s="77">
        <f>$C$10*D39</f>
        <v>0</v>
      </c>
      <c r="F39" s="76">
        <f>分析係数表!C42</f>
        <v>0.22977941176470584</v>
      </c>
      <c r="G39" s="77">
        <f>E39*F39</f>
        <v>0</v>
      </c>
      <c r="H39" s="77">
        <v>1.0009414737270415E-3</v>
      </c>
      <c r="I39" s="77">
        <f>C39+H39</f>
        <v>1.0009414737270415E-3</v>
      </c>
      <c r="J39" s="76">
        <f>分析係数表!G42</f>
        <v>0.5</v>
      </c>
      <c r="K39" s="78">
        <f>I39*J39</f>
        <v>5.0047073686352076E-4</v>
      </c>
      <c r="L39" s="79"/>
      <c r="M39" s="80"/>
      <c r="N39" s="81">
        <f>分析係数表!H42</f>
        <v>1.6268162288038308E-2</v>
      </c>
      <c r="O39" s="82">
        <f t="shared" si="4"/>
        <v>0.27241652007826272</v>
      </c>
      <c r="P39" s="76">
        <f>分析係数表!C42</f>
        <v>0.22977941176470584</v>
      </c>
      <c r="Q39" s="82">
        <f>O39*P39</f>
        <v>6.2595707738571385E-2</v>
      </c>
      <c r="R39" s="83">
        <v>6.4181806883434819E-2</v>
      </c>
      <c r="S39" s="84">
        <f>I39+R39</f>
        <v>6.5182748357161854E-2</v>
      </c>
      <c r="T39" s="85">
        <f>分析係数表!F42</f>
        <v>0.56349206349206349</v>
      </c>
      <c r="U39" s="86">
        <f t="shared" si="7"/>
        <v>3.6729961375861042E-2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投入係数表!H40</f>
        <v>2.3809523809523808E-2</v>
      </c>
      <c r="E40" s="77">
        <f>$C$10*D40</f>
        <v>2.3809523809523809</v>
      </c>
      <c r="F40" s="76">
        <f>分析係数表!C43</f>
        <v>0.15755839576906128</v>
      </c>
      <c r="G40" s="77">
        <f>E40*F40</f>
        <v>0.37513903754538397</v>
      </c>
      <c r="H40" s="77">
        <v>0.45854055002313893</v>
      </c>
      <c r="I40" s="77">
        <f>C40+H40</f>
        <v>0.45854055002313893</v>
      </c>
      <c r="J40" s="76">
        <f>分析係数表!G43</f>
        <v>0.37795275590551181</v>
      </c>
      <c r="K40" s="78">
        <f>I40*J40</f>
        <v>0.17330666457567456</v>
      </c>
      <c r="L40" s="79"/>
      <c r="M40" s="80"/>
      <c r="N40" s="81">
        <f>分析係数表!H43</f>
        <v>4.3425497720489356E-2</v>
      </c>
      <c r="O40" s="82">
        <f t="shared" si="4"/>
        <v>0.72717635601536268</v>
      </c>
      <c r="P40" s="76">
        <f>分析係数表!C43</f>
        <v>0.15755839576906128</v>
      </c>
      <c r="Q40" s="82">
        <f>O40*P40</f>
        <v>0.11457274009497231</v>
      </c>
      <c r="R40" s="83">
        <v>0.16286635323708828</v>
      </c>
      <c r="S40" s="84">
        <f>I40+R40</f>
        <v>0.62140690326022718</v>
      </c>
      <c r="T40" s="85">
        <f>分析係数表!F43</f>
        <v>0.59317585301837272</v>
      </c>
      <c r="U40" s="86">
        <f t="shared" si="7"/>
        <v>0.36860356991289067</v>
      </c>
      <c r="V40" s="87">
        <f>分析係数表!D43</f>
        <v>0.81889763779527558</v>
      </c>
      <c r="W40" s="167">
        <f t="shared" si="8"/>
        <v>1</v>
      </c>
      <c r="X40" s="76">
        <f>分析係数表!E43</f>
        <v>0.67322834645669294</v>
      </c>
      <c r="Y40" s="166">
        <f t="shared" si="9"/>
        <v>0</v>
      </c>
    </row>
    <row r="41" spans="1:25" x14ac:dyDescent="0.2">
      <c r="A41" s="6" t="s">
        <v>340</v>
      </c>
      <c r="B41" s="5" t="s">
        <v>42</v>
      </c>
      <c r="C41" s="90"/>
      <c r="D41" s="76">
        <f>投入係数表!H41</f>
        <v>0</v>
      </c>
      <c r="E41" s="77">
        <f>$C$10*D41</f>
        <v>0</v>
      </c>
      <c r="F41" s="76">
        <f>分析係数表!C44</f>
        <v>0.3172445048719692</v>
      </c>
      <c r="G41" s="77">
        <f>E41*F41</f>
        <v>0</v>
      </c>
      <c r="H41" s="77">
        <v>4.7968589961761688E-4</v>
      </c>
      <c r="I41" s="77">
        <f>C41+H41</f>
        <v>4.7968589961761688E-4</v>
      </c>
      <c r="J41" s="76">
        <f>分析係数表!G44</f>
        <v>0.27070707070707073</v>
      </c>
      <c r="K41" s="78">
        <f>I41*J41</f>
        <v>1.2985436474497104E-4</v>
      </c>
      <c r="L41" s="79"/>
      <c r="M41" s="80"/>
      <c r="N41" s="81">
        <f>分析係数表!H44</f>
        <v>0.1249959001607137</v>
      </c>
      <c r="O41" s="82">
        <f t="shared" si="4"/>
        <v>2.0931035443916519</v>
      </c>
      <c r="P41" s="76">
        <f>分析係数表!C44</f>
        <v>0.3172445048719692</v>
      </c>
      <c r="Q41" s="82">
        <f>O41*P41</f>
        <v>0.66402559758629343</v>
      </c>
      <c r="R41" s="83">
        <v>0.67007689596088837</v>
      </c>
      <c r="S41" s="84">
        <f>I41+R41</f>
        <v>0.67055658186050604</v>
      </c>
      <c r="T41" s="85">
        <f>分析係数表!F44</f>
        <v>0.56111111111111112</v>
      </c>
      <c r="U41" s="86">
        <f t="shared" si="7"/>
        <v>0.37625674871061726</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投入係数表!H42</f>
        <v>0</v>
      </c>
      <c r="E42" s="77">
        <f>$C$10*D42</f>
        <v>0</v>
      </c>
      <c r="F42" s="76">
        <f>分析係数表!C45</f>
        <v>1</v>
      </c>
      <c r="G42" s="77">
        <f>E42*F42</f>
        <v>0</v>
      </c>
      <c r="H42" s="77">
        <v>4.7999456964543481E-3</v>
      </c>
      <c r="I42" s="77">
        <f>C42+H42</f>
        <v>4.7999456964543481E-3</v>
      </c>
      <c r="J42" s="76">
        <f>分析係数表!G45</f>
        <v>0</v>
      </c>
      <c r="K42" s="78">
        <f>I42*J42</f>
        <v>0</v>
      </c>
      <c r="L42" s="79"/>
      <c r="M42" s="80"/>
      <c r="N42" s="81">
        <f>分析係数表!H45</f>
        <v>0</v>
      </c>
      <c r="O42" s="82">
        <f t="shared" si="4"/>
        <v>0</v>
      </c>
      <c r="P42" s="76">
        <f>分析係数表!C45</f>
        <v>1</v>
      </c>
      <c r="Q42" s="82">
        <f>O42*P42</f>
        <v>0</v>
      </c>
      <c r="R42" s="83">
        <v>5.8239967601572771E-3</v>
      </c>
      <c r="S42" s="84">
        <f>I42+R42</f>
        <v>1.0623942456611624E-2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0</v>
      </c>
      <c r="E43" s="77">
        <f>$C$10*D43</f>
        <v>0</v>
      </c>
      <c r="F43" s="76">
        <f>分析係数表!C46</f>
        <v>4.6672428694900625E-2</v>
      </c>
      <c r="G43" s="77">
        <f>E43*F43</f>
        <v>0</v>
      </c>
      <c r="H43" s="77">
        <v>2.0720673004946647E-3</v>
      </c>
      <c r="I43" s="77">
        <f>C43+H43</f>
        <v>2.0720673004946647E-3</v>
      </c>
      <c r="J43" s="76">
        <f>分析係数表!G46</f>
        <v>1.8518518518518517E-2</v>
      </c>
      <c r="K43" s="78">
        <f>I43*J43</f>
        <v>3.8371616675827118E-5</v>
      </c>
      <c r="L43" s="79"/>
      <c r="M43" s="80"/>
      <c r="N43" s="81">
        <f>分析係数表!H46</f>
        <v>2.5582997146511858E-2</v>
      </c>
      <c r="O43" s="82">
        <f t="shared" si="4"/>
        <v>0.42839694689726804</v>
      </c>
      <c r="P43" s="76">
        <f>分析係数表!C46</f>
        <v>4.6672428694900625E-2</v>
      </c>
      <c r="Q43" s="82">
        <f>O43*P43</f>
        <v>1.9994325957175874E-2</v>
      </c>
      <c r="R43" s="83">
        <v>2.1633439961229101E-2</v>
      </c>
      <c r="S43" s="84">
        <f>I43+R43</f>
        <v>2.3705507261723765E-2</v>
      </c>
      <c r="T43" s="85">
        <f>分析係数表!F46</f>
        <v>0.35185185185185186</v>
      </c>
      <c r="U43" s="86">
        <f t="shared" si="7"/>
        <v>8.340826629125029E-3</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投入係数表!H44</f>
        <v>0.58333333333333337</v>
      </c>
      <c r="E44" s="91">
        <f>SUM(E5:E43)</f>
        <v>58.333333333333329</v>
      </c>
      <c r="F44" s="92">
        <f>分析係数表!C47</f>
        <v>0.39611399613657461</v>
      </c>
      <c r="G44" s="91">
        <f>SUM(G5:G43)</f>
        <v>7.3883636009450893</v>
      </c>
      <c r="H44" s="91">
        <f>SUM(H5:H43)</f>
        <v>8.5434427232944987</v>
      </c>
      <c r="I44" s="91">
        <f>SUM(I5:I43)</f>
        <v>108.54344272329448</v>
      </c>
      <c r="J44" s="92">
        <f>分析係数表!G47</f>
        <v>0.26621430495689657</v>
      </c>
      <c r="K44" s="93">
        <f>SUM(K5:K43)</f>
        <v>26.707141279088056</v>
      </c>
      <c r="L44" s="94">
        <f>最終需要_まとめ!$L$33</f>
        <v>0.627</v>
      </c>
      <c r="M44" s="91">
        <f>K44*L44</f>
        <v>16.745377581988212</v>
      </c>
      <c r="N44" s="95">
        <f>分析係数表!H47</f>
        <v>1</v>
      </c>
      <c r="O44" s="96">
        <f>SUM(O5:O43)</f>
        <v>16.745377581988215</v>
      </c>
      <c r="P44" s="92">
        <f>分析係数表!C47</f>
        <v>0.39611399613657461</v>
      </c>
      <c r="Q44" s="96">
        <f>SUM(Q5:Q43)</f>
        <v>4.9316556255489514</v>
      </c>
      <c r="R44" s="96">
        <f>SUM(R5:R43)</f>
        <v>5.544676539658262</v>
      </c>
      <c r="S44" s="97">
        <f>SUM(S5:S43)</f>
        <v>114.08811926295272</v>
      </c>
      <c r="T44" s="98">
        <f>分析係数表!F47</f>
        <v>0.49986530172413796</v>
      </c>
      <c r="U44" s="99">
        <f>SUM(U5:U43)</f>
        <v>47.818114389566503</v>
      </c>
      <c r="V44" s="100">
        <f>分析係数表!D47</f>
        <v>0.10482893318965517</v>
      </c>
      <c r="W44" s="164">
        <f>SUM(W5:W43)</f>
        <v>17</v>
      </c>
      <c r="X44" s="92">
        <f>分析係数表!E47</f>
        <v>8.4725215517241381E-2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1</v>
      </c>
      <c r="G5" s="77">
        <f t="shared" ref="G5:G38" si="1">E5*F5</f>
        <v>0</v>
      </c>
      <c r="H5" s="77">
        <f t="array" ref="H5:H43">MMULT(逆行列係数!C5:AO43,'7'!G5:G43)</f>
        <v>7.4379892583150828E-3</v>
      </c>
      <c r="I5" s="77">
        <f t="shared" ref="I5:I38" si="2">C5+H5</f>
        <v>7.4379892583150828E-3</v>
      </c>
      <c r="J5" s="76">
        <f>分析係数表!G8</f>
        <v>0.11967899511514306</v>
      </c>
      <c r="K5" s="78">
        <f t="shared" ref="K5:K38" si="3">I5*J5</f>
        <v>8.9017108011237728E-4</v>
      </c>
      <c r="L5" s="79" t="s">
        <v>182</v>
      </c>
      <c r="M5" s="80" t="s">
        <v>182</v>
      </c>
      <c r="N5" s="81">
        <f>分析係数表!H8</f>
        <v>1.4037849716291122E-2</v>
      </c>
      <c r="O5" s="82">
        <f t="shared" ref="O5:O43" si="4">$M$44*N5</f>
        <v>0.21232803267878206</v>
      </c>
      <c r="P5" s="76">
        <f>分析係数表!C8</f>
        <v>1</v>
      </c>
      <c r="Q5" s="82">
        <f t="shared" ref="Q5:Q38" si="5">O5*P5</f>
        <v>0.21232803267878206</v>
      </c>
      <c r="R5" s="83">
        <f t="array" ref="R5:R43">MMULT(逆行列係数!C5:AO43,'7'!Q5:Q43)</f>
        <v>0.30705366976974507</v>
      </c>
      <c r="S5" s="84">
        <f t="shared" ref="S5:S38" si="6">I5+R5</f>
        <v>0.31449165902806014</v>
      </c>
      <c r="T5" s="85">
        <f>分析係数表!F8</f>
        <v>0.45208187950686207</v>
      </c>
      <c r="U5" s="86">
        <f t="shared" ref="U5:U43" si="7">S5*T5</f>
        <v>0.14217598030263665</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投入係数表!I6</f>
        <v>8.3623693379790948E-2</v>
      </c>
      <c r="E6" s="77">
        <f t="shared" si="0"/>
        <v>8.3623693379790947</v>
      </c>
      <c r="F6" s="76">
        <f>分析係数表!C9</f>
        <v>0.71764705882352942</v>
      </c>
      <c r="G6" s="77">
        <f t="shared" si="1"/>
        <v>6.0012297601967619</v>
      </c>
      <c r="H6" s="77">
        <v>6.7820162799463599</v>
      </c>
      <c r="I6" s="77">
        <f t="shared" si="2"/>
        <v>6.7820162799463599</v>
      </c>
      <c r="J6" s="76">
        <f>分析係数表!G9</f>
        <v>0.25757575757575757</v>
      </c>
      <c r="K6" s="78">
        <f t="shared" si="3"/>
        <v>1.7468829811983049</v>
      </c>
      <c r="L6" s="79"/>
      <c r="M6" s="80"/>
      <c r="N6" s="81">
        <f>分析係数表!H9</f>
        <v>7.2157171438879601E-4</v>
      </c>
      <c r="O6" s="82">
        <f t="shared" si="4"/>
        <v>1.0914057754516836E-2</v>
      </c>
      <c r="P6" s="76">
        <f>分析係数表!C9</f>
        <v>0.71764705882352942</v>
      </c>
      <c r="Q6" s="82">
        <f t="shared" si="5"/>
        <v>7.8324414473591418E-3</v>
      </c>
      <c r="R6" s="83">
        <v>9.623130719930104E-3</v>
      </c>
      <c r="S6" s="84">
        <f t="shared" si="6"/>
        <v>6.7916394106662903</v>
      </c>
      <c r="T6" s="85">
        <f>分析係数表!F9</f>
        <v>0.71212121212121215</v>
      </c>
      <c r="U6" s="86">
        <f t="shared" si="7"/>
        <v>4.8364704894138733</v>
      </c>
      <c r="V6" s="87">
        <f>分析係数表!D9</f>
        <v>0.16666666666666666</v>
      </c>
      <c r="W6" s="167">
        <f t="shared" si="8"/>
        <v>1</v>
      </c>
      <c r="X6" s="76">
        <f>分析係数表!E9</f>
        <v>3.0303030303030304E-2</v>
      </c>
      <c r="Y6" s="166">
        <f t="shared" si="9"/>
        <v>0</v>
      </c>
    </row>
    <row r="7" spans="1:25" x14ac:dyDescent="0.2">
      <c r="A7" s="6" t="s">
        <v>220</v>
      </c>
      <c r="B7" s="5" t="s">
        <v>266</v>
      </c>
      <c r="C7" s="90"/>
      <c r="D7" s="76">
        <f>投入係数表!I7</f>
        <v>0</v>
      </c>
      <c r="E7" s="77">
        <f t="shared" si="0"/>
        <v>0</v>
      </c>
      <c r="F7" s="76">
        <f>分析係数表!C10</f>
        <v>2.3584905660377409E-2</v>
      </c>
      <c r="G7" s="77">
        <f t="shared" si="1"/>
        <v>0</v>
      </c>
      <c r="H7" s="77">
        <v>2.3722786827930502E-5</v>
      </c>
      <c r="I7" s="77">
        <f t="shared" si="2"/>
        <v>2.3722786827930502E-5</v>
      </c>
      <c r="J7" s="76">
        <f>分析係数表!G10</f>
        <v>0.2857142857142857</v>
      </c>
      <c r="K7" s="78">
        <f t="shared" si="3"/>
        <v>6.7779390936944291E-6</v>
      </c>
      <c r="L7" s="79"/>
      <c r="M7" s="80"/>
      <c r="N7" s="81">
        <f>分析係数表!H10</f>
        <v>1.443143428777592E-3</v>
      </c>
      <c r="O7" s="82">
        <f t="shared" si="4"/>
        <v>2.1828115509033671E-2</v>
      </c>
      <c r="P7" s="76">
        <f>分析係数表!C10</f>
        <v>2.3584905660377409E-2</v>
      </c>
      <c r="Q7" s="82">
        <f t="shared" si="5"/>
        <v>5.1481404502438011E-4</v>
      </c>
      <c r="R7" s="83">
        <v>7.3823749073098231E-4</v>
      </c>
      <c r="S7" s="84">
        <f t="shared" si="6"/>
        <v>7.6196027755891281E-4</v>
      </c>
      <c r="T7" s="85">
        <f>分析係数表!F10</f>
        <v>0.5714285714285714</v>
      </c>
      <c r="U7" s="86">
        <f t="shared" si="7"/>
        <v>4.3540587289080731E-4</v>
      </c>
      <c r="V7" s="87">
        <f>分析係数表!D10</f>
        <v>0.14285714285714285</v>
      </c>
      <c r="W7" s="167">
        <f t="shared" si="8"/>
        <v>0</v>
      </c>
      <c r="X7" s="76">
        <f>分析係数表!E10</f>
        <v>0</v>
      </c>
      <c r="Y7" s="166">
        <f t="shared" si="9"/>
        <v>0</v>
      </c>
    </row>
    <row r="8" spans="1:25" x14ac:dyDescent="0.2">
      <c r="A8" s="6" t="s">
        <v>221</v>
      </c>
      <c r="B8" s="5" t="s">
        <v>27</v>
      </c>
      <c r="C8" s="90"/>
      <c r="D8" s="76">
        <f>投入係数表!I8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-4.9609353429621976E-4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投入係数表!I9</f>
        <v>0</v>
      </c>
      <c r="E9" s="77">
        <f t="shared" si="0"/>
        <v>0</v>
      </c>
      <c r="F9" s="76">
        <f>分析係数表!C12</f>
        <v>0.10853964836742014</v>
      </c>
      <c r="G9" s="77">
        <f t="shared" si="1"/>
        <v>0</v>
      </c>
      <c r="H9" s="77">
        <v>2.3186794642274678E-2</v>
      </c>
      <c r="I9" s="77">
        <f t="shared" si="2"/>
        <v>2.3186794642274678E-2</v>
      </c>
      <c r="J9" s="76">
        <f>分析係数表!G12</f>
        <v>0.14452332657200812</v>
      </c>
      <c r="K9" s="78">
        <f t="shared" si="3"/>
        <v>3.3510326942435514E-3</v>
      </c>
      <c r="L9" s="79"/>
      <c r="M9" s="80"/>
      <c r="N9" s="81">
        <f>分析係数表!H12</f>
        <v>0.10554626258650661</v>
      </c>
      <c r="O9" s="82">
        <f t="shared" si="4"/>
        <v>1.5964289933652351</v>
      </c>
      <c r="P9" s="76">
        <f>分析係数表!C12</f>
        <v>0.10853964836742014</v>
      </c>
      <c r="Q9" s="82">
        <f t="shared" si="5"/>
        <v>0.17327584158341711</v>
      </c>
      <c r="R9" s="83">
        <v>0.19026552594915502</v>
      </c>
      <c r="S9" s="84">
        <f t="shared" si="6"/>
        <v>0.21345232059142971</v>
      </c>
      <c r="T9" s="85">
        <f>分析係数表!F12</f>
        <v>0.28575050709939148</v>
      </c>
      <c r="U9" s="86">
        <f t="shared" si="7"/>
        <v>6.0994108850542919E-2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投入係数表!I10</f>
        <v>3.4843205574912892E-3</v>
      </c>
      <c r="E10" s="77">
        <f t="shared" si="0"/>
        <v>0.34843205574912894</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0.23762880292788924</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75">
        <f>最終需要_まとめ!C12</f>
        <v>100</v>
      </c>
      <c r="D11" s="76">
        <f>投入係数表!I11</f>
        <v>0.21602787456445993</v>
      </c>
      <c r="E11" s="77">
        <f t="shared" si="0"/>
        <v>21.602787456445995</v>
      </c>
      <c r="F11" s="76">
        <f>分析係数表!C14</f>
        <v>8.8339222614840951E-2</v>
      </c>
      <c r="G11" s="77">
        <f t="shared" si="1"/>
        <v>1.9083734502160765</v>
      </c>
      <c r="H11" s="77">
        <v>1.9493066323087129</v>
      </c>
      <c r="I11" s="77">
        <f t="shared" si="2"/>
        <v>101.94930663230872</v>
      </c>
      <c r="J11" s="76">
        <f>分析係数表!G14</f>
        <v>0.19860627177700349</v>
      </c>
      <c r="K11" s="78">
        <f t="shared" si="3"/>
        <v>20.24777170049337</v>
      </c>
      <c r="L11" s="79"/>
      <c r="M11" s="80"/>
      <c r="N11" s="81">
        <f>分析係数表!H14</f>
        <v>1.3119485716159927E-3</v>
      </c>
      <c r="O11" s="82">
        <f t="shared" si="4"/>
        <v>1.9843741371848789E-2</v>
      </c>
      <c r="P11" s="76">
        <f>分析係数表!C14</f>
        <v>8.8339222614840951E-2</v>
      </c>
      <c r="Q11" s="82">
        <f t="shared" si="5"/>
        <v>1.7529806865590797E-3</v>
      </c>
      <c r="R11" s="83">
        <v>4.8190300930670577E-3</v>
      </c>
      <c r="S11" s="84">
        <f t="shared" si="6"/>
        <v>101.95412566240179</v>
      </c>
      <c r="T11" s="85">
        <f>分析係数表!F14</f>
        <v>0.38327526132404183</v>
      </c>
      <c r="U11" s="86">
        <f t="shared" si="7"/>
        <v>39.076494156321246</v>
      </c>
      <c r="V11" s="87">
        <f>分析係数表!D14</f>
        <v>0.14285714285714285</v>
      </c>
      <c r="W11" s="167">
        <f t="shared" si="8"/>
        <v>15</v>
      </c>
      <c r="X11" s="76">
        <f>分析係数表!E14</f>
        <v>8.3623693379790948E-2</v>
      </c>
      <c r="Y11" s="166">
        <f t="shared" si="9"/>
        <v>9</v>
      </c>
    </row>
    <row r="12" spans="1:25" x14ac:dyDescent="0.2">
      <c r="A12" s="6" t="s">
        <v>225</v>
      </c>
      <c r="B12" s="5" t="s">
        <v>29</v>
      </c>
      <c r="C12" s="90"/>
      <c r="D12" s="76">
        <f>投入係数表!I12</f>
        <v>3.484320557491289E-2</v>
      </c>
      <c r="E12" s="77">
        <f t="shared" si="0"/>
        <v>3.484320557491289</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0.1478358732202735</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投入係数表!I13</f>
        <v>0</v>
      </c>
      <c r="E13" s="77">
        <f t="shared" si="0"/>
        <v>0</v>
      </c>
      <c r="F13" s="76">
        <f>分析係数表!C16</f>
        <v>0.17911646586345387</v>
      </c>
      <c r="G13" s="77">
        <f t="shared" si="1"/>
        <v>0</v>
      </c>
      <c r="H13" s="77">
        <v>3.9421730189012301E-2</v>
      </c>
      <c r="I13" s="77">
        <f t="shared" si="2"/>
        <v>3.9421730189012301E-2</v>
      </c>
      <c r="J13" s="76">
        <f>分析係数表!G16</f>
        <v>3.2586558044806514E-2</v>
      </c>
      <c r="K13" s="78">
        <f t="shared" si="3"/>
        <v>1.2846184990309506E-3</v>
      </c>
      <c r="L13" s="79"/>
      <c r="M13" s="80"/>
      <c r="N13" s="81">
        <f>分析係数表!H16</f>
        <v>1.8859260716979895E-2</v>
      </c>
      <c r="O13" s="82">
        <f t="shared" si="4"/>
        <v>0.28525378222032638</v>
      </c>
      <c r="P13" s="76">
        <f>分析係数表!C16</f>
        <v>0.17911646586345387</v>
      </c>
      <c r="Q13" s="82">
        <f t="shared" si="5"/>
        <v>5.1093649345488192E-2</v>
      </c>
      <c r="R13" s="83">
        <v>6.2620883321855794E-2</v>
      </c>
      <c r="S13" s="84">
        <f t="shared" si="6"/>
        <v>0.1020426135108681</v>
      </c>
      <c r="T13" s="85">
        <f>分析係数表!F16</f>
        <v>0.28920570264765783</v>
      </c>
      <c r="U13" s="86">
        <f t="shared" si="7"/>
        <v>2.9511305740413992E-2</v>
      </c>
      <c r="V13" s="87">
        <f>分析係数表!D16</f>
        <v>0</v>
      </c>
      <c r="W13" s="167">
        <f t="shared" si="8"/>
        <v>0</v>
      </c>
      <c r="X13" s="76">
        <f>分析係数表!E16</f>
        <v>0</v>
      </c>
      <c r="Y13" s="166">
        <f t="shared" si="9"/>
        <v>0</v>
      </c>
    </row>
    <row r="14" spans="1:25" x14ac:dyDescent="0.2">
      <c r="A14" s="6" t="s">
        <v>2</v>
      </c>
      <c r="B14" s="5" t="s">
        <v>364</v>
      </c>
      <c r="C14" s="90"/>
      <c r="D14" s="76">
        <f>投入係数表!I14</f>
        <v>2.4390243902439025E-2</v>
      </c>
      <c r="E14" s="77">
        <f t="shared" si="0"/>
        <v>2.4390243902439024</v>
      </c>
      <c r="F14" s="76">
        <f>分析係数表!C17</f>
        <v>0.37357512953367877</v>
      </c>
      <c r="G14" s="77">
        <f t="shared" si="1"/>
        <v>0.91115885252116768</v>
      </c>
      <c r="H14" s="77">
        <v>1.1271141354292722</v>
      </c>
      <c r="I14" s="77">
        <f t="shared" si="2"/>
        <v>1.1271141354292722</v>
      </c>
      <c r="J14" s="76">
        <f>分析係数表!G17</f>
        <v>0.21247931930985584</v>
      </c>
      <c r="K14" s="78">
        <f t="shared" si="3"/>
        <v>0.23948844428052843</v>
      </c>
      <c r="L14" s="79"/>
      <c r="M14" s="80"/>
      <c r="N14" s="81">
        <f>分析係数表!H17</f>
        <v>3.1158778575879824E-3</v>
      </c>
      <c r="O14" s="82">
        <f t="shared" si="4"/>
        <v>4.7128885758140872E-2</v>
      </c>
      <c r="P14" s="76">
        <f>分析係数表!C17</f>
        <v>0.37357512953367877</v>
      </c>
      <c r="Q14" s="82">
        <f t="shared" si="5"/>
        <v>1.7606179601875424E-2</v>
      </c>
      <c r="R14" s="83">
        <v>3.3637068211481998E-2</v>
      </c>
      <c r="S14" s="84">
        <f t="shared" si="6"/>
        <v>1.1607512036407541</v>
      </c>
      <c r="T14" s="85">
        <f>分析係数表!F17</f>
        <v>0.32309146773812336</v>
      </c>
      <c r="U14" s="86">
        <f t="shared" si="7"/>
        <v>0.37502881006308458</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投入係数表!I15</f>
        <v>6.9686411149825784E-3</v>
      </c>
      <c r="E15" s="77">
        <f t="shared" si="0"/>
        <v>0.69686411149825789</v>
      </c>
      <c r="F15" s="76">
        <f>分析係数表!C18</f>
        <v>9.0293453724604955E-2</v>
      </c>
      <c r="G15" s="77">
        <f t="shared" si="1"/>
        <v>6.2922267403905899E-2</v>
      </c>
      <c r="H15" s="77">
        <v>6.5674332423281551E-2</v>
      </c>
      <c r="I15" s="77">
        <f t="shared" si="2"/>
        <v>6.5674332423281551E-2</v>
      </c>
      <c r="J15" s="76">
        <f>分析係数表!G18</f>
        <v>0.21491228070175439</v>
      </c>
      <c r="K15" s="78">
        <f t="shared" si="3"/>
        <v>1.4114220564652615E-2</v>
      </c>
      <c r="L15" s="79"/>
      <c r="M15" s="80"/>
      <c r="N15" s="81">
        <f>分析係数表!H18</f>
        <v>4.9198071435599725E-4</v>
      </c>
      <c r="O15" s="82">
        <f t="shared" si="4"/>
        <v>7.4414030144432965E-3</v>
      </c>
      <c r="P15" s="76">
        <f>分析係数表!C18</f>
        <v>9.0293453724604955E-2</v>
      </c>
      <c r="Q15" s="82">
        <f t="shared" si="5"/>
        <v>6.7190997873077161E-4</v>
      </c>
      <c r="R15" s="83">
        <v>1.3350099782577635E-3</v>
      </c>
      <c r="S15" s="84">
        <f t="shared" si="6"/>
        <v>6.7009342401539315E-2</v>
      </c>
      <c r="T15" s="85">
        <f>分析係数表!F18</f>
        <v>0.46052631578947367</v>
      </c>
      <c r="U15" s="86">
        <f t="shared" si="7"/>
        <v>3.0859565579656262E-2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投入係数表!I16</f>
        <v>2.4390243902439025E-2</v>
      </c>
      <c r="E16" s="77">
        <f t="shared" si="0"/>
        <v>2.4390243902439024</v>
      </c>
      <c r="F16" s="76">
        <f>分析係数表!C19</f>
        <v>1.9704433497536922E-2</v>
      </c>
      <c r="G16" s="77">
        <f t="shared" si="1"/>
        <v>4.8059593896431517E-2</v>
      </c>
      <c r="H16" s="77">
        <v>5.2708024330863884E-2</v>
      </c>
      <c r="I16" s="77">
        <f t="shared" si="2"/>
        <v>5.2708024330863884E-2</v>
      </c>
      <c r="J16" s="76">
        <f>分析係数表!G19</f>
        <v>6.3291139240506333E-2</v>
      </c>
      <c r="K16" s="78">
        <f t="shared" si="3"/>
        <v>3.3359509070167016E-3</v>
      </c>
      <c r="L16" s="79"/>
      <c r="M16" s="80"/>
      <c r="N16" s="81">
        <f>分析係数表!H19</f>
        <v>-1.3119485716159927E-4</v>
      </c>
      <c r="O16" s="82">
        <f t="shared" si="4"/>
        <v>-1.984374137184879E-3</v>
      </c>
      <c r="P16" s="76">
        <f>分析係数表!C19</f>
        <v>1.9704433497536922E-2</v>
      </c>
      <c r="Q16" s="82">
        <f t="shared" si="5"/>
        <v>-3.910096822039166E-5</v>
      </c>
      <c r="R16" s="83">
        <v>1.589349878581732E-4</v>
      </c>
      <c r="S16" s="84">
        <f t="shared" si="6"/>
        <v>5.2866959318722054E-2</v>
      </c>
      <c r="T16" s="85">
        <f>分析係数表!F19</f>
        <v>0.26582278481012656</v>
      </c>
      <c r="U16" s="86">
        <f t="shared" si="7"/>
        <v>1.4053242350546367E-2</v>
      </c>
      <c r="V16" s="87">
        <f>分析係数表!D19</f>
        <v>3.7974683544303799E-2</v>
      </c>
      <c r="W16" s="167">
        <f t="shared" si="8"/>
        <v>0</v>
      </c>
      <c r="X16" s="76">
        <f>分析係数表!E19</f>
        <v>0</v>
      </c>
      <c r="Y16" s="166">
        <f t="shared" si="9"/>
        <v>0</v>
      </c>
    </row>
    <row r="17" spans="1:25" x14ac:dyDescent="0.2">
      <c r="A17" s="6" t="s">
        <v>5</v>
      </c>
      <c r="B17" s="5" t="s">
        <v>33</v>
      </c>
      <c r="C17" s="90"/>
      <c r="D17" s="76">
        <f>投入係数表!I17</f>
        <v>3.4843205574912892E-3</v>
      </c>
      <c r="E17" s="77">
        <f t="shared" si="0"/>
        <v>0.34843205574912894</v>
      </c>
      <c r="F17" s="76">
        <f>分析係数表!C20</f>
        <v>3.1397174254317317E-3</v>
      </c>
      <c r="G17" s="77">
        <f t="shared" si="1"/>
        <v>1.0939781970145408E-3</v>
      </c>
      <c r="H17" s="77">
        <v>1.2793280271078235E-3</v>
      </c>
      <c r="I17" s="77">
        <f t="shared" si="2"/>
        <v>1.2793280271078235E-3</v>
      </c>
      <c r="J17" s="76">
        <f>分析係数表!G20</f>
        <v>0.11538461538461539</v>
      </c>
      <c r="K17" s="78">
        <f t="shared" si="3"/>
        <v>1.4761477235859504E-4</v>
      </c>
      <c r="L17" s="79"/>
      <c r="M17" s="80"/>
      <c r="N17" s="81">
        <f>分析係数表!H20</f>
        <v>6.231755715175965E-4</v>
      </c>
      <c r="O17" s="82">
        <f t="shared" si="4"/>
        <v>9.4257771516281751E-3</v>
      </c>
      <c r="P17" s="76">
        <f>分析係数表!C20</f>
        <v>3.1397174254317317E-3</v>
      </c>
      <c r="Q17" s="82">
        <f t="shared" si="5"/>
        <v>2.9594276771203254E-5</v>
      </c>
      <c r="R17" s="83">
        <v>7.0847575650190528E-5</v>
      </c>
      <c r="S17" s="84">
        <f t="shared" si="6"/>
        <v>1.350175602758014E-3</v>
      </c>
      <c r="T17" s="85">
        <f>分析係数表!F20</f>
        <v>0.26923076923076922</v>
      </c>
      <c r="U17" s="86">
        <f t="shared" si="7"/>
        <v>3.6350881612715757E-4</v>
      </c>
      <c r="V17" s="87">
        <f>分析係数表!D20</f>
        <v>0</v>
      </c>
      <c r="W17" s="167">
        <f t="shared" si="8"/>
        <v>0</v>
      </c>
      <c r="X17" s="76">
        <f>分析係数表!E20</f>
        <v>0</v>
      </c>
      <c r="Y17" s="166">
        <f t="shared" si="9"/>
        <v>0</v>
      </c>
    </row>
    <row r="18" spans="1:25" x14ac:dyDescent="0.2">
      <c r="A18" s="6" t="s">
        <v>6</v>
      </c>
      <c r="B18" s="5" t="s">
        <v>34</v>
      </c>
      <c r="C18" s="90"/>
      <c r="D18" s="76">
        <f>投入係数表!I18</f>
        <v>3.1358885017421602E-2</v>
      </c>
      <c r="E18" s="77">
        <f t="shared" si="0"/>
        <v>3.1358885017421603</v>
      </c>
      <c r="F18" s="76">
        <f>分析係数表!C21</f>
        <v>0.20240700218818386</v>
      </c>
      <c r="G18" s="77">
        <f t="shared" si="1"/>
        <v>0.63472579083402603</v>
      </c>
      <c r="H18" s="77">
        <v>0.66060135585620861</v>
      </c>
      <c r="I18" s="77">
        <f t="shared" si="2"/>
        <v>0.66060135585620861</v>
      </c>
      <c r="J18" s="76">
        <f>分析係数表!G21</f>
        <v>0.28486646884272998</v>
      </c>
      <c r="K18" s="78">
        <f t="shared" si="3"/>
        <v>0.18818317555547784</v>
      </c>
      <c r="L18" s="79"/>
      <c r="M18" s="80"/>
      <c r="N18" s="81">
        <f>分析係数表!H21</f>
        <v>1.0495588572927942E-3</v>
      </c>
      <c r="O18" s="82">
        <f t="shared" si="4"/>
        <v>1.5874993097479032E-2</v>
      </c>
      <c r="P18" s="76">
        <f>分析係数表!C21</f>
        <v>0.20240700218818386</v>
      </c>
      <c r="Q18" s="82">
        <f t="shared" si="5"/>
        <v>3.2132097626188421E-3</v>
      </c>
      <c r="R18" s="83">
        <v>6.158133997992787E-3</v>
      </c>
      <c r="S18" s="84">
        <f t="shared" si="6"/>
        <v>0.66675948985420141</v>
      </c>
      <c r="T18" s="85">
        <f>分析係数表!F21</f>
        <v>0.42507418397626112</v>
      </c>
      <c r="U18" s="86">
        <f t="shared" si="7"/>
        <v>0.28342224605820282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投入係数表!I19</f>
        <v>3.4843205574912892E-3</v>
      </c>
      <c r="E19" s="77">
        <f t="shared" si="0"/>
        <v>0.34843205574912894</v>
      </c>
      <c r="F19" s="76">
        <f>分析係数表!C22</f>
        <v>1.320132013201325E-2</v>
      </c>
      <c r="G19" s="77">
        <f t="shared" si="1"/>
        <v>4.5997631121997389E-3</v>
      </c>
      <c r="H19" s="77">
        <v>4.8097364558636474E-3</v>
      </c>
      <c r="I19" s="77">
        <f t="shared" si="2"/>
        <v>4.8097364558636474E-3</v>
      </c>
      <c r="J19" s="76">
        <f>分析係数表!G22</f>
        <v>0.19444444444444445</v>
      </c>
      <c r="K19" s="78">
        <f t="shared" si="3"/>
        <v>9.3522653308459811E-4</v>
      </c>
      <c r="L19" s="79"/>
      <c r="M19" s="80"/>
      <c r="N19" s="81">
        <f>分析係数表!H22</f>
        <v>6.5597428580799636E-5</v>
      </c>
      <c r="O19" s="82">
        <f t="shared" si="4"/>
        <v>9.9218706859243951E-4</v>
      </c>
      <c r="P19" s="76">
        <f>分析係数表!C22</f>
        <v>1.320132013201325E-2</v>
      </c>
      <c r="Q19" s="82">
        <f t="shared" si="5"/>
        <v>1.3098179123332583E-5</v>
      </c>
      <c r="R19" s="83">
        <v>8.9965535265457144E-5</v>
      </c>
      <c r="S19" s="84">
        <f t="shared" si="6"/>
        <v>4.8997019911291044E-3</v>
      </c>
      <c r="T19" s="85">
        <f>分析係数表!F22</f>
        <v>0.42592592592592593</v>
      </c>
      <c r="U19" s="86">
        <f t="shared" si="7"/>
        <v>2.0869101073327668E-3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4.9609353429621976E-4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投入係数表!I21</f>
        <v>0</v>
      </c>
      <c r="E21" s="77">
        <f t="shared" si="0"/>
        <v>0</v>
      </c>
      <c r="F21" s="76">
        <f>分析係数表!C24</f>
        <v>0.31952662721893488</v>
      </c>
      <c r="G21" s="77">
        <f t="shared" si="1"/>
        <v>0</v>
      </c>
      <c r="H21" s="77">
        <v>1.5001404869201028E-3</v>
      </c>
      <c r="I21" s="77">
        <f t="shared" si="2"/>
        <v>1.5001404869201028E-3</v>
      </c>
      <c r="J21" s="76">
        <f>分析係数表!G24</f>
        <v>0.20786516853932585</v>
      </c>
      <c r="K21" s="78">
        <f t="shared" si="3"/>
        <v>3.1182695514631351E-4</v>
      </c>
      <c r="L21" s="79"/>
      <c r="M21" s="80"/>
      <c r="N21" s="81">
        <f>分析係数表!H24</f>
        <v>4.2638328577519763E-4</v>
      </c>
      <c r="O21" s="82">
        <f t="shared" si="4"/>
        <v>6.4492159458508572E-3</v>
      </c>
      <c r="P21" s="76">
        <f>分析係数表!C24</f>
        <v>0.31952662721893488</v>
      </c>
      <c r="Q21" s="82">
        <f t="shared" si="5"/>
        <v>2.0606962193842975E-3</v>
      </c>
      <c r="R21" s="83">
        <v>4.4458095510196754E-3</v>
      </c>
      <c r="S21" s="84">
        <f t="shared" si="6"/>
        <v>5.9459500379397782E-3</v>
      </c>
      <c r="T21" s="85">
        <f>分析係数表!F24</f>
        <v>0.398876404494382</v>
      </c>
      <c r="U21" s="86">
        <f t="shared" si="7"/>
        <v>2.3716991724366532E-3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投入係数表!I22</f>
        <v>0</v>
      </c>
      <c r="E22" s="77">
        <f t="shared" si="0"/>
        <v>0</v>
      </c>
      <c r="F22" s="76">
        <f>分析係数表!C25</f>
        <v>1.883239171374762E-2</v>
      </c>
      <c r="G22" s="77">
        <f t="shared" si="1"/>
        <v>0</v>
      </c>
      <c r="H22" s="77">
        <v>2.512958315026403E-4</v>
      </c>
      <c r="I22" s="77">
        <f t="shared" si="2"/>
        <v>2.512958315026403E-4</v>
      </c>
      <c r="J22" s="76">
        <f>分析係数表!G25</f>
        <v>0.19852941176470587</v>
      </c>
      <c r="K22" s="78">
        <f t="shared" si="3"/>
        <v>4.9889613607141819E-5</v>
      </c>
      <c r="L22" s="79"/>
      <c r="M22" s="80"/>
      <c r="N22" s="81">
        <f>分析係数表!H25</f>
        <v>5.9037685722719666E-4</v>
      </c>
      <c r="O22" s="82">
        <f t="shared" si="4"/>
        <v>8.9296836173319554E-3</v>
      </c>
      <c r="P22" s="76">
        <f>分析係数表!C25</f>
        <v>1.883239171374762E-2</v>
      </c>
      <c r="Q22" s="82">
        <f t="shared" si="5"/>
        <v>1.6816729976143019E-4</v>
      </c>
      <c r="R22" s="83">
        <v>7.384129946366244E-4</v>
      </c>
      <c r="S22" s="84">
        <f t="shared" si="6"/>
        <v>9.897088261392648E-4</v>
      </c>
      <c r="T22" s="85">
        <f>分析係数表!F25</f>
        <v>0.35294117647058826</v>
      </c>
      <c r="U22" s="86">
        <f t="shared" si="7"/>
        <v>3.4930899746091703E-4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投入係数表!I23</f>
        <v>0</v>
      </c>
      <c r="E23" s="77">
        <f t="shared" si="0"/>
        <v>0</v>
      </c>
      <c r="F23" s="76">
        <f>分析係数表!C26</f>
        <v>0.74753173483779967</v>
      </c>
      <c r="G23" s="77">
        <f t="shared" si="1"/>
        <v>0</v>
      </c>
      <c r="H23" s="77">
        <v>5.2548302848600082E-3</v>
      </c>
      <c r="I23" s="77">
        <f t="shared" si="2"/>
        <v>5.2548302848600082E-3</v>
      </c>
      <c r="J23" s="76">
        <f>分析係数表!G26</f>
        <v>0.19647946353730092</v>
      </c>
      <c r="K23" s="78">
        <f t="shared" si="3"/>
        <v>1.0324662353488566E-3</v>
      </c>
      <c r="L23" s="79"/>
      <c r="M23" s="80"/>
      <c r="N23" s="81">
        <f>分析係数表!H26</f>
        <v>1.2791498573255929E-2</v>
      </c>
      <c r="O23" s="82">
        <f t="shared" si="4"/>
        <v>0.19347647837552573</v>
      </c>
      <c r="P23" s="76">
        <f>分析係数表!C26</f>
        <v>0.74753173483779967</v>
      </c>
      <c r="Q23" s="82">
        <f t="shared" si="5"/>
        <v>0.14462980753036478</v>
      </c>
      <c r="R23" s="83">
        <v>0.16081885804433307</v>
      </c>
      <c r="S23" s="84">
        <f t="shared" si="6"/>
        <v>0.16607368832919309</v>
      </c>
      <c r="T23" s="85">
        <f>分析係数表!F26</f>
        <v>0.33528918692372173</v>
      </c>
      <c r="U23" s="86">
        <f t="shared" si="7"/>
        <v>5.5682711929318722E-2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投入係数表!I24</f>
        <v>0</v>
      </c>
      <c r="E24" s="77">
        <f t="shared" si="0"/>
        <v>0</v>
      </c>
      <c r="F24" s="76">
        <f>分析係数表!C27</f>
        <v>2.5641025641025661E-2</v>
      </c>
      <c r="G24" s="77">
        <f t="shared" si="1"/>
        <v>0</v>
      </c>
      <c r="H24" s="77">
        <v>1.6752722528122942E-5</v>
      </c>
      <c r="I24" s="77">
        <f t="shared" si="2"/>
        <v>1.6752722528122942E-5</v>
      </c>
      <c r="J24" s="76">
        <f>分析係数表!G27</f>
        <v>0.17777777777777778</v>
      </c>
      <c r="K24" s="78">
        <f t="shared" si="3"/>
        <v>2.9782617827774119E-6</v>
      </c>
      <c r="L24" s="79"/>
      <c r="M24" s="80"/>
      <c r="N24" s="81">
        <f>分析係数表!H27</f>
        <v>1.2135524287447932E-2</v>
      </c>
      <c r="O24" s="82">
        <f t="shared" si="4"/>
        <v>0.1835546076896013</v>
      </c>
      <c r="P24" s="76">
        <f>分析係数表!C27</f>
        <v>2.5641025641025661E-2</v>
      </c>
      <c r="Q24" s="82">
        <f t="shared" si="5"/>
        <v>4.7065284022974729E-3</v>
      </c>
      <c r="R24" s="83">
        <v>4.7221622772080701E-3</v>
      </c>
      <c r="S24" s="84">
        <f t="shared" si="6"/>
        <v>4.7389149997361935E-3</v>
      </c>
      <c r="T24" s="85">
        <f>分析係数表!F27</f>
        <v>0.33333333333333331</v>
      </c>
      <c r="U24" s="86">
        <f t="shared" si="7"/>
        <v>1.5796383332453978E-3</v>
      </c>
      <c r="V24" s="87">
        <f>分析係数表!D27</f>
        <v>0</v>
      </c>
      <c r="W24" s="167">
        <f t="shared" si="8"/>
        <v>0</v>
      </c>
      <c r="X24" s="76">
        <f>分析係数表!E27</f>
        <v>0</v>
      </c>
      <c r="Y24" s="166">
        <f t="shared" si="9"/>
        <v>0</v>
      </c>
    </row>
    <row r="25" spans="1:25" x14ac:dyDescent="0.2">
      <c r="A25" s="6" t="s">
        <v>13</v>
      </c>
      <c r="B25" s="5" t="s">
        <v>191</v>
      </c>
      <c r="C25" s="90"/>
      <c r="D25" s="76">
        <f>投入係数表!I25</f>
        <v>0</v>
      </c>
      <c r="E25" s="77">
        <f t="shared" si="0"/>
        <v>0</v>
      </c>
      <c r="F25" s="76">
        <f>分析係数表!C28</f>
        <v>7.5250836120401843E-3</v>
      </c>
      <c r="G25" s="77">
        <f t="shared" si="1"/>
        <v>0</v>
      </c>
      <c r="H25" s="77">
        <v>2.7201817658823818E-4</v>
      </c>
      <c r="I25" s="77">
        <f t="shared" si="2"/>
        <v>2.7201817658823818E-4</v>
      </c>
      <c r="J25" s="76">
        <f>分析係数表!G28</f>
        <v>0.13043478260869565</v>
      </c>
      <c r="K25" s="78">
        <f t="shared" si="3"/>
        <v>3.5480631728900628E-5</v>
      </c>
      <c r="L25" s="79"/>
      <c r="M25" s="80"/>
      <c r="N25" s="81">
        <f>分析係数表!H28</f>
        <v>2.325428843189347E-2</v>
      </c>
      <c r="O25" s="82">
        <f t="shared" si="4"/>
        <v>0.35173031581601982</v>
      </c>
      <c r="P25" s="76">
        <f>分析係数表!C28</f>
        <v>7.5250836120401843E-3</v>
      </c>
      <c r="Q25" s="82">
        <f t="shared" si="5"/>
        <v>2.6468000354048491E-3</v>
      </c>
      <c r="R25" s="83">
        <v>2.7412073225780409E-3</v>
      </c>
      <c r="S25" s="84">
        <f t="shared" si="6"/>
        <v>3.0132254991662791E-3</v>
      </c>
      <c r="T25" s="85">
        <f>分析係数表!F28</f>
        <v>0.21739130434782608</v>
      </c>
      <c r="U25" s="86">
        <f t="shared" si="7"/>
        <v>6.5504902155788676E-4</v>
      </c>
      <c r="V25" s="87">
        <f>分析係数表!D28</f>
        <v>0</v>
      </c>
      <c r="W25" s="167">
        <f t="shared" si="8"/>
        <v>0</v>
      </c>
      <c r="X25" s="76">
        <f>分析係数表!E28</f>
        <v>0</v>
      </c>
      <c r="Y25" s="166">
        <f t="shared" si="9"/>
        <v>0</v>
      </c>
    </row>
    <row r="26" spans="1:25" x14ac:dyDescent="0.2">
      <c r="A26" s="6" t="s">
        <v>14</v>
      </c>
      <c r="B26" s="5" t="s">
        <v>50</v>
      </c>
      <c r="C26" s="90"/>
      <c r="D26" s="76">
        <f>投入係数表!I26</f>
        <v>6.9686411149825784E-3</v>
      </c>
      <c r="E26" s="77">
        <f t="shared" si="0"/>
        <v>0.69686411149825789</v>
      </c>
      <c r="F26" s="76">
        <f>分析係数表!C29</f>
        <v>5.2565707133917394E-2</v>
      </c>
      <c r="G26" s="77">
        <f t="shared" si="1"/>
        <v>3.663115479715498E-2</v>
      </c>
      <c r="H26" s="77">
        <v>4.008385120374907E-2</v>
      </c>
      <c r="I26" s="77">
        <f t="shared" si="2"/>
        <v>4.008385120374907E-2</v>
      </c>
      <c r="J26" s="76">
        <f>分析係数表!G29</f>
        <v>0.23652173913043478</v>
      </c>
      <c r="K26" s="78">
        <f t="shared" si="3"/>
        <v>9.4807021977563015E-3</v>
      </c>
      <c r="L26" s="79"/>
      <c r="M26" s="80"/>
      <c r="N26" s="81">
        <f>分析係数表!H29</f>
        <v>1.0889173144412739E-2</v>
      </c>
      <c r="O26" s="82">
        <f t="shared" si="4"/>
        <v>0.16470305338634497</v>
      </c>
      <c r="P26" s="76">
        <f>分析係数表!C29</f>
        <v>5.2565707133917394E-2</v>
      </c>
      <c r="Q26" s="82">
        <f t="shared" si="5"/>
        <v>8.6577324683685709E-3</v>
      </c>
      <c r="R26" s="83">
        <v>1.0473870678694016E-2</v>
      </c>
      <c r="S26" s="84">
        <f t="shared" si="6"/>
        <v>5.0557721882443084E-2</v>
      </c>
      <c r="T26" s="85">
        <f>分析係数表!F29</f>
        <v>0.37217391304347824</v>
      </c>
      <c r="U26" s="86">
        <f t="shared" si="7"/>
        <v>1.8816265187552729E-2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投入係数表!I27</f>
        <v>0</v>
      </c>
      <c r="E27" s="77">
        <f t="shared" si="0"/>
        <v>0</v>
      </c>
      <c r="F27" s="76">
        <f>分析係数表!C30</f>
        <v>1</v>
      </c>
      <c r="G27" s="77">
        <f t="shared" si="1"/>
        <v>0</v>
      </c>
      <c r="H27" s="77">
        <v>4.8839754947142752E-2</v>
      </c>
      <c r="I27" s="77">
        <f t="shared" si="2"/>
        <v>4.8839754947142752E-2</v>
      </c>
      <c r="J27" s="76">
        <f>分析係数表!G30</f>
        <v>0.34479678427869587</v>
      </c>
      <c r="K27" s="78">
        <f t="shared" si="3"/>
        <v>1.6839790450734349E-2</v>
      </c>
      <c r="L27" s="79"/>
      <c r="M27" s="80"/>
      <c r="N27" s="81">
        <f>分析係数表!H30</f>
        <v>0</v>
      </c>
      <c r="O27" s="82">
        <f t="shared" si="4"/>
        <v>0</v>
      </c>
      <c r="P27" s="76">
        <f>分析係数表!C30</f>
        <v>1</v>
      </c>
      <c r="Q27" s="82">
        <f t="shared" si="5"/>
        <v>0</v>
      </c>
      <c r="R27" s="83">
        <v>2.6956309277739877E-2</v>
      </c>
      <c r="S27" s="84">
        <f t="shared" si="6"/>
        <v>7.5796064224882637E-2</v>
      </c>
      <c r="T27" s="85">
        <f>分析係数表!F30</f>
        <v>0.44149173738276015</v>
      </c>
      <c r="U27" s="86">
        <f t="shared" si="7"/>
        <v>3.3463336081418708E-2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投入係数表!I28</f>
        <v>2.4390243902439025E-2</v>
      </c>
      <c r="E28" s="77">
        <f t="shared" si="0"/>
        <v>2.4390243902439024</v>
      </c>
      <c r="F28" s="76">
        <f>分析係数表!C31</f>
        <v>0.84592145015105746</v>
      </c>
      <c r="G28" s="77">
        <f t="shared" si="1"/>
        <v>2.0632230491489207</v>
      </c>
      <c r="H28" s="77">
        <v>2.4086382777776163</v>
      </c>
      <c r="I28" s="77">
        <f t="shared" si="2"/>
        <v>2.4086382777776163</v>
      </c>
      <c r="J28" s="76">
        <f>分析係数表!G31</f>
        <v>7.1042791857083509E-2</v>
      </c>
      <c r="K28" s="78">
        <f t="shared" si="3"/>
        <v>0.17111638782715929</v>
      </c>
      <c r="L28" s="79"/>
      <c r="M28" s="80"/>
      <c r="N28" s="81">
        <f>分析係数表!H31</f>
        <v>2.6304568860900653E-2</v>
      </c>
      <c r="O28" s="82">
        <f t="shared" si="4"/>
        <v>0.39786701450556827</v>
      </c>
      <c r="P28" s="76">
        <f>分析係数表!C31</f>
        <v>0.84592145015105746</v>
      </c>
      <c r="Q28" s="82">
        <f t="shared" si="5"/>
        <v>0.33656424187782213</v>
      </c>
      <c r="R28" s="83">
        <v>0.43817071158586546</v>
      </c>
      <c r="S28" s="84">
        <f t="shared" si="6"/>
        <v>2.8468089893634816</v>
      </c>
      <c r="T28" s="85">
        <f>分析係数表!F31</f>
        <v>0.3444121312837557</v>
      </c>
      <c r="U28" s="86">
        <f t="shared" si="7"/>
        <v>0.98047555138443132</v>
      </c>
      <c r="V28" s="87">
        <f>分析係数表!D31</f>
        <v>0</v>
      </c>
      <c r="W28" s="167">
        <f t="shared" si="8"/>
        <v>0</v>
      </c>
      <c r="X28" s="76">
        <f>分析係数表!E31</f>
        <v>0</v>
      </c>
      <c r="Y28" s="166">
        <f t="shared" si="9"/>
        <v>0</v>
      </c>
    </row>
    <row r="29" spans="1:25" x14ac:dyDescent="0.2">
      <c r="A29" s="6" t="s">
        <v>17</v>
      </c>
      <c r="B29" s="5" t="s">
        <v>272</v>
      </c>
      <c r="C29" s="90"/>
      <c r="D29" s="76">
        <f>投入係数表!I29</f>
        <v>0</v>
      </c>
      <c r="E29" s="77">
        <f t="shared" si="0"/>
        <v>0</v>
      </c>
      <c r="F29" s="76">
        <f>分析係数表!C32</f>
        <v>1</v>
      </c>
      <c r="G29" s="77">
        <f t="shared" si="1"/>
        <v>0</v>
      </c>
      <c r="H29" s="77">
        <v>1.044374063683483E-2</v>
      </c>
      <c r="I29" s="77">
        <f t="shared" si="2"/>
        <v>1.044374063683483E-2</v>
      </c>
      <c r="J29" s="76">
        <f>分析係数表!G32</f>
        <v>0.14030064423765212</v>
      </c>
      <c r="K29" s="78">
        <f t="shared" si="3"/>
        <v>1.4652635395988739E-3</v>
      </c>
      <c r="L29" s="79"/>
      <c r="M29" s="80"/>
      <c r="N29" s="81">
        <f>分析係数表!H32</f>
        <v>7.5437042867919574E-3</v>
      </c>
      <c r="O29" s="82">
        <f t="shared" si="4"/>
        <v>0.11410151288813054</v>
      </c>
      <c r="P29" s="76">
        <f>分析係数表!C32</f>
        <v>1</v>
      </c>
      <c r="Q29" s="82">
        <f t="shared" si="5"/>
        <v>0.11410151288813054</v>
      </c>
      <c r="R29" s="83">
        <v>0.14204875791084115</v>
      </c>
      <c r="S29" s="84">
        <f t="shared" si="6"/>
        <v>0.15249249854767599</v>
      </c>
      <c r="T29" s="85">
        <f>分析係数表!F32</f>
        <v>0.4831782390837509</v>
      </c>
      <c r="U29" s="86">
        <f t="shared" si="7"/>
        <v>7.3681056921747534E-2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投入係数表!I30</f>
        <v>0</v>
      </c>
      <c r="E30" s="77">
        <f t="shared" si="0"/>
        <v>0</v>
      </c>
      <c r="F30" s="76">
        <f>分析係数表!C33</f>
        <v>0.837092731829574</v>
      </c>
      <c r="G30" s="77">
        <f t="shared" si="1"/>
        <v>0</v>
      </c>
      <c r="H30" s="77">
        <v>3.5321318585209809E-2</v>
      </c>
      <c r="I30" s="77">
        <f t="shared" si="2"/>
        <v>3.5321318585209809E-2</v>
      </c>
      <c r="J30" s="76">
        <f>分析係数表!G33</f>
        <v>0.5074626865671642</v>
      </c>
      <c r="K30" s="78">
        <f t="shared" si="3"/>
        <v>1.7924251222345276E-2</v>
      </c>
      <c r="L30" s="79"/>
      <c r="M30" s="80"/>
      <c r="N30" s="81">
        <f>分析係数表!H33</f>
        <v>1.0823575715831939E-3</v>
      </c>
      <c r="O30" s="82">
        <f t="shared" si="4"/>
        <v>1.637108663177525E-2</v>
      </c>
      <c r="P30" s="76">
        <f>分析係数表!C33</f>
        <v>0.837092731829574</v>
      </c>
      <c r="Q30" s="82">
        <f t="shared" si="5"/>
        <v>1.3704117631611364E-2</v>
      </c>
      <c r="R30" s="83">
        <v>3.5610188486090572E-2</v>
      </c>
      <c r="S30" s="84">
        <f t="shared" si="6"/>
        <v>7.0931507071300387E-2</v>
      </c>
      <c r="T30" s="85">
        <f>分析係数表!F33</f>
        <v>0.64477611940298507</v>
      </c>
      <c r="U30" s="86">
        <f t="shared" si="7"/>
        <v>4.5734941872838455E-2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投入係数表!I31</f>
        <v>7.3170731707317069E-2</v>
      </c>
      <c r="E31" s="77">
        <f t="shared" si="0"/>
        <v>7.3170731707317067</v>
      </c>
      <c r="F31" s="76">
        <f>分析係数表!C34</f>
        <v>0.15171777726539082</v>
      </c>
      <c r="G31" s="77">
        <f t="shared" si="1"/>
        <v>1.1101300775516401</v>
      </c>
      <c r="H31" s="77">
        <v>1.1936684957023509</v>
      </c>
      <c r="I31" s="77">
        <f t="shared" si="2"/>
        <v>1.1936684957023509</v>
      </c>
      <c r="J31" s="76">
        <f>分析係数表!G34</f>
        <v>0.4256007393715342</v>
      </c>
      <c r="K31" s="78">
        <f t="shared" si="3"/>
        <v>0.50802619433542751</v>
      </c>
      <c r="L31" s="79"/>
      <c r="M31" s="80"/>
      <c r="N31" s="81">
        <f>分析係数表!H34</f>
        <v>0.18524713831217815</v>
      </c>
      <c r="O31" s="82">
        <f t="shared" si="4"/>
        <v>2.801936281705049</v>
      </c>
      <c r="P31" s="76">
        <f>分析係数表!C34</f>
        <v>0.15171777726539082</v>
      </c>
      <c r="Q31" s="82">
        <f t="shared" si="5"/>
        <v>0.42510354469954398</v>
      </c>
      <c r="R31" s="83">
        <v>0.44867912556164158</v>
      </c>
      <c r="S31" s="84">
        <f t="shared" si="6"/>
        <v>1.6423476212639925</v>
      </c>
      <c r="T31" s="85">
        <f>分析係数表!F34</f>
        <v>0.70194085027726427</v>
      </c>
      <c r="U31" s="86">
        <f t="shared" si="7"/>
        <v>1.1528308857208893</v>
      </c>
      <c r="V31" s="87">
        <f>分析係数表!D34</f>
        <v>0.41728280961182995</v>
      </c>
      <c r="W31" s="167">
        <f t="shared" si="8"/>
        <v>1</v>
      </c>
      <c r="X31" s="76">
        <f>分析係数表!E34</f>
        <v>0.28927911275415896</v>
      </c>
      <c r="Y31" s="166">
        <f t="shared" si="9"/>
        <v>0</v>
      </c>
    </row>
    <row r="32" spans="1:25" x14ac:dyDescent="0.2">
      <c r="A32" s="6" t="s">
        <v>20</v>
      </c>
      <c r="B32" s="5" t="s">
        <v>37</v>
      </c>
      <c r="C32" s="90"/>
      <c r="D32" s="76">
        <f>投入係数表!I32</f>
        <v>6.9686411149825784E-3</v>
      </c>
      <c r="E32" s="77">
        <f t="shared" si="0"/>
        <v>0.69686411149825789</v>
      </c>
      <c r="F32" s="76">
        <f>分析係数表!C35</f>
        <v>0.24573021958870689</v>
      </c>
      <c r="G32" s="77">
        <f t="shared" si="1"/>
        <v>0.17124057114195604</v>
      </c>
      <c r="H32" s="77">
        <v>0.20425506532503893</v>
      </c>
      <c r="I32" s="77">
        <f t="shared" si="2"/>
        <v>0.20425506532503893</v>
      </c>
      <c r="J32" s="76">
        <f>分析係数表!G35</f>
        <v>0.31648936170212766</v>
      </c>
      <c r="K32" s="78">
        <f t="shared" si="3"/>
        <v>6.4644555249147959E-2</v>
      </c>
      <c r="L32" s="79"/>
      <c r="M32" s="80"/>
      <c r="N32" s="81">
        <f>分析係数表!H35</f>
        <v>7.0287644724326803E-2</v>
      </c>
      <c r="O32" s="82">
        <f t="shared" si="4"/>
        <v>1.063128443996799</v>
      </c>
      <c r="P32" s="76">
        <f>分析係数表!C35</f>
        <v>0.24573021958870689</v>
      </c>
      <c r="Q32" s="82">
        <f t="shared" si="5"/>
        <v>0.2612427859943337</v>
      </c>
      <c r="R32" s="83">
        <v>0.28874633515472542</v>
      </c>
      <c r="S32" s="84">
        <f t="shared" si="6"/>
        <v>0.49300140047976437</v>
      </c>
      <c r="T32" s="85">
        <f>分析係数表!F35</f>
        <v>0.65026595744680848</v>
      </c>
      <c r="U32" s="86">
        <f t="shared" si="7"/>
        <v>0.32058202770559147</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投入係数表!I33</f>
        <v>0</v>
      </c>
      <c r="E33" s="77">
        <f t="shared" si="0"/>
        <v>0</v>
      </c>
      <c r="F33" s="76">
        <f>分析係数表!C36</f>
        <v>0.58821233411397345</v>
      </c>
      <c r="G33" s="77">
        <f t="shared" si="1"/>
        <v>0</v>
      </c>
      <c r="H33" s="77">
        <v>3.8094637315466036E-2</v>
      </c>
      <c r="I33" s="77">
        <f t="shared" si="2"/>
        <v>3.8094637315466036E-2</v>
      </c>
      <c r="J33" s="76">
        <f>分析係数表!G36</f>
        <v>4.6988749172733289E-2</v>
      </c>
      <c r="K33" s="78">
        <f t="shared" si="3"/>
        <v>1.7900193576426795E-3</v>
      </c>
      <c r="L33" s="79"/>
      <c r="M33" s="80"/>
      <c r="N33" s="81">
        <f>分析係数表!H36</f>
        <v>7.2517957296073993E-2</v>
      </c>
      <c r="O33" s="82">
        <f t="shared" si="4"/>
        <v>1.0968628043289419</v>
      </c>
      <c r="P33" s="76">
        <f>分析係数表!C36</f>
        <v>0.58821233411397345</v>
      </c>
      <c r="Q33" s="82">
        <f t="shared" si="5"/>
        <v>0.64518823033712547</v>
      </c>
      <c r="R33" s="83">
        <v>0.68109651965419615</v>
      </c>
      <c r="S33" s="84">
        <f t="shared" si="6"/>
        <v>0.71919115696966218</v>
      </c>
      <c r="T33" s="85">
        <f>分析係数表!F36</f>
        <v>0.85903375248180014</v>
      </c>
      <c r="U33" s="86">
        <f t="shared" si="7"/>
        <v>0.61780947832337629</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投入係数表!I34</f>
        <v>2.4390243902439025E-2</v>
      </c>
      <c r="E34" s="77">
        <f t="shared" si="0"/>
        <v>2.4390243902439024</v>
      </c>
      <c r="F34" s="76">
        <f>分析係数表!C37</f>
        <v>0.50371087447563734</v>
      </c>
      <c r="G34" s="77">
        <f t="shared" si="1"/>
        <v>1.2285631084771642</v>
      </c>
      <c r="H34" s="77">
        <v>1.4746775290079683</v>
      </c>
      <c r="I34" s="77">
        <f t="shared" si="2"/>
        <v>1.4746775290079683</v>
      </c>
      <c r="J34" s="76">
        <f>分析係数表!G37</f>
        <v>0.46674537583628495</v>
      </c>
      <c r="K34" s="78">
        <f t="shared" si="3"/>
        <v>0.68829891751414818</v>
      </c>
      <c r="L34" s="79"/>
      <c r="M34" s="80"/>
      <c r="N34" s="81">
        <f>分析係数表!H37</f>
        <v>5.4544261864934891E-2</v>
      </c>
      <c r="O34" s="82">
        <f t="shared" si="4"/>
        <v>0.82500354753461347</v>
      </c>
      <c r="P34" s="76">
        <f>分析係数表!C37</f>
        <v>0.50371087447563734</v>
      </c>
      <c r="Q34" s="82">
        <f t="shared" si="5"/>
        <v>0.41556325837416319</v>
      </c>
      <c r="R34" s="83">
        <v>0.46962096475475779</v>
      </c>
      <c r="S34" s="84">
        <f t="shared" si="6"/>
        <v>1.9442984937627261</v>
      </c>
      <c r="T34" s="85">
        <f>分析係数表!F37</f>
        <v>0.71979535615899248</v>
      </c>
      <c r="U34" s="86">
        <f t="shared" si="7"/>
        <v>1.3994970267973341</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投入係数表!I35</f>
        <v>3.4843205574912892E-3</v>
      </c>
      <c r="E35" s="77">
        <f t="shared" si="0"/>
        <v>0.34843205574912894</v>
      </c>
      <c r="F35" s="76">
        <f>分析係数表!C38</f>
        <v>2.603198214949809E-3</v>
      </c>
      <c r="G35" s="77">
        <f t="shared" si="1"/>
        <v>9.0703770555742474E-4</v>
      </c>
      <c r="H35" s="77">
        <v>1.2503120646478148E-3</v>
      </c>
      <c r="I35" s="77">
        <f t="shared" si="2"/>
        <v>1.2503120646478148E-3</v>
      </c>
      <c r="J35" s="76">
        <f>分析係数表!G38</f>
        <v>0.5</v>
      </c>
      <c r="K35" s="78">
        <f t="shared" si="3"/>
        <v>6.2515603232390742E-4</v>
      </c>
      <c r="L35" s="79"/>
      <c r="M35" s="80"/>
      <c r="N35" s="81">
        <f>分析係数表!H38</f>
        <v>4.7820525435402932E-2</v>
      </c>
      <c r="O35" s="82">
        <f t="shared" si="4"/>
        <v>0.72330437300388839</v>
      </c>
      <c r="P35" s="76">
        <f>分析係数表!C38</f>
        <v>2.603198214949809E-3</v>
      </c>
      <c r="Q35" s="82">
        <f t="shared" si="5"/>
        <v>1.8829046526691131E-3</v>
      </c>
      <c r="R35" s="83">
        <v>2.1170969082900983E-3</v>
      </c>
      <c r="S35" s="84">
        <f t="shared" si="6"/>
        <v>3.3674089729379131E-3</v>
      </c>
      <c r="T35" s="85">
        <f>分析係数表!F38</f>
        <v>0.66666666666666663</v>
      </c>
      <c r="U35" s="86">
        <f t="shared" si="7"/>
        <v>2.2449393152919419E-3</v>
      </c>
      <c r="V35" s="87">
        <f>分析係数表!D38</f>
        <v>1.0833333333333333</v>
      </c>
      <c r="W35" s="167">
        <f t="shared" si="8"/>
        <v>0</v>
      </c>
      <c r="X35" s="76">
        <f>分析係数表!E38</f>
        <v>0</v>
      </c>
      <c r="Y35" s="166">
        <f t="shared" si="9"/>
        <v>0</v>
      </c>
    </row>
    <row r="36" spans="1:25" x14ac:dyDescent="0.2">
      <c r="A36" s="6" t="s">
        <v>24</v>
      </c>
      <c r="B36" s="5" t="s">
        <v>39</v>
      </c>
      <c r="C36" s="90"/>
      <c r="D36" s="76">
        <f>投入係数表!I36</f>
        <v>0</v>
      </c>
      <c r="E36" s="77">
        <f t="shared" si="0"/>
        <v>0</v>
      </c>
      <c r="F36" s="76">
        <f>分析係数表!C39</f>
        <v>1</v>
      </c>
      <c r="G36" s="77">
        <f t="shared" si="1"/>
        <v>0</v>
      </c>
      <c r="H36" s="77">
        <v>6.561160560830219E-3</v>
      </c>
      <c r="I36" s="77">
        <f t="shared" si="2"/>
        <v>6.561160560830219E-3</v>
      </c>
      <c r="J36" s="76">
        <f>分析係数表!G39</f>
        <v>0.35424286759326995</v>
      </c>
      <c r="K36" s="78">
        <f t="shared" si="3"/>
        <v>2.3242443318083643E-3</v>
      </c>
      <c r="L36" s="79"/>
      <c r="M36" s="80"/>
      <c r="N36" s="81">
        <f>分析係数表!H39</f>
        <v>4.3622290006231756E-3</v>
      </c>
      <c r="O36" s="82">
        <f t="shared" si="4"/>
        <v>6.5980440061397222E-2</v>
      </c>
      <c r="P36" s="76">
        <f>分析係数表!C39</f>
        <v>1</v>
      </c>
      <c r="Q36" s="82">
        <f t="shared" si="5"/>
        <v>6.5980440061397222E-2</v>
      </c>
      <c r="R36" s="83">
        <v>6.9599065444858152E-2</v>
      </c>
      <c r="S36" s="84">
        <f t="shared" si="6"/>
        <v>7.6160226005688364E-2</v>
      </c>
      <c r="T36" s="85">
        <f>分析係数表!F39</f>
        <v>0.70501097293343085</v>
      </c>
      <c r="U36" s="86">
        <f t="shared" si="7"/>
        <v>5.3693795035100335E-2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投入係数表!I37</f>
        <v>0</v>
      </c>
      <c r="E37" s="77">
        <f t="shared" si="0"/>
        <v>0</v>
      </c>
      <c r="F37" s="76">
        <f>分析係数表!C40</f>
        <v>0.80741531074953321</v>
      </c>
      <c r="G37" s="77">
        <f t="shared" si="1"/>
        <v>0</v>
      </c>
      <c r="H37" s="77">
        <v>1.1655943845750268E-3</v>
      </c>
      <c r="I37" s="77">
        <f t="shared" si="2"/>
        <v>1.1655943845750268E-3</v>
      </c>
      <c r="J37" s="76">
        <f>分析係数表!G40</f>
        <v>0.58044960848699167</v>
      </c>
      <c r="K37" s="78">
        <f t="shared" si="3"/>
        <v>6.7656880418121034E-4</v>
      </c>
      <c r="L37" s="79"/>
      <c r="M37" s="80"/>
      <c r="N37" s="81">
        <f>分析係数表!H40</f>
        <v>3.1486765718783824E-2</v>
      </c>
      <c r="O37" s="82">
        <f t="shared" si="4"/>
        <v>0.47624979292437097</v>
      </c>
      <c r="P37" s="76">
        <f>分析係数表!C40</f>
        <v>0.80741531074953321</v>
      </c>
      <c r="Q37" s="82">
        <f t="shared" si="5"/>
        <v>0.38453137454843184</v>
      </c>
      <c r="R37" s="83">
        <v>0.38496022117702522</v>
      </c>
      <c r="S37" s="84">
        <f t="shared" si="6"/>
        <v>0.38612581556160025</v>
      </c>
      <c r="T37" s="85">
        <f>分析係数表!F40</f>
        <v>0.7794897701439758</v>
      </c>
      <c r="U37" s="86">
        <f t="shared" si="7"/>
        <v>0.30098112321876697</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投入係数表!I38</f>
        <v>0</v>
      </c>
      <c r="E38" s="77">
        <f t="shared" si="0"/>
        <v>0</v>
      </c>
      <c r="F38" s="76">
        <f>分析係数表!C41</f>
        <v>0.45201238390092879</v>
      </c>
      <c r="G38" s="77">
        <f t="shared" si="1"/>
        <v>0</v>
      </c>
      <c r="H38" s="77">
        <v>1.57763162986997E-6</v>
      </c>
      <c r="I38" s="77">
        <f t="shared" si="2"/>
        <v>1.57763162986997E-6</v>
      </c>
      <c r="J38" s="76">
        <f>分析係数表!G41</f>
        <v>0.48819421350182907</v>
      </c>
      <c r="K38" s="78">
        <f t="shared" si="3"/>
        <v>7.7019063273997874E-7</v>
      </c>
      <c r="L38" s="79"/>
      <c r="M38" s="80"/>
      <c r="N38" s="81">
        <f>分析係数表!H41</f>
        <v>5.5823411722260484E-2</v>
      </c>
      <c r="O38" s="82">
        <f t="shared" si="4"/>
        <v>0.84435119537216596</v>
      </c>
      <c r="P38" s="76">
        <f>分析係数表!C41</f>
        <v>0.45201238390092879</v>
      </c>
      <c r="Q38" s="82">
        <f t="shared" si="5"/>
        <v>0.3816571966697716</v>
      </c>
      <c r="R38" s="83">
        <v>0.3850207170922828</v>
      </c>
      <c r="S38" s="84">
        <f t="shared" si="6"/>
        <v>0.38502229472391269</v>
      </c>
      <c r="T38" s="85">
        <f>分析係数表!F41</f>
        <v>0.58829398071167271</v>
      </c>
      <c r="U38" s="86">
        <f t="shared" si="7"/>
        <v>0.22650629842587347</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投入係数表!I39</f>
        <v>0</v>
      </c>
      <c r="E39" s="77">
        <f>$C$11*D39</f>
        <v>0</v>
      </c>
      <c r="F39" s="76">
        <f>分析係数表!C42</f>
        <v>0.22977941176470584</v>
      </c>
      <c r="G39" s="77">
        <f>E39*F39</f>
        <v>0</v>
      </c>
      <c r="H39" s="77">
        <v>1.2023665737292838E-3</v>
      </c>
      <c r="I39" s="77">
        <f>C39+H39</f>
        <v>1.2023665737292838E-3</v>
      </c>
      <c r="J39" s="76">
        <f>分析係数表!G42</f>
        <v>0.5</v>
      </c>
      <c r="K39" s="78">
        <f>I39*J39</f>
        <v>6.0118328686464188E-4</v>
      </c>
      <c r="L39" s="79"/>
      <c r="M39" s="80"/>
      <c r="N39" s="81">
        <f>分析係数表!H42</f>
        <v>1.6268162288038308E-2</v>
      </c>
      <c r="O39" s="82">
        <f t="shared" si="4"/>
        <v>0.24606239301092497</v>
      </c>
      <c r="P39" s="76">
        <f>分析係数表!C42</f>
        <v>0.22977941176470584</v>
      </c>
      <c r="Q39" s="82">
        <f>O39*P39</f>
        <v>5.6540071923466204E-2</v>
      </c>
      <c r="R39" s="83">
        <v>5.7972728617801603E-2</v>
      </c>
      <c r="S39" s="84">
        <f>I39+R39</f>
        <v>5.9175095191530885E-2</v>
      </c>
      <c r="T39" s="85">
        <f>分析係数表!F42</f>
        <v>0.56349206349206349</v>
      </c>
      <c r="U39" s="86">
        <f t="shared" si="7"/>
        <v>3.334469649681502E-2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投入係数表!I40</f>
        <v>2.4390243902439025E-2</v>
      </c>
      <c r="E40" s="77">
        <f>$C$11*D40</f>
        <v>2.4390243902439024</v>
      </c>
      <c r="F40" s="76">
        <f>分析係数表!C43</f>
        <v>0.15755839576906128</v>
      </c>
      <c r="G40" s="77">
        <f>E40*F40</f>
        <v>0.38428877016844215</v>
      </c>
      <c r="H40" s="77">
        <v>0.50534473782888822</v>
      </c>
      <c r="I40" s="77">
        <f>C40+H40</f>
        <v>0.50534473782888822</v>
      </c>
      <c r="J40" s="76">
        <f>分析係数表!G43</f>
        <v>0.37795275590551181</v>
      </c>
      <c r="K40" s="78">
        <f>I40*J40</f>
        <v>0.19099643634477664</v>
      </c>
      <c r="L40" s="79"/>
      <c r="M40" s="80"/>
      <c r="N40" s="81">
        <f>分析係数表!H43</f>
        <v>4.3425497720489356E-2</v>
      </c>
      <c r="O40" s="82">
        <f t="shared" si="4"/>
        <v>0.656827839408195</v>
      </c>
      <c r="P40" s="76">
        <f>分析係数表!C43</f>
        <v>0.15755839576906128</v>
      </c>
      <c r="Q40" s="82">
        <f>O40*P40</f>
        <v>0.10348874067361381</v>
      </c>
      <c r="R40" s="83">
        <v>0.14711033166038279</v>
      </c>
      <c r="S40" s="84">
        <f>I40+R40</f>
        <v>0.65245506948927101</v>
      </c>
      <c r="T40" s="85">
        <f>分析係数表!F43</f>
        <v>0.59317585301837272</v>
      </c>
      <c r="U40" s="86">
        <f t="shared" si="7"/>
        <v>0.38702059240046</v>
      </c>
      <c r="V40" s="87">
        <f>分析係数表!D43</f>
        <v>0.81889763779527558</v>
      </c>
      <c r="W40" s="167">
        <f t="shared" si="8"/>
        <v>1</v>
      </c>
      <c r="X40" s="76">
        <f>分析係数表!E43</f>
        <v>0.67322834645669294</v>
      </c>
      <c r="Y40" s="166">
        <f t="shared" si="9"/>
        <v>0</v>
      </c>
    </row>
    <row r="41" spans="1:25" x14ac:dyDescent="0.2">
      <c r="A41" s="6" t="s">
        <v>340</v>
      </c>
      <c r="B41" s="5" t="s">
        <v>42</v>
      </c>
      <c r="C41" s="90"/>
      <c r="D41" s="76">
        <f>投入係数表!I41</f>
        <v>0</v>
      </c>
      <c r="E41" s="77">
        <f>$C$11*D41</f>
        <v>0</v>
      </c>
      <c r="F41" s="76">
        <f>分析係数表!C44</f>
        <v>0.3172445048719692</v>
      </c>
      <c r="G41" s="77">
        <f>E41*F41</f>
        <v>0</v>
      </c>
      <c r="H41" s="77">
        <v>5.4343676943335092E-4</v>
      </c>
      <c r="I41" s="77">
        <f>C41+H41</f>
        <v>5.4343676943335092E-4</v>
      </c>
      <c r="J41" s="76">
        <f>分析係数表!G44</f>
        <v>0.27070707070707073</v>
      </c>
      <c r="K41" s="78">
        <f>I41*J41</f>
        <v>1.4711217596781622E-4</v>
      </c>
      <c r="L41" s="79"/>
      <c r="M41" s="80"/>
      <c r="N41" s="81">
        <f>分析係数表!H44</f>
        <v>0.1249959001607137</v>
      </c>
      <c r="O41" s="82">
        <f t="shared" si="4"/>
        <v>1.8906124592028934</v>
      </c>
      <c r="P41" s="76">
        <f>分析係数表!C44</f>
        <v>0.3172445048719692</v>
      </c>
      <c r="Q41" s="82">
        <f>O41*P41</f>
        <v>0.59978641352459805</v>
      </c>
      <c r="R41" s="83">
        <v>0.60525229701231076</v>
      </c>
      <c r="S41" s="84">
        <f>I41+R41</f>
        <v>0.60579573378174412</v>
      </c>
      <c r="T41" s="85">
        <f>分析係数表!F44</f>
        <v>0.56111111111111112</v>
      </c>
      <c r="U41" s="86">
        <f t="shared" si="7"/>
        <v>0.33991871728864531</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投入係数表!I42</f>
        <v>0</v>
      </c>
      <c r="E42" s="77">
        <f>$C$11*D42</f>
        <v>0</v>
      </c>
      <c r="F42" s="76">
        <f>分析係数表!C45</f>
        <v>1</v>
      </c>
      <c r="G42" s="77">
        <f>E42*F42</f>
        <v>0</v>
      </c>
      <c r="H42" s="77">
        <v>5.6205003671840302E-3</v>
      </c>
      <c r="I42" s="77">
        <f>C42+H42</f>
        <v>5.6205003671840302E-3</v>
      </c>
      <c r="J42" s="76">
        <f>分析係数表!G45</f>
        <v>0</v>
      </c>
      <c r="K42" s="78">
        <f>I42*J42</f>
        <v>0</v>
      </c>
      <c r="L42" s="79"/>
      <c r="M42" s="80"/>
      <c r="N42" s="81">
        <f>分析係数表!H45</f>
        <v>0</v>
      </c>
      <c r="O42" s="82">
        <f t="shared" si="4"/>
        <v>0</v>
      </c>
      <c r="P42" s="76">
        <f>分析係数表!C45</f>
        <v>1</v>
      </c>
      <c r="Q42" s="82">
        <f>O42*P42</f>
        <v>0</v>
      </c>
      <c r="R42" s="83">
        <v>5.2605714928025179E-3</v>
      </c>
      <c r="S42" s="84">
        <f>I42+R42</f>
        <v>1.0881071859986548E-2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6.9686411149825784E-3</v>
      </c>
      <c r="E43" s="77">
        <f>$C$11*D43</f>
        <v>0.69686411149825789</v>
      </c>
      <c r="F43" s="76">
        <f>分析係数表!C46</f>
        <v>4.6672428694900625E-2</v>
      </c>
      <c r="G43" s="77">
        <f>E43*F43</f>
        <v>3.2524340553937721E-2</v>
      </c>
      <c r="H43" s="77">
        <v>3.5430267028483189E-2</v>
      </c>
      <c r="I43" s="77">
        <f>C43+H43</f>
        <v>3.5430267028483189E-2</v>
      </c>
      <c r="J43" s="76">
        <f>分析係数表!G46</f>
        <v>1.8518518518518517E-2</v>
      </c>
      <c r="K43" s="78">
        <f>I43*J43</f>
        <v>6.5611605608302201E-4</v>
      </c>
      <c r="L43" s="79"/>
      <c r="M43" s="80"/>
      <c r="N43" s="81">
        <f>分析係数表!H46</f>
        <v>2.5582997146511858E-2</v>
      </c>
      <c r="O43" s="82">
        <f t="shared" si="4"/>
        <v>0.38695295675105146</v>
      </c>
      <c r="P43" s="76">
        <f>分析係数表!C46</f>
        <v>4.6672428694900625E-2</v>
      </c>
      <c r="Q43" s="82">
        <f>O43*P43</f>
        <v>1.8060034282244414E-2</v>
      </c>
      <c r="R43" s="83">
        <v>1.9540577070689055E-2</v>
      </c>
      <c r="S43" s="84">
        <f>I43+R43</f>
        <v>5.4970844099172245E-2</v>
      </c>
      <c r="T43" s="85">
        <f>分析係数表!F46</f>
        <v>0.35185185185185186</v>
      </c>
      <c r="U43" s="86">
        <f t="shared" si="7"/>
        <v>1.9341593294153199E-2</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投入係数表!I44</f>
        <v>0.60278745644599308</v>
      </c>
      <c r="E44" s="91">
        <f>SUM(E5:E43)</f>
        <v>60.278745644599297</v>
      </c>
      <c r="F44" s="92">
        <f>分析係数表!C47</f>
        <v>0.39611399613657461</v>
      </c>
      <c r="G44" s="91">
        <f>SUM(G5:G43)</f>
        <v>14.599671565922353</v>
      </c>
      <c r="H44" s="91">
        <f>SUM(H5:H43)</f>
        <v>16.732017722867273</v>
      </c>
      <c r="I44" s="91">
        <f>SUM(I5:I43)</f>
        <v>116.73201772286731</v>
      </c>
      <c r="J44" s="92">
        <f>分析係数表!G47</f>
        <v>0.26621430495689657</v>
      </c>
      <c r="K44" s="93">
        <f>SUM(K5:K43)</f>
        <v>24.12343822513149</v>
      </c>
      <c r="L44" s="94">
        <f>最終需要_まとめ!$L$33</f>
        <v>0.627</v>
      </c>
      <c r="M44" s="91">
        <f>K44*L44</f>
        <v>15.125395767157444</v>
      </c>
      <c r="N44" s="95">
        <f>分析係数表!H47</f>
        <v>1</v>
      </c>
      <c r="O44" s="96">
        <f>SUM(O5:O43)</f>
        <v>15.125395767157443</v>
      </c>
      <c r="P44" s="92">
        <f>分析係数表!C47</f>
        <v>0.39611399613657461</v>
      </c>
      <c r="Q44" s="96">
        <f>SUM(Q5:Q43)</f>
        <v>4.4545572507120337</v>
      </c>
      <c r="R44" s="91">
        <f>SUM(R5:R43)</f>
        <v>5.0082732773617611</v>
      </c>
      <c r="S44" s="97">
        <f>SUM(S5:S43)</f>
        <v>121.74029100022905</v>
      </c>
      <c r="T44" s="98">
        <f>分析係数表!F47</f>
        <v>0.49986530172413796</v>
      </c>
      <c r="U44" s="99">
        <f>SUM(U5:U43)</f>
        <v>50.918476462400861</v>
      </c>
      <c r="V44" s="100">
        <f>分析係数表!D47</f>
        <v>0.10482893318965517</v>
      </c>
      <c r="W44" s="164">
        <f>SUM(W5:W43)</f>
        <v>18</v>
      </c>
      <c r="X44" s="92">
        <f>分析係数表!E47</f>
        <v>8.4725215517241381E-2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1.5527950310559005E-3</v>
      </c>
      <c r="E5" s="77">
        <f t="shared" ref="E5:E38" si="0">$C$12*D5</f>
        <v>0.15527950310559005</v>
      </c>
      <c r="F5" s="76">
        <f>分析係数表!C8</f>
        <v>1</v>
      </c>
      <c r="G5" s="77">
        <f t="shared" ref="G5:G38" si="1">E5*F5</f>
        <v>0.15527950310559005</v>
      </c>
      <c r="H5" s="77">
        <f t="array" ref="H5:H43">MMULT(逆行列係数!C5:AO43,'8'!G5:G43)</f>
        <v>0.20433327948850069</v>
      </c>
      <c r="I5" s="77">
        <f t="shared" ref="I5:I38" si="2">C5+H5</f>
        <v>0.20433327948850069</v>
      </c>
      <c r="J5" s="76">
        <f>分析係数表!G8</f>
        <v>0.11967899511514306</v>
      </c>
      <c r="K5" s="78">
        <f t="shared" ref="K5:K38" si="3">I5*J5</f>
        <v>2.4454401557765435E-2</v>
      </c>
      <c r="L5" s="79" t="s">
        <v>182</v>
      </c>
      <c r="M5" s="80" t="s">
        <v>182</v>
      </c>
      <c r="N5" s="81">
        <f>分析係数表!H8</f>
        <v>1.4037849716291122E-2</v>
      </c>
      <c r="O5" s="82">
        <f t="shared" ref="O5:O43" si="4">$M$44*N5</f>
        <v>0.10247686877982466</v>
      </c>
      <c r="P5" s="76">
        <f>分析係数表!C8</f>
        <v>1</v>
      </c>
      <c r="Q5" s="82">
        <f t="shared" ref="Q5:Q38" si="5">O5*P5</f>
        <v>0.10247686877982466</v>
      </c>
      <c r="R5" s="83">
        <f t="array" ref="R5:R43">MMULT(逆行列係数!C5:AO43,'8'!Q5:Q43)</f>
        <v>0.14819474484069006</v>
      </c>
      <c r="S5" s="84">
        <f t="shared" ref="S5:S38" si="6">I5+R5</f>
        <v>0.35252802432919073</v>
      </c>
      <c r="T5" s="85">
        <f>分析係数表!F8</f>
        <v>0.45208187950686207</v>
      </c>
      <c r="U5" s="86">
        <f t="shared" ref="U5:U43" si="7">S5*T5</f>
        <v>0.15937153181758135</v>
      </c>
      <c r="V5" s="87">
        <f>分析係数表!D8</f>
        <v>4.4545243079785996E-2</v>
      </c>
      <c r="W5" s="88">
        <f t="shared" ref="W5:W43" si="8">ROUND(S5*V5,0)</f>
        <v>0</v>
      </c>
      <c r="X5" s="76">
        <f>分析係数表!E8</f>
        <v>3.7217957664573156E-2</v>
      </c>
      <c r="Y5" s="89">
        <f t="shared" ref="Y5:Y43" si="9">ROUND(S5*X5,0)</f>
        <v>0</v>
      </c>
    </row>
    <row r="6" spans="1:25" x14ac:dyDescent="0.2">
      <c r="A6" s="6" t="s">
        <v>219</v>
      </c>
      <c r="B6" s="5" t="s">
        <v>265</v>
      </c>
      <c r="C6" s="90"/>
      <c r="D6" s="76">
        <f>投入係数表!J6</f>
        <v>0</v>
      </c>
      <c r="E6" s="77">
        <f t="shared" si="0"/>
        <v>0</v>
      </c>
      <c r="F6" s="76">
        <f>分析係数表!C9</f>
        <v>0.71764705882352942</v>
      </c>
      <c r="G6" s="77">
        <f t="shared" si="1"/>
        <v>0</v>
      </c>
      <c r="H6" s="77">
        <v>8.8725248909431766E-3</v>
      </c>
      <c r="I6" s="77">
        <f t="shared" si="2"/>
        <v>8.8725248909431766E-3</v>
      </c>
      <c r="J6" s="76">
        <f>分析係数表!G9</f>
        <v>0.25757575757575757</v>
      </c>
      <c r="K6" s="78">
        <f t="shared" si="3"/>
        <v>2.2853473203944545E-3</v>
      </c>
      <c r="L6" s="79"/>
      <c r="M6" s="80"/>
      <c r="N6" s="81">
        <f>分析係数表!H9</f>
        <v>7.2157171438879601E-4</v>
      </c>
      <c r="O6" s="82">
        <f t="shared" si="4"/>
        <v>5.2675026008321092E-3</v>
      </c>
      <c r="P6" s="76">
        <f>分析係数表!C9</f>
        <v>0.71764705882352942</v>
      </c>
      <c r="Q6" s="82">
        <f t="shared" si="5"/>
        <v>3.7802077488324546E-3</v>
      </c>
      <c r="R6" s="83">
        <v>4.6444564648195066E-3</v>
      </c>
      <c r="S6" s="84">
        <f t="shared" si="6"/>
        <v>1.3516981355762684E-2</v>
      </c>
      <c r="T6" s="85">
        <f>分析係数表!F9</f>
        <v>0.71212121212121215</v>
      </c>
      <c r="U6" s="86">
        <f t="shared" si="7"/>
        <v>9.6257291472855479E-3</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投入係数表!J7</f>
        <v>0</v>
      </c>
      <c r="E7" s="77">
        <f t="shared" si="0"/>
        <v>0</v>
      </c>
      <c r="F7" s="76">
        <f>分析係数表!C10</f>
        <v>2.3584905660377409E-2</v>
      </c>
      <c r="G7" s="77">
        <f t="shared" si="1"/>
        <v>0</v>
      </c>
      <c r="H7" s="77">
        <v>8.6026401909557453E-5</v>
      </c>
      <c r="I7" s="77">
        <f t="shared" si="2"/>
        <v>8.6026401909557453E-5</v>
      </c>
      <c r="J7" s="76">
        <f>分析係数表!G10</f>
        <v>0.2857142857142857</v>
      </c>
      <c r="K7" s="78">
        <f t="shared" si="3"/>
        <v>2.4578971974159271E-5</v>
      </c>
      <c r="L7" s="79"/>
      <c r="M7" s="80"/>
      <c r="N7" s="81">
        <f>分析係数表!H10</f>
        <v>1.443143428777592E-3</v>
      </c>
      <c r="O7" s="82">
        <f t="shared" si="4"/>
        <v>1.0535005201664218E-2</v>
      </c>
      <c r="P7" s="76">
        <f>分析係数表!C10</f>
        <v>2.3584905660377409E-2</v>
      </c>
      <c r="Q7" s="82">
        <f t="shared" si="5"/>
        <v>2.4846710381283587E-4</v>
      </c>
      <c r="R7" s="83">
        <v>3.562990035349477E-4</v>
      </c>
      <c r="S7" s="84">
        <f t="shared" si="6"/>
        <v>4.4232540544450515E-4</v>
      </c>
      <c r="T7" s="85">
        <f>分析係数表!F10</f>
        <v>0.5714285714285714</v>
      </c>
      <c r="U7" s="86">
        <f t="shared" si="7"/>
        <v>2.5275737453971721E-4</v>
      </c>
      <c r="V7" s="87">
        <f>分析係数表!D10</f>
        <v>0.14285714285714285</v>
      </c>
      <c r="W7" s="88">
        <f t="shared" si="8"/>
        <v>0</v>
      </c>
      <c r="X7" s="76">
        <f>分析係数表!E10</f>
        <v>0</v>
      </c>
      <c r="Y7" s="89">
        <f t="shared" si="9"/>
        <v>0</v>
      </c>
    </row>
    <row r="8" spans="1:25" x14ac:dyDescent="0.2">
      <c r="A8" s="6" t="s">
        <v>221</v>
      </c>
      <c r="B8" s="5" t="s">
        <v>27</v>
      </c>
      <c r="C8" s="90"/>
      <c r="D8" s="76">
        <f>投入係数表!J8</f>
        <v>5.434782608695652E-3</v>
      </c>
      <c r="E8" s="77">
        <f t="shared" si="0"/>
        <v>0.54347826086956519</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-2.3943193640145948E-4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投入係数表!J9</f>
        <v>7.763975155279503E-3</v>
      </c>
      <c r="E9" s="77">
        <f t="shared" si="0"/>
        <v>0.77639751552795033</v>
      </c>
      <c r="F9" s="76">
        <f>分析係数表!C12</f>
        <v>0.10853964836742014</v>
      </c>
      <c r="G9" s="77">
        <f t="shared" si="1"/>
        <v>8.4269913328742341E-2</v>
      </c>
      <c r="H9" s="77">
        <v>8.944127694326752E-2</v>
      </c>
      <c r="I9" s="77">
        <f t="shared" si="2"/>
        <v>8.944127694326752E-2</v>
      </c>
      <c r="J9" s="76">
        <f>分析係数表!G12</f>
        <v>0.14452332657200812</v>
      </c>
      <c r="K9" s="78">
        <f t="shared" si="3"/>
        <v>1.2926350876689271E-2</v>
      </c>
      <c r="L9" s="79"/>
      <c r="M9" s="80"/>
      <c r="N9" s="81">
        <f>分析係数表!H12</f>
        <v>0.10554626258650661</v>
      </c>
      <c r="O9" s="82">
        <f t="shared" si="4"/>
        <v>0.77049197133989655</v>
      </c>
      <c r="P9" s="76">
        <f>分析係数表!C12</f>
        <v>0.10853964836742014</v>
      </c>
      <c r="Q9" s="82">
        <f t="shared" si="5"/>
        <v>8.3628927639152723E-2</v>
      </c>
      <c r="R9" s="83">
        <v>9.1828738250087444E-2</v>
      </c>
      <c r="S9" s="84">
        <f t="shared" si="6"/>
        <v>0.18127001519335495</v>
      </c>
      <c r="T9" s="85">
        <f>分析係数表!F12</f>
        <v>0.28575050709939148</v>
      </c>
      <c r="U9" s="86">
        <f t="shared" si="7"/>
        <v>5.1797998763415579E-2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投入係数表!J10</f>
        <v>1.5527950310559005E-3</v>
      </c>
      <c r="E10" s="77">
        <f t="shared" si="0"/>
        <v>0.15527950310559005</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0.11468789753629907</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投入係数表!J11</f>
        <v>1.3975155279503106E-2</v>
      </c>
      <c r="E11" s="77">
        <f t="shared" si="0"/>
        <v>1.3975155279503106</v>
      </c>
      <c r="F11" s="76">
        <f>分析係数表!C14</f>
        <v>8.8339222614840951E-2</v>
      </c>
      <c r="G11" s="77">
        <f t="shared" si="1"/>
        <v>0.12345543533129948</v>
      </c>
      <c r="H11" s="77">
        <v>0.13157103157709879</v>
      </c>
      <c r="I11" s="77">
        <f t="shared" si="2"/>
        <v>0.13157103157709879</v>
      </c>
      <c r="J11" s="76">
        <f>分析係数表!G14</f>
        <v>0.19860627177700349</v>
      </c>
      <c r="K11" s="78">
        <f t="shared" si="3"/>
        <v>2.613083205538199E-2</v>
      </c>
      <c r="L11" s="79"/>
      <c r="M11" s="80"/>
      <c r="N11" s="81">
        <f>分析係数表!H14</f>
        <v>1.3119485716159927E-3</v>
      </c>
      <c r="O11" s="82">
        <f t="shared" si="4"/>
        <v>9.5772774560583789E-3</v>
      </c>
      <c r="P11" s="76">
        <f>分析係数表!C14</f>
        <v>8.8339222614840951E-2</v>
      </c>
      <c r="Q11" s="82">
        <f t="shared" si="5"/>
        <v>8.4604924523483871E-4</v>
      </c>
      <c r="R11" s="83">
        <v>2.3258309713647543E-3</v>
      </c>
      <c r="S11" s="84">
        <f t="shared" si="6"/>
        <v>0.13389686254846356</v>
      </c>
      <c r="T11" s="85">
        <f>分析係数表!F14</f>
        <v>0.38327526132404183</v>
      </c>
      <c r="U11" s="86">
        <f t="shared" si="7"/>
        <v>5.1319354983731677E-2</v>
      </c>
      <c r="V11" s="87">
        <f>分析係数表!D14</f>
        <v>0.14285714285714285</v>
      </c>
      <c r="W11" s="88">
        <f t="shared" si="8"/>
        <v>0</v>
      </c>
      <c r="X11" s="76">
        <f>分析係数表!E14</f>
        <v>8.3623693379790948E-2</v>
      </c>
      <c r="Y11" s="89">
        <f t="shared" si="9"/>
        <v>0</v>
      </c>
    </row>
    <row r="12" spans="1:25" x14ac:dyDescent="0.2">
      <c r="A12" s="6" t="s">
        <v>225</v>
      </c>
      <c r="B12" s="5" t="s">
        <v>29</v>
      </c>
      <c r="C12" s="75">
        <f>最終需要_まとめ!C13</f>
        <v>100</v>
      </c>
      <c r="D12" s="76">
        <f>投入係数表!J12</f>
        <v>0.3610248447204969</v>
      </c>
      <c r="E12" s="77">
        <f t="shared" si="0"/>
        <v>36.102484472049689</v>
      </c>
      <c r="F12" s="76">
        <f>分析係数表!C15</f>
        <v>0</v>
      </c>
      <c r="G12" s="77">
        <f t="shared" si="1"/>
        <v>0</v>
      </c>
      <c r="H12" s="77">
        <v>0</v>
      </c>
      <c r="I12" s="77">
        <f t="shared" si="2"/>
        <v>100</v>
      </c>
      <c r="J12" s="76">
        <f>分析係数表!G15</f>
        <v>9.5496894409937888E-2</v>
      </c>
      <c r="K12" s="78">
        <f t="shared" si="3"/>
        <v>9.549689440993788</v>
      </c>
      <c r="L12" s="79"/>
      <c r="M12" s="80"/>
      <c r="N12" s="81">
        <f>分析係数表!H15</f>
        <v>9.774016858539146E-3</v>
      </c>
      <c r="O12" s="82">
        <f t="shared" si="4"/>
        <v>7.1350717047634932E-2</v>
      </c>
      <c r="P12" s="76">
        <f>分析係数表!C15</f>
        <v>0</v>
      </c>
      <c r="Q12" s="82">
        <f t="shared" si="5"/>
        <v>0</v>
      </c>
      <c r="R12" s="83">
        <v>0</v>
      </c>
      <c r="S12" s="84">
        <f t="shared" si="6"/>
        <v>100</v>
      </c>
      <c r="T12" s="85">
        <f>分析係数表!F15</f>
        <v>0.30357142857142855</v>
      </c>
      <c r="U12" s="86">
        <f t="shared" si="7"/>
        <v>30.357142857142854</v>
      </c>
      <c r="V12" s="87">
        <f>分析係数表!D15</f>
        <v>3.9596273291925464E-2</v>
      </c>
      <c r="W12" s="88">
        <f t="shared" si="8"/>
        <v>4</v>
      </c>
      <c r="X12" s="76">
        <f>分析係数表!E15</f>
        <v>3.7267080745341616E-2</v>
      </c>
      <c r="Y12" s="89">
        <f t="shared" si="9"/>
        <v>4</v>
      </c>
    </row>
    <row r="13" spans="1:25" x14ac:dyDescent="0.2">
      <c r="A13" s="6" t="s">
        <v>226</v>
      </c>
      <c r="B13" s="5" t="s">
        <v>30</v>
      </c>
      <c r="C13" s="90"/>
      <c r="D13" s="76">
        <f>投入係数表!J13</f>
        <v>8.1521739130434784E-2</v>
      </c>
      <c r="E13" s="77">
        <f t="shared" si="0"/>
        <v>8.1521739130434785</v>
      </c>
      <c r="F13" s="76">
        <f>分析係数表!C16</f>
        <v>0.17911646586345387</v>
      </c>
      <c r="G13" s="77">
        <f t="shared" si="1"/>
        <v>1.4601885804085915</v>
      </c>
      <c r="H13" s="77">
        <v>1.5202736318283481</v>
      </c>
      <c r="I13" s="77">
        <f t="shared" si="2"/>
        <v>1.5202736318283481</v>
      </c>
      <c r="J13" s="76">
        <f>分析係数表!G16</f>
        <v>3.2586558044806514E-2</v>
      </c>
      <c r="K13" s="78">
        <f t="shared" si="3"/>
        <v>4.9540484947563274E-2</v>
      </c>
      <c r="L13" s="79"/>
      <c r="M13" s="80"/>
      <c r="N13" s="81">
        <f>分析係数表!H16</f>
        <v>1.8859260716979895E-2</v>
      </c>
      <c r="O13" s="82">
        <f t="shared" si="4"/>
        <v>0.13767336343083919</v>
      </c>
      <c r="P13" s="76">
        <f>分析係数表!C16</f>
        <v>0.17911646586345387</v>
      </c>
      <c r="Q13" s="82">
        <f t="shared" si="5"/>
        <v>2.4659566301266787E-2</v>
      </c>
      <c r="R13" s="83">
        <v>3.0223009002107133E-2</v>
      </c>
      <c r="S13" s="84">
        <f t="shared" si="6"/>
        <v>1.5504966408304552</v>
      </c>
      <c r="T13" s="85">
        <f>分析係数表!F16</f>
        <v>0.28920570264765783</v>
      </c>
      <c r="U13" s="86">
        <f t="shared" si="7"/>
        <v>0.44841247046420496</v>
      </c>
      <c r="V13" s="87">
        <f>分析係数表!D16</f>
        <v>0</v>
      </c>
      <c r="W13" s="88">
        <f t="shared" si="8"/>
        <v>0</v>
      </c>
      <c r="X13" s="76">
        <f>分析係数表!E16</f>
        <v>0</v>
      </c>
      <c r="Y13" s="89">
        <f t="shared" si="9"/>
        <v>0</v>
      </c>
    </row>
    <row r="14" spans="1:25" x14ac:dyDescent="0.2">
      <c r="A14" s="6" t="s">
        <v>2</v>
      </c>
      <c r="B14" s="5" t="s">
        <v>364</v>
      </c>
      <c r="C14" s="90"/>
      <c r="D14" s="76">
        <f>投入係数表!J14</f>
        <v>1.8633540372670808E-2</v>
      </c>
      <c r="E14" s="77">
        <f t="shared" si="0"/>
        <v>1.8633540372670807</v>
      </c>
      <c r="F14" s="76">
        <f>分析係数表!C17</f>
        <v>0.37357512953367877</v>
      </c>
      <c r="G14" s="77">
        <f t="shared" si="1"/>
        <v>0.696102725839153</v>
      </c>
      <c r="H14" s="77">
        <v>0.80563660213672206</v>
      </c>
      <c r="I14" s="77">
        <f t="shared" si="2"/>
        <v>0.80563660213672206</v>
      </c>
      <c r="J14" s="76">
        <f>分析係数表!G17</f>
        <v>0.21247931930985584</v>
      </c>
      <c r="K14" s="78">
        <f t="shared" si="3"/>
        <v>0.17118111683311585</v>
      </c>
      <c r="L14" s="79"/>
      <c r="M14" s="80"/>
      <c r="N14" s="81">
        <f>分析係数表!H17</f>
        <v>3.1158778575879824E-3</v>
      </c>
      <c r="O14" s="82">
        <f t="shared" si="4"/>
        <v>2.2746033958138647E-2</v>
      </c>
      <c r="P14" s="76">
        <f>分析係数表!C17</f>
        <v>0.37357512953367877</v>
      </c>
      <c r="Q14" s="82">
        <f t="shared" si="5"/>
        <v>8.497352582289102E-3</v>
      </c>
      <c r="R14" s="83">
        <v>1.623441512530208E-2</v>
      </c>
      <c r="S14" s="84">
        <f t="shared" si="6"/>
        <v>0.82187101726202416</v>
      </c>
      <c r="T14" s="85">
        <f>分析係数表!F17</f>
        <v>0.32309146773812336</v>
      </c>
      <c r="U14" s="86">
        <f t="shared" si="7"/>
        <v>0.26553951325861191</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投入係数表!J15</f>
        <v>6.987577639751553E-3</v>
      </c>
      <c r="E15" s="77">
        <f t="shared" si="0"/>
        <v>0.69875776397515532</v>
      </c>
      <c r="F15" s="76">
        <f>分析係数表!C18</f>
        <v>9.0293453724604955E-2</v>
      </c>
      <c r="G15" s="77">
        <f t="shared" si="1"/>
        <v>6.3093251826199112E-2</v>
      </c>
      <c r="H15" s="77">
        <v>6.6336956219203408E-2</v>
      </c>
      <c r="I15" s="77">
        <f t="shared" si="2"/>
        <v>6.6336956219203408E-2</v>
      </c>
      <c r="J15" s="76">
        <f>分析係数表!G18</f>
        <v>0.21491228070175439</v>
      </c>
      <c r="K15" s="78">
        <f t="shared" si="3"/>
        <v>1.4256626555881434E-2</v>
      </c>
      <c r="L15" s="79"/>
      <c r="M15" s="80"/>
      <c r="N15" s="81">
        <f>分析係数表!H18</f>
        <v>4.9198071435599725E-4</v>
      </c>
      <c r="O15" s="82">
        <f t="shared" si="4"/>
        <v>3.5914790460218923E-3</v>
      </c>
      <c r="P15" s="76">
        <f>分析係数表!C18</f>
        <v>9.0293453724604955E-2</v>
      </c>
      <c r="Q15" s="82">
        <f t="shared" si="5"/>
        <v>3.2428704704486608E-4</v>
      </c>
      <c r="R15" s="83">
        <v>6.4432209273395942E-4</v>
      </c>
      <c r="S15" s="84">
        <f t="shared" si="6"/>
        <v>6.698127831193737E-2</v>
      </c>
      <c r="T15" s="85">
        <f>分析係数表!F18</f>
        <v>0.46052631578947367</v>
      </c>
      <c r="U15" s="86">
        <f t="shared" si="7"/>
        <v>3.0846641327865892E-2</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投入係数表!J16</f>
        <v>0</v>
      </c>
      <c r="E16" s="77">
        <f t="shared" si="0"/>
        <v>0</v>
      </c>
      <c r="F16" s="76">
        <f>分析係数表!C19</f>
        <v>1.9704433497536922E-2</v>
      </c>
      <c r="G16" s="77">
        <f t="shared" si="1"/>
        <v>0</v>
      </c>
      <c r="H16" s="77">
        <v>1.2409897954791136E-3</v>
      </c>
      <c r="I16" s="77">
        <f t="shared" si="2"/>
        <v>1.2409897954791136E-3</v>
      </c>
      <c r="J16" s="76">
        <f>分析係数表!G19</f>
        <v>6.3291139240506333E-2</v>
      </c>
      <c r="K16" s="78">
        <f t="shared" si="3"/>
        <v>7.8543657941716052E-5</v>
      </c>
      <c r="L16" s="79"/>
      <c r="M16" s="80"/>
      <c r="N16" s="81">
        <f>分析係数表!H19</f>
        <v>-1.3119485716159927E-4</v>
      </c>
      <c r="O16" s="82">
        <f t="shared" si="4"/>
        <v>-9.5772774560583794E-4</v>
      </c>
      <c r="P16" s="76">
        <f>分析係数表!C19</f>
        <v>1.9704433497536922E-2</v>
      </c>
      <c r="Q16" s="82">
        <f t="shared" si="5"/>
        <v>-1.8871482672036192E-5</v>
      </c>
      <c r="R16" s="83">
        <v>7.670753451526054E-5</v>
      </c>
      <c r="S16" s="84">
        <f t="shared" si="6"/>
        <v>1.3176973299943741E-3</v>
      </c>
      <c r="T16" s="85">
        <f>分析係数表!F19</f>
        <v>0.26582278481012656</v>
      </c>
      <c r="U16" s="86">
        <f t="shared" si="7"/>
        <v>3.5027397379597285E-4</v>
      </c>
      <c r="V16" s="87">
        <f>分析係数表!D19</f>
        <v>3.7974683544303799E-2</v>
      </c>
      <c r="W16" s="88">
        <f t="shared" si="8"/>
        <v>0</v>
      </c>
      <c r="X16" s="76">
        <f>分析係数表!E19</f>
        <v>0</v>
      </c>
      <c r="Y16" s="89">
        <f t="shared" si="9"/>
        <v>0</v>
      </c>
    </row>
    <row r="17" spans="1:25" x14ac:dyDescent="0.2">
      <c r="A17" s="6" t="s">
        <v>5</v>
      </c>
      <c r="B17" s="5" t="s">
        <v>33</v>
      </c>
      <c r="C17" s="90"/>
      <c r="D17" s="76">
        <f>投入係数表!J17</f>
        <v>5.434782608695652E-3</v>
      </c>
      <c r="E17" s="77">
        <f t="shared" si="0"/>
        <v>0.54347826086956519</v>
      </c>
      <c r="F17" s="76">
        <f>分析係数表!C20</f>
        <v>3.1397174254317317E-3</v>
      </c>
      <c r="G17" s="77">
        <f t="shared" si="1"/>
        <v>1.7063681659955062E-3</v>
      </c>
      <c r="H17" s="77">
        <v>1.7804864614682178E-3</v>
      </c>
      <c r="I17" s="77">
        <f t="shared" si="2"/>
        <v>1.7804864614682178E-3</v>
      </c>
      <c r="J17" s="76">
        <f>分析係数表!G20</f>
        <v>0.11538461538461539</v>
      </c>
      <c r="K17" s="78">
        <f t="shared" si="3"/>
        <v>2.0544074555402513E-4</v>
      </c>
      <c r="L17" s="79"/>
      <c r="M17" s="80"/>
      <c r="N17" s="81">
        <f>分析係数表!H20</f>
        <v>6.231755715175965E-4</v>
      </c>
      <c r="O17" s="82">
        <f t="shared" si="4"/>
        <v>4.5492067916277296E-3</v>
      </c>
      <c r="P17" s="76">
        <f>分析係数表!C20</f>
        <v>3.1397174254317317E-3</v>
      </c>
      <c r="Q17" s="82">
        <f t="shared" si="5"/>
        <v>1.4283223835565963E-5</v>
      </c>
      <c r="R17" s="83">
        <v>3.419349589254111E-5</v>
      </c>
      <c r="S17" s="84">
        <f t="shared" si="6"/>
        <v>1.8146799573607588E-3</v>
      </c>
      <c r="T17" s="85">
        <f>分析係数表!F20</f>
        <v>0.26923076923076922</v>
      </c>
      <c r="U17" s="86">
        <f t="shared" si="7"/>
        <v>4.8856768082789664E-4</v>
      </c>
      <c r="V17" s="87">
        <f>分析係数表!D20</f>
        <v>0</v>
      </c>
      <c r="W17" s="88">
        <f t="shared" si="8"/>
        <v>0</v>
      </c>
      <c r="X17" s="76">
        <f>分析係数表!E20</f>
        <v>0</v>
      </c>
      <c r="Y17" s="89">
        <f t="shared" si="9"/>
        <v>0</v>
      </c>
    </row>
    <row r="18" spans="1:25" x14ac:dyDescent="0.2">
      <c r="A18" s="6" t="s">
        <v>6</v>
      </c>
      <c r="B18" s="5" t="s">
        <v>34</v>
      </c>
      <c r="C18" s="90"/>
      <c r="D18" s="76">
        <f>投入係数表!J18</f>
        <v>9.316770186335404E-3</v>
      </c>
      <c r="E18" s="77">
        <f t="shared" si="0"/>
        <v>0.93167701863354035</v>
      </c>
      <c r="F18" s="76">
        <f>分析係数表!C21</f>
        <v>0.20240700218818386</v>
      </c>
      <c r="G18" s="77">
        <f t="shared" si="1"/>
        <v>0.18857795234923963</v>
      </c>
      <c r="H18" s="77">
        <v>0.20243754695818922</v>
      </c>
      <c r="I18" s="77">
        <f t="shared" si="2"/>
        <v>0.20243754695818922</v>
      </c>
      <c r="J18" s="76">
        <f>分析係数表!G21</f>
        <v>0.28486646884272998</v>
      </c>
      <c r="K18" s="78">
        <f t="shared" si="3"/>
        <v>5.7667669163163696E-2</v>
      </c>
      <c r="L18" s="79"/>
      <c r="M18" s="80"/>
      <c r="N18" s="81">
        <f>分析係数表!H21</f>
        <v>1.0495588572927942E-3</v>
      </c>
      <c r="O18" s="82">
        <f t="shared" si="4"/>
        <v>7.6618219648467035E-3</v>
      </c>
      <c r="P18" s="76">
        <f>分析係数表!C21</f>
        <v>0.20240700218818386</v>
      </c>
      <c r="Q18" s="82">
        <f t="shared" si="5"/>
        <v>1.5508064152042018E-3</v>
      </c>
      <c r="R18" s="83">
        <v>2.9721289350219011E-3</v>
      </c>
      <c r="S18" s="84">
        <f t="shared" si="6"/>
        <v>0.20540967589321113</v>
      </c>
      <c r="T18" s="85">
        <f>分析係数表!F21</f>
        <v>0.42507418397626112</v>
      </c>
      <c r="U18" s="86">
        <f t="shared" si="7"/>
        <v>8.7314350361134996E-2</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投入係数表!J19</f>
        <v>0</v>
      </c>
      <c r="E19" s="77">
        <f t="shared" si="0"/>
        <v>0</v>
      </c>
      <c r="F19" s="76">
        <f>分析係数表!C22</f>
        <v>1.320132013201325E-2</v>
      </c>
      <c r="G19" s="77">
        <f t="shared" si="1"/>
        <v>0</v>
      </c>
      <c r="H19" s="77">
        <v>2.1752993959315499E-4</v>
      </c>
      <c r="I19" s="77">
        <f t="shared" si="2"/>
        <v>2.1752993959315499E-4</v>
      </c>
      <c r="J19" s="76">
        <f>分析係数表!G22</f>
        <v>0.19444444444444445</v>
      </c>
      <c r="K19" s="78">
        <f t="shared" si="3"/>
        <v>4.2297488254224579E-5</v>
      </c>
      <c r="L19" s="79"/>
      <c r="M19" s="80"/>
      <c r="N19" s="81">
        <f>分析係数表!H22</f>
        <v>6.5597428580799636E-5</v>
      </c>
      <c r="O19" s="82">
        <f t="shared" si="4"/>
        <v>4.7886387280291897E-4</v>
      </c>
      <c r="P19" s="76">
        <f>分析係数表!C22</f>
        <v>1.320132013201325E-2</v>
      </c>
      <c r="Q19" s="82">
        <f t="shared" si="5"/>
        <v>6.3216352845270064E-6</v>
      </c>
      <c r="R19" s="83">
        <v>4.3420485914134465E-5</v>
      </c>
      <c r="S19" s="84">
        <f t="shared" si="6"/>
        <v>2.6095042550728948E-4</v>
      </c>
      <c r="T19" s="85">
        <f>分析係数表!F22</f>
        <v>0.42592592592592593</v>
      </c>
      <c r="U19" s="86">
        <f t="shared" si="7"/>
        <v>1.1114555160495662E-4</v>
      </c>
      <c r="V19" s="87">
        <f>分析係数表!D22</f>
        <v>2.7777777777777776E-2</v>
      </c>
      <c r="W19" s="88">
        <f t="shared" si="8"/>
        <v>0</v>
      </c>
      <c r="X19" s="76">
        <f>分析係数表!E22</f>
        <v>0</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2.3943193640145948E-4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投入係数表!J21</f>
        <v>0</v>
      </c>
      <c r="E21" s="77">
        <f t="shared" si="0"/>
        <v>0</v>
      </c>
      <c r="F21" s="76">
        <f>分析係数表!C24</f>
        <v>0.31952662721893488</v>
      </c>
      <c r="G21" s="77">
        <f t="shared" si="1"/>
        <v>0</v>
      </c>
      <c r="H21" s="77">
        <v>2.520996517349263E-3</v>
      </c>
      <c r="I21" s="77">
        <f t="shared" si="2"/>
        <v>2.520996517349263E-3</v>
      </c>
      <c r="J21" s="76">
        <f>分析係数表!G24</f>
        <v>0.20786516853932585</v>
      </c>
      <c r="K21" s="78">
        <f t="shared" si="3"/>
        <v>5.2402736596585803E-4</v>
      </c>
      <c r="L21" s="79"/>
      <c r="M21" s="80"/>
      <c r="N21" s="81">
        <f>分析係数表!H24</f>
        <v>4.2638328577519763E-4</v>
      </c>
      <c r="O21" s="82">
        <f t="shared" si="4"/>
        <v>3.1126151732189735E-3</v>
      </c>
      <c r="P21" s="76">
        <f>分析係数表!C24</f>
        <v>0.31952662721893488</v>
      </c>
      <c r="Q21" s="82">
        <f t="shared" si="5"/>
        <v>9.945634281291393E-4</v>
      </c>
      <c r="R21" s="83">
        <v>2.1457018003325648E-3</v>
      </c>
      <c r="S21" s="84">
        <f t="shared" si="6"/>
        <v>4.6666983176818274E-3</v>
      </c>
      <c r="T21" s="85">
        <f>分析係数表!F24</f>
        <v>0.398876404494382</v>
      </c>
      <c r="U21" s="86">
        <f t="shared" si="7"/>
        <v>1.8614358458169085E-3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投入係数表!J22</f>
        <v>0</v>
      </c>
      <c r="E22" s="77">
        <f t="shared" si="0"/>
        <v>0</v>
      </c>
      <c r="F22" s="76">
        <f>分析係数表!C25</f>
        <v>1.883239171374762E-2</v>
      </c>
      <c r="G22" s="77">
        <f t="shared" si="1"/>
        <v>0</v>
      </c>
      <c r="H22" s="77">
        <v>3.9323507628897939E-4</v>
      </c>
      <c r="I22" s="77">
        <f t="shared" si="2"/>
        <v>3.9323507628897939E-4</v>
      </c>
      <c r="J22" s="76">
        <f>分析係数表!G25</f>
        <v>0.19852941176470587</v>
      </c>
      <c r="K22" s="78">
        <f t="shared" si="3"/>
        <v>7.8068728380900312E-5</v>
      </c>
      <c r="L22" s="79"/>
      <c r="M22" s="80"/>
      <c r="N22" s="81">
        <f>分析係数表!H25</f>
        <v>5.9037685722719666E-4</v>
      </c>
      <c r="O22" s="82">
        <f t="shared" si="4"/>
        <v>4.3097748552262706E-3</v>
      </c>
      <c r="P22" s="76">
        <f>分析係数表!C25</f>
        <v>1.883239171374762E-2</v>
      </c>
      <c r="Q22" s="82">
        <f t="shared" si="5"/>
        <v>8.1163368271681063E-5</v>
      </c>
      <c r="R22" s="83">
        <v>3.5638370780353604E-4</v>
      </c>
      <c r="S22" s="84">
        <f t="shared" si="6"/>
        <v>7.4961878409251538E-4</v>
      </c>
      <c r="T22" s="85">
        <f>分析係数表!F25</f>
        <v>0.35294117647058826</v>
      </c>
      <c r="U22" s="86">
        <f t="shared" si="7"/>
        <v>2.6457133556206426E-4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投入係数表!J23</f>
        <v>0</v>
      </c>
      <c r="E23" s="77">
        <f t="shared" si="0"/>
        <v>0</v>
      </c>
      <c r="F23" s="76">
        <f>分析係数表!C26</f>
        <v>0.74753173483779967</v>
      </c>
      <c r="G23" s="77">
        <f t="shared" si="1"/>
        <v>0</v>
      </c>
      <c r="H23" s="77">
        <v>9.6910431895430218E-3</v>
      </c>
      <c r="I23" s="77">
        <f t="shared" si="2"/>
        <v>9.6910431895430218E-3</v>
      </c>
      <c r="J23" s="76">
        <f>分析係数表!G26</f>
        <v>0.19647946353730092</v>
      </c>
      <c r="K23" s="78">
        <f t="shared" si="3"/>
        <v>1.9040909669982265E-3</v>
      </c>
      <c r="L23" s="79"/>
      <c r="M23" s="80"/>
      <c r="N23" s="81">
        <f>分析係数表!H26</f>
        <v>1.2791498573255929E-2</v>
      </c>
      <c r="O23" s="82">
        <f t="shared" si="4"/>
        <v>9.3378455196569204E-2</v>
      </c>
      <c r="P23" s="76">
        <f>分析係数表!C26</f>
        <v>0.74753173483779967</v>
      </c>
      <c r="Q23" s="82">
        <f t="shared" si="5"/>
        <v>6.980335860956513E-2</v>
      </c>
      <c r="R23" s="83">
        <v>7.7616755570199494E-2</v>
      </c>
      <c r="S23" s="84">
        <f t="shared" si="6"/>
        <v>8.7307798759742511E-2</v>
      </c>
      <c r="T23" s="85">
        <f>分析係数表!F26</f>
        <v>0.33528918692372173</v>
      </c>
      <c r="U23" s="86">
        <f t="shared" si="7"/>
        <v>2.9273360858253987E-2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投入係数表!J24</f>
        <v>0</v>
      </c>
      <c r="E24" s="77">
        <f t="shared" si="0"/>
        <v>0</v>
      </c>
      <c r="F24" s="76">
        <f>分析係数表!C27</f>
        <v>2.5641025641025661E-2</v>
      </c>
      <c r="G24" s="77">
        <f t="shared" si="1"/>
        <v>0</v>
      </c>
      <c r="H24" s="77">
        <v>2.4867150193378152E-5</v>
      </c>
      <c r="I24" s="77">
        <f t="shared" si="2"/>
        <v>2.4867150193378152E-5</v>
      </c>
      <c r="J24" s="76">
        <f>分析係数表!G27</f>
        <v>0.17777777777777778</v>
      </c>
      <c r="K24" s="78">
        <f t="shared" si="3"/>
        <v>4.4208267010450048E-6</v>
      </c>
      <c r="L24" s="79"/>
      <c r="M24" s="80"/>
      <c r="N24" s="81">
        <f>分析係数表!H27</f>
        <v>1.2135524287447932E-2</v>
      </c>
      <c r="O24" s="82">
        <f t="shared" si="4"/>
        <v>8.858981646854E-2</v>
      </c>
      <c r="P24" s="76">
        <f>分析係数表!C27</f>
        <v>2.5641025641025661E-2</v>
      </c>
      <c r="Q24" s="82">
        <f t="shared" si="5"/>
        <v>2.2715337556035915E-3</v>
      </c>
      <c r="R24" s="83">
        <v>2.2790792055732484E-3</v>
      </c>
      <c r="S24" s="84">
        <f t="shared" si="6"/>
        <v>2.3039463557666265E-3</v>
      </c>
      <c r="T24" s="85">
        <f>分析係数表!F27</f>
        <v>0.33333333333333331</v>
      </c>
      <c r="U24" s="86">
        <f t="shared" si="7"/>
        <v>7.6798211858887543E-4</v>
      </c>
      <c r="V24" s="87">
        <f>分析係数表!D27</f>
        <v>0</v>
      </c>
      <c r="W24" s="88">
        <f t="shared" si="8"/>
        <v>0</v>
      </c>
      <c r="X24" s="76">
        <f>分析係数表!E27</f>
        <v>0</v>
      </c>
      <c r="Y24" s="89">
        <f t="shared" si="9"/>
        <v>0</v>
      </c>
    </row>
    <row r="25" spans="1:25" x14ac:dyDescent="0.2">
      <c r="A25" s="6" t="s">
        <v>13</v>
      </c>
      <c r="B25" s="5" t="s">
        <v>191</v>
      </c>
      <c r="C25" s="90"/>
      <c r="D25" s="76">
        <f>投入係数表!J25</f>
        <v>0</v>
      </c>
      <c r="E25" s="77">
        <f t="shared" si="0"/>
        <v>0</v>
      </c>
      <c r="F25" s="76">
        <f>分析係数表!C28</f>
        <v>7.5250836120401843E-3</v>
      </c>
      <c r="G25" s="77">
        <f t="shared" si="1"/>
        <v>0</v>
      </c>
      <c r="H25" s="77">
        <v>3.5990183179655799E-4</v>
      </c>
      <c r="I25" s="77">
        <f t="shared" si="2"/>
        <v>3.5990183179655799E-4</v>
      </c>
      <c r="J25" s="76">
        <f>分析係数表!G28</f>
        <v>0.13043478260869565</v>
      </c>
      <c r="K25" s="78">
        <f t="shared" si="3"/>
        <v>4.6943717190855391E-5</v>
      </c>
      <c r="L25" s="79"/>
      <c r="M25" s="80"/>
      <c r="N25" s="81">
        <f>分析係数表!H28</f>
        <v>2.325428843189347E-2</v>
      </c>
      <c r="O25" s="82">
        <f t="shared" si="4"/>
        <v>0.16975724290863478</v>
      </c>
      <c r="P25" s="76">
        <f>分析係数表!C28</f>
        <v>7.5250836120401843E-3</v>
      </c>
      <c r="Q25" s="82">
        <f t="shared" si="5"/>
        <v>1.2774374466368924E-3</v>
      </c>
      <c r="R25" s="83">
        <v>1.3230016759920543E-3</v>
      </c>
      <c r="S25" s="84">
        <f t="shared" si="6"/>
        <v>1.6829035077886123E-3</v>
      </c>
      <c r="T25" s="85">
        <f>分析係数表!F28</f>
        <v>0.21739130434782608</v>
      </c>
      <c r="U25" s="86">
        <f t="shared" si="7"/>
        <v>3.6584858864969832E-4</v>
      </c>
      <c r="V25" s="87">
        <f>分析係数表!D28</f>
        <v>0</v>
      </c>
      <c r="W25" s="88">
        <f t="shared" si="8"/>
        <v>0</v>
      </c>
      <c r="X25" s="76">
        <f>分析係数表!E28</f>
        <v>0</v>
      </c>
      <c r="Y25" s="89">
        <f t="shared" si="9"/>
        <v>0</v>
      </c>
    </row>
    <row r="26" spans="1:25" x14ac:dyDescent="0.2">
      <c r="A26" s="6" t="s">
        <v>14</v>
      </c>
      <c r="B26" s="5" t="s">
        <v>50</v>
      </c>
      <c r="C26" s="90"/>
      <c r="D26" s="76">
        <f>投入係数表!J26</f>
        <v>3.8819875776397515E-3</v>
      </c>
      <c r="E26" s="77">
        <f t="shared" si="0"/>
        <v>0.38819875776397517</v>
      </c>
      <c r="F26" s="76">
        <f>分析係数表!C29</f>
        <v>5.2565707133917394E-2</v>
      </c>
      <c r="G26" s="77">
        <f t="shared" si="1"/>
        <v>2.0405942210371661E-2</v>
      </c>
      <c r="H26" s="77">
        <v>2.3431446481128486E-2</v>
      </c>
      <c r="I26" s="77">
        <f t="shared" si="2"/>
        <v>2.3431446481128486E-2</v>
      </c>
      <c r="J26" s="76">
        <f>分析係数表!G29</f>
        <v>0.23652173913043478</v>
      </c>
      <c r="K26" s="78">
        <f t="shared" si="3"/>
        <v>5.5420464720582156E-3</v>
      </c>
      <c r="L26" s="79"/>
      <c r="M26" s="80"/>
      <c r="N26" s="81">
        <f>分析係数表!H29</f>
        <v>1.0889173144412739E-2</v>
      </c>
      <c r="O26" s="82">
        <f t="shared" si="4"/>
        <v>7.9491402885284543E-2</v>
      </c>
      <c r="P26" s="76">
        <f>分析係数表!C29</f>
        <v>5.2565707133917394E-2</v>
      </c>
      <c r="Q26" s="82">
        <f t="shared" si="5"/>
        <v>4.1785218037321036E-3</v>
      </c>
      <c r="R26" s="83">
        <v>5.0550530592498484E-3</v>
      </c>
      <c r="S26" s="84">
        <f t="shared" si="6"/>
        <v>2.8486499540378334E-2</v>
      </c>
      <c r="T26" s="85">
        <f>分析係数表!F29</f>
        <v>0.37217391304347824</v>
      </c>
      <c r="U26" s="86">
        <f t="shared" si="7"/>
        <v>1.0601932002853849E-2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投入係数表!J27</f>
        <v>3.105590062111801E-3</v>
      </c>
      <c r="E27" s="77">
        <f t="shared" si="0"/>
        <v>0.3105590062111801</v>
      </c>
      <c r="F27" s="76">
        <f>分析係数表!C30</f>
        <v>1</v>
      </c>
      <c r="G27" s="77">
        <f t="shared" si="1"/>
        <v>0.3105590062111801</v>
      </c>
      <c r="H27" s="77">
        <v>0.37011166295554965</v>
      </c>
      <c r="I27" s="77">
        <f t="shared" si="2"/>
        <v>0.37011166295554965</v>
      </c>
      <c r="J27" s="76">
        <f>分析係数表!G30</f>
        <v>0.34479678427869587</v>
      </c>
      <c r="K27" s="78">
        <f t="shared" si="3"/>
        <v>0.12761331121111405</v>
      </c>
      <c r="L27" s="79"/>
      <c r="M27" s="80"/>
      <c r="N27" s="81">
        <f>分析係数表!H30</f>
        <v>0</v>
      </c>
      <c r="O27" s="82">
        <f t="shared" si="4"/>
        <v>0</v>
      </c>
      <c r="P27" s="76">
        <f>分析係数表!C30</f>
        <v>1</v>
      </c>
      <c r="Q27" s="82">
        <f t="shared" si="5"/>
        <v>0</v>
      </c>
      <c r="R27" s="83">
        <v>1.3010049279844178E-2</v>
      </c>
      <c r="S27" s="84">
        <f t="shared" si="6"/>
        <v>0.38312171223539382</v>
      </c>
      <c r="T27" s="85">
        <f>分析係数表!F30</f>
        <v>0.44149173738276015</v>
      </c>
      <c r="U27" s="86">
        <f t="shared" si="7"/>
        <v>0.16914507036386189</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投入係数表!J28</f>
        <v>2.9503105590062112E-2</v>
      </c>
      <c r="E28" s="77">
        <f t="shared" si="0"/>
        <v>2.9503105590062111</v>
      </c>
      <c r="F28" s="76">
        <f>分析係数表!C31</f>
        <v>0.84592145015105746</v>
      </c>
      <c r="G28" s="77">
        <f t="shared" si="1"/>
        <v>2.4957309864705111</v>
      </c>
      <c r="H28" s="77">
        <v>2.8438747657272199</v>
      </c>
      <c r="I28" s="77">
        <f t="shared" si="2"/>
        <v>2.8438747657272199</v>
      </c>
      <c r="J28" s="76">
        <f>分析係数表!G31</f>
        <v>7.1042791857083509E-2</v>
      </c>
      <c r="K28" s="78">
        <f t="shared" si="3"/>
        <v>0.20203680304917102</v>
      </c>
      <c r="L28" s="79"/>
      <c r="M28" s="80"/>
      <c r="N28" s="81">
        <f>分析係数表!H31</f>
        <v>2.6304568860900653E-2</v>
      </c>
      <c r="O28" s="82">
        <f t="shared" si="4"/>
        <v>0.19202441299397049</v>
      </c>
      <c r="P28" s="76">
        <f>分析係数表!C31</f>
        <v>0.84592145015105746</v>
      </c>
      <c r="Q28" s="82">
        <f t="shared" si="5"/>
        <v>0.16243756990426508</v>
      </c>
      <c r="R28" s="83">
        <v>0.21147637430558747</v>
      </c>
      <c r="S28" s="84">
        <f t="shared" si="6"/>
        <v>3.0553511400328075</v>
      </c>
      <c r="T28" s="85">
        <f>分析係数表!F31</f>
        <v>0.3444121312837557</v>
      </c>
      <c r="U28" s="86">
        <f t="shared" si="7"/>
        <v>1.052299997958952</v>
      </c>
      <c r="V28" s="87">
        <f>分析係数表!D31</f>
        <v>0</v>
      </c>
      <c r="W28" s="88">
        <f t="shared" si="8"/>
        <v>0</v>
      </c>
      <c r="X28" s="76">
        <f>分析係数表!E31</f>
        <v>0</v>
      </c>
      <c r="Y28" s="89">
        <f t="shared" si="9"/>
        <v>0</v>
      </c>
    </row>
    <row r="29" spans="1:25" x14ac:dyDescent="0.2">
      <c r="A29" s="6" t="s">
        <v>17</v>
      </c>
      <c r="B29" s="5" t="s">
        <v>272</v>
      </c>
      <c r="C29" s="90"/>
      <c r="D29" s="76">
        <f>投入係数表!J29</f>
        <v>2.329192546583851E-3</v>
      </c>
      <c r="E29" s="77">
        <f t="shared" si="0"/>
        <v>0.23291925465838509</v>
      </c>
      <c r="F29" s="76">
        <f>分析係数表!C32</f>
        <v>1</v>
      </c>
      <c r="G29" s="77">
        <f t="shared" si="1"/>
        <v>0.23291925465838509</v>
      </c>
      <c r="H29" s="77">
        <v>0.26675830185574484</v>
      </c>
      <c r="I29" s="77">
        <f t="shared" si="2"/>
        <v>0.26675830185574484</v>
      </c>
      <c r="J29" s="76">
        <f>分析係数表!G32</f>
        <v>0.14030064423765212</v>
      </c>
      <c r="K29" s="78">
        <f t="shared" si="3"/>
        <v>3.7426361606103076E-2</v>
      </c>
      <c r="L29" s="79"/>
      <c r="M29" s="80"/>
      <c r="N29" s="81">
        <f>分析係数表!H32</f>
        <v>7.5437042867919574E-3</v>
      </c>
      <c r="O29" s="82">
        <f t="shared" si="4"/>
        <v>5.5069345372335675E-2</v>
      </c>
      <c r="P29" s="76">
        <f>分析係数表!C32</f>
        <v>1</v>
      </c>
      <c r="Q29" s="82">
        <f t="shared" si="5"/>
        <v>5.5069345372335675E-2</v>
      </c>
      <c r="R29" s="83">
        <v>6.8557654592826617E-2</v>
      </c>
      <c r="S29" s="84">
        <f t="shared" si="6"/>
        <v>0.33531595644857148</v>
      </c>
      <c r="T29" s="85">
        <f>分析係数表!F32</f>
        <v>0.4831782390837509</v>
      </c>
      <c r="U29" s="86">
        <f t="shared" si="7"/>
        <v>0.16201737337350447</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投入係数表!J30</f>
        <v>2.329192546583851E-3</v>
      </c>
      <c r="E30" s="77">
        <f t="shared" si="0"/>
        <v>0.23291925465838509</v>
      </c>
      <c r="F30" s="76">
        <f>分析係数表!C33</f>
        <v>0.837092731829574</v>
      </c>
      <c r="G30" s="77">
        <f t="shared" si="1"/>
        <v>0.1949750151776958</v>
      </c>
      <c r="H30" s="77">
        <v>0.23355780794229733</v>
      </c>
      <c r="I30" s="77">
        <f t="shared" si="2"/>
        <v>0.23355780794229733</v>
      </c>
      <c r="J30" s="76">
        <f>分析係数表!G33</f>
        <v>0.5074626865671642</v>
      </c>
      <c r="K30" s="78">
        <f t="shared" si="3"/>
        <v>0.11852187268713596</v>
      </c>
      <c r="L30" s="79"/>
      <c r="M30" s="80"/>
      <c r="N30" s="81">
        <f>分析係数表!H33</f>
        <v>1.0823575715831939E-3</v>
      </c>
      <c r="O30" s="82">
        <f t="shared" si="4"/>
        <v>7.9012539012481616E-3</v>
      </c>
      <c r="P30" s="76">
        <f>分析係数表!C33</f>
        <v>0.837092731829574</v>
      </c>
      <c r="Q30" s="82">
        <f t="shared" si="5"/>
        <v>6.6140822130749026E-3</v>
      </c>
      <c r="R30" s="83">
        <v>1.718671136672097E-2</v>
      </c>
      <c r="S30" s="84">
        <f t="shared" si="6"/>
        <v>0.25074451930901831</v>
      </c>
      <c r="T30" s="85">
        <f>分析係数表!F33</f>
        <v>0.64477611940298507</v>
      </c>
      <c r="U30" s="86">
        <f t="shared" si="7"/>
        <v>0.16167407812163567</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投入係数表!J31</f>
        <v>4.0372670807453416E-2</v>
      </c>
      <c r="E31" s="77">
        <f t="shared" si="0"/>
        <v>4.0372670807453419</v>
      </c>
      <c r="F31" s="76">
        <f>分析係数表!C34</f>
        <v>0.15171777726539082</v>
      </c>
      <c r="G31" s="77">
        <f t="shared" si="1"/>
        <v>0.61252518771741638</v>
      </c>
      <c r="H31" s="77">
        <v>0.65051286930443375</v>
      </c>
      <c r="I31" s="77">
        <f t="shared" si="2"/>
        <v>0.65051286930443375</v>
      </c>
      <c r="J31" s="76">
        <f>分析係数表!G34</f>
        <v>0.4256007393715342</v>
      </c>
      <c r="K31" s="78">
        <f t="shared" si="3"/>
        <v>0.27685875814666522</v>
      </c>
      <c r="L31" s="79"/>
      <c r="M31" s="80"/>
      <c r="N31" s="81">
        <f>分析係数表!H34</f>
        <v>0.18524713831217815</v>
      </c>
      <c r="O31" s="82">
        <f t="shared" si="4"/>
        <v>1.352311576795443</v>
      </c>
      <c r="P31" s="76">
        <f>分析係数表!C34</f>
        <v>0.15171777726539082</v>
      </c>
      <c r="Q31" s="82">
        <f t="shared" si="5"/>
        <v>0.20516970660166048</v>
      </c>
      <c r="R31" s="83">
        <v>0.21654809915742942</v>
      </c>
      <c r="S31" s="84">
        <f t="shared" si="6"/>
        <v>0.8670609684618632</v>
      </c>
      <c r="T31" s="85">
        <f>分析係数表!F34</f>
        <v>0.70194085027726427</v>
      </c>
      <c r="U31" s="86">
        <f t="shared" si="7"/>
        <v>0.60862551344434845</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投入係数表!J32</f>
        <v>5.434782608695652E-3</v>
      </c>
      <c r="E32" s="77">
        <f t="shared" si="0"/>
        <v>0.54347826086956519</v>
      </c>
      <c r="F32" s="76">
        <f>分析係数表!C35</f>
        <v>0.24573021958870689</v>
      </c>
      <c r="G32" s="77">
        <f t="shared" si="1"/>
        <v>0.13354903238516677</v>
      </c>
      <c r="H32" s="77">
        <v>0.16794365543594655</v>
      </c>
      <c r="I32" s="77">
        <f t="shared" si="2"/>
        <v>0.16794365543594655</v>
      </c>
      <c r="J32" s="76">
        <f>分析係数表!G35</f>
        <v>0.31648936170212766</v>
      </c>
      <c r="K32" s="78">
        <f t="shared" si="3"/>
        <v>5.3152380310844786E-2</v>
      </c>
      <c r="L32" s="79"/>
      <c r="M32" s="80"/>
      <c r="N32" s="81">
        <f>分析係数表!H35</f>
        <v>7.0287644724326803E-2</v>
      </c>
      <c r="O32" s="82">
        <f t="shared" si="4"/>
        <v>0.51310263970832759</v>
      </c>
      <c r="P32" s="76">
        <f>分析係数表!C35</f>
        <v>0.24573021958870689</v>
      </c>
      <c r="Q32" s="82">
        <f t="shared" si="5"/>
        <v>0.12608482432707249</v>
      </c>
      <c r="R32" s="83">
        <v>0.13935899054398845</v>
      </c>
      <c r="S32" s="84">
        <f t="shared" si="6"/>
        <v>0.30730264597993501</v>
      </c>
      <c r="T32" s="85">
        <f>分析係数表!F35</f>
        <v>0.65026595744680848</v>
      </c>
      <c r="U32" s="86">
        <f t="shared" si="7"/>
        <v>0.19982844931408006</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投入係数表!J33</f>
        <v>1.5527950310559005E-3</v>
      </c>
      <c r="E33" s="77">
        <f t="shared" si="0"/>
        <v>0.15527950310559005</v>
      </c>
      <c r="F33" s="76">
        <f>分析係数表!C36</f>
        <v>0.58821233411397345</v>
      </c>
      <c r="G33" s="77">
        <f t="shared" si="1"/>
        <v>9.1337318961797115E-2</v>
      </c>
      <c r="H33" s="77">
        <v>0.12138833268485071</v>
      </c>
      <c r="I33" s="77">
        <f t="shared" si="2"/>
        <v>0.12138833268485071</v>
      </c>
      <c r="J33" s="76">
        <f>分析係数表!G36</f>
        <v>4.6988749172733289E-2</v>
      </c>
      <c r="K33" s="78">
        <f t="shared" si="3"/>
        <v>5.7038859170247518E-3</v>
      </c>
      <c r="L33" s="79"/>
      <c r="M33" s="80"/>
      <c r="N33" s="81">
        <f>分析係数表!H36</f>
        <v>7.2517957296073993E-2</v>
      </c>
      <c r="O33" s="82">
        <f t="shared" si="4"/>
        <v>0.5293840113836269</v>
      </c>
      <c r="P33" s="76">
        <f>分析係数表!C36</f>
        <v>0.58821233411397345</v>
      </c>
      <c r="Q33" s="82">
        <f t="shared" si="5"/>
        <v>0.31139020497858144</v>
      </c>
      <c r="R33" s="83">
        <v>0.32872079013979905</v>
      </c>
      <c r="S33" s="84">
        <f t="shared" si="6"/>
        <v>0.45010912282464977</v>
      </c>
      <c r="T33" s="85">
        <f>分析係数表!F36</f>
        <v>0.85903375248180014</v>
      </c>
      <c r="U33" s="86">
        <f t="shared" si="7"/>
        <v>0.38665892880635039</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投入係数表!J34</f>
        <v>2.1739130434782608E-2</v>
      </c>
      <c r="E34" s="77">
        <f t="shared" si="0"/>
        <v>2.1739130434782608</v>
      </c>
      <c r="F34" s="76">
        <f>分析係数表!C37</f>
        <v>0.50371087447563734</v>
      </c>
      <c r="G34" s="77">
        <f t="shared" si="1"/>
        <v>1.0950236401644289</v>
      </c>
      <c r="H34" s="77">
        <v>1.2412104223552909</v>
      </c>
      <c r="I34" s="77">
        <f t="shared" si="2"/>
        <v>1.2412104223552909</v>
      </c>
      <c r="J34" s="76">
        <f>分析係数表!G37</f>
        <v>0.46674537583628495</v>
      </c>
      <c r="K34" s="78">
        <f t="shared" si="3"/>
        <v>0.5793292250741342</v>
      </c>
      <c r="L34" s="79"/>
      <c r="M34" s="80"/>
      <c r="N34" s="81">
        <f>分析係数表!H37</f>
        <v>5.4544261864934891E-2</v>
      </c>
      <c r="O34" s="82">
        <f t="shared" si="4"/>
        <v>0.39817531023562708</v>
      </c>
      <c r="P34" s="76">
        <f>分析係数表!C37</f>
        <v>0.50371087447563734</v>
      </c>
      <c r="Q34" s="82">
        <f t="shared" si="5"/>
        <v>0.20056523371339591</v>
      </c>
      <c r="R34" s="83">
        <v>0.22665535668685693</v>
      </c>
      <c r="S34" s="84">
        <f t="shared" si="6"/>
        <v>1.4678657790421479</v>
      </c>
      <c r="T34" s="85">
        <f>分析係数表!F37</f>
        <v>0.71979535615899248</v>
      </c>
      <c r="U34" s="86">
        <f t="shared" si="7"/>
        <v>1.0565629712192397</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投入係数表!J35</f>
        <v>1.1645962732919254E-2</v>
      </c>
      <c r="E35" s="77">
        <f t="shared" si="0"/>
        <v>1.1645962732919255</v>
      </c>
      <c r="F35" s="76">
        <f>分析係数表!C38</f>
        <v>2.603198214949809E-3</v>
      </c>
      <c r="G35" s="77">
        <f t="shared" si="1"/>
        <v>3.0316749397707402E-3</v>
      </c>
      <c r="H35" s="77">
        <v>3.3785874094464713E-3</v>
      </c>
      <c r="I35" s="77">
        <f t="shared" si="2"/>
        <v>3.3785874094464713E-3</v>
      </c>
      <c r="J35" s="76">
        <f>分析係数表!G38</f>
        <v>0.5</v>
      </c>
      <c r="K35" s="78">
        <f t="shared" si="3"/>
        <v>1.6892937047232356E-3</v>
      </c>
      <c r="L35" s="79"/>
      <c r="M35" s="80"/>
      <c r="N35" s="81">
        <f>分析係数表!H38</f>
        <v>4.7820525435402932E-2</v>
      </c>
      <c r="O35" s="82">
        <f t="shared" si="4"/>
        <v>0.34909176327332792</v>
      </c>
      <c r="P35" s="76">
        <f>分析係数表!C38</f>
        <v>2.603198214949809E-3</v>
      </c>
      <c r="Q35" s="82">
        <f t="shared" si="5"/>
        <v>9.0875505500680848E-4</v>
      </c>
      <c r="R35" s="83">
        <v>1.021784355687185E-3</v>
      </c>
      <c r="S35" s="84">
        <f t="shared" si="6"/>
        <v>4.4003717651336562E-3</v>
      </c>
      <c r="T35" s="85">
        <f>分析係数表!F38</f>
        <v>0.66666666666666663</v>
      </c>
      <c r="U35" s="86">
        <f t="shared" si="7"/>
        <v>2.9335811767557708E-3</v>
      </c>
      <c r="V35" s="87">
        <f>分析係数表!D38</f>
        <v>1.0833333333333333</v>
      </c>
      <c r="W35" s="88">
        <f t="shared" si="8"/>
        <v>0</v>
      </c>
      <c r="X35" s="76">
        <f>分析係数表!E38</f>
        <v>0</v>
      </c>
      <c r="Y35" s="89">
        <f t="shared" si="9"/>
        <v>0</v>
      </c>
    </row>
    <row r="36" spans="1:25" x14ac:dyDescent="0.2">
      <c r="A36" s="6" t="s">
        <v>24</v>
      </c>
      <c r="B36" s="5" t="s">
        <v>39</v>
      </c>
      <c r="C36" s="90"/>
      <c r="D36" s="76">
        <f>投入係数表!J36</f>
        <v>0</v>
      </c>
      <c r="E36" s="77">
        <f t="shared" si="0"/>
        <v>0</v>
      </c>
      <c r="F36" s="76">
        <f>分析係数表!C39</f>
        <v>1</v>
      </c>
      <c r="G36" s="77">
        <f t="shared" si="1"/>
        <v>0</v>
      </c>
      <c r="H36" s="77">
        <v>1.8142348194077596E-3</v>
      </c>
      <c r="I36" s="77">
        <f t="shared" si="2"/>
        <v>1.8142348194077596E-3</v>
      </c>
      <c r="J36" s="76">
        <f>分析係数表!G39</f>
        <v>0.35424286759326995</v>
      </c>
      <c r="K36" s="78">
        <f t="shared" si="3"/>
        <v>6.4267974491456303E-4</v>
      </c>
      <c r="L36" s="79"/>
      <c r="M36" s="80"/>
      <c r="N36" s="81">
        <f>分析係数表!H39</f>
        <v>4.3622290006231756E-3</v>
      </c>
      <c r="O36" s="82">
        <f t="shared" si="4"/>
        <v>3.1844447541394108E-2</v>
      </c>
      <c r="P36" s="76">
        <f>分析係数表!C39</f>
        <v>1</v>
      </c>
      <c r="Q36" s="82">
        <f t="shared" si="5"/>
        <v>3.1844447541394108E-2</v>
      </c>
      <c r="R36" s="83">
        <v>3.3590921588677679E-2</v>
      </c>
      <c r="S36" s="84">
        <f t="shared" si="6"/>
        <v>3.5405156408085441E-2</v>
      </c>
      <c r="T36" s="85">
        <f>分析係数表!F39</f>
        <v>0.70501097293343085</v>
      </c>
      <c r="U36" s="86">
        <f t="shared" si="7"/>
        <v>2.4961023766124611E-2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投入係数表!J37</f>
        <v>0</v>
      </c>
      <c r="E37" s="77">
        <f t="shared" si="0"/>
        <v>0</v>
      </c>
      <c r="F37" s="76">
        <f>分析係数表!C40</f>
        <v>0.80741531074953321</v>
      </c>
      <c r="G37" s="77">
        <f t="shared" si="1"/>
        <v>0</v>
      </c>
      <c r="H37" s="77">
        <v>1.016104217427336E-3</v>
      </c>
      <c r="I37" s="77">
        <f t="shared" si="2"/>
        <v>1.016104217427336E-3</v>
      </c>
      <c r="J37" s="76">
        <f>分析係数表!G40</f>
        <v>0.58044960848699167</v>
      </c>
      <c r="K37" s="78">
        <f t="shared" si="3"/>
        <v>5.8979729518767821E-4</v>
      </c>
      <c r="L37" s="79"/>
      <c r="M37" s="80"/>
      <c r="N37" s="81">
        <f>分析係数表!H40</f>
        <v>3.1486765718783824E-2</v>
      </c>
      <c r="O37" s="82">
        <f t="shared" si="4"/>
        <v>0.22985465894540111</v>
      </c>
      <c r="P37" s="76">
        <f>分析係数表!C40</f>
        <v>0.80741531074953321</v>
      </c>
      <c r="Q37" s="82">
        <f t="shared" si="5"/>
        <v>0.18558817087962901</v>
      </c>
      <c r="R37" s="83">
        <v>0.18579514712826931</v>
      </c>
      <c r="S37" s="84">
        <f t="shared" si="6"/>
        <v>0.18681125134569665</v>
      </c>
      <c r="T37" s="85">
        <f>分析係数表!F40</f>
        <v>0.7794897701439758</v>
      </c>
      <c r="U37" s="86">
        <f t="shared" si="7"/>
        <v>0.14561745937176557</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投入係数表!J38</f>
        <v>0</v>
      </c>
      <c r="E38" s="77">
        <f t="shared" si="0"/>
        <v>0</v>
      </c>
      <c r="F38" s="76">
        <f>分析係数表!C41</f>
        <v>0.45201238390092879</v>
      </c>
      <c r="G38" s="77">
        <f t="shared" si="1"/>
        <v>0</v>
      </c>
      <c r="H38" s="77">
        <v>4.3340025584971569E-5</v>
      </c>
      <c r="I38" s="77">
        <f t="shared" si="2"/>
        <v>4.3340025584971569E-5</v>
      </c>
      <c r="J38" s="76">
        <f>分析係数表!G41</f>
        <v>0.48819421350182907</v>
      </c>
      <c r="K38" s="78">
        <f t="shared" si="3"/>
        <v>2.1158349703604344E-5</v>
      </c>
      <c r="L38" s="79"/>
      <c r="M38" s="80"/>
      <c r="N38" s="81">
        <f>分析係数表!H41</f>
        <v>5.5823411722260484E-2</v>
      </c>
      <c r="O38" s="82">
        <f t="shared" si="4"/>
        <v>0.40751315575528402</v>
      </c>
      <c r="P38" s="76">
        <f>分析係数表!C41</f>
        <v>0.45201238390092879</v>
      </c>
      <c r="Q38" s="82">
        <f t="shared" si="5"/>
        <v>0.18420099300393644</v>
      </c>
      <c r="R38" s="83">
        <v>0.18582434455402305</v>
      </c>
      <c r="S38" s="84">
        <f t="shared" si="6"/>
        <v>0.18586768457960803</v>
      </c>
      <c r="T38" s="85">
        <f>分析係数表!F41</f>
        <v>0.58829398071167271</v>
      </c>
      <c r="U38" s="86">
        <f t="shared" si="7"/>
        <v>0.10934484004699919</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投入係数表!J39</f>
        <v>1.5527950310559005E-3</v>
      </c>
      <c r="E39" s="77">
        <f>$C$12*D39</f>
        <v>0.15527950310559005</v>
      </c>
      <c r="F39" s="76">
        <f>分析係数表!C42</f>
        <v>0.22977941176470584</v>
      </c>
      <c r="G39" s="77">
        <f>E39*F39</f>
        <v>3.5680032882718295E-2</v>
      </c>
      <c r="H39" s="77">
        <v>3.7529067895894247E-2</v>
      </c>
      <c r="I39" s="77">
        <f>C39+H39</f>
        <v>3.7529067895894247E-2</v>
      </c>
      <c r="J39" s="76">
        <f>分析係数表!G42</f>
        <v>0.5</v>
      </c>
      <c r="K39" s="78">
        <f>I39*J39</f>
        <v>1.8764533947947123E-2</v>
      </c>
      <c r="L39" s="79"/>
      <c r="M39" s="80"/>
      <c r="N39" s="81">
        <f>分析係数表!H42</f>
        <v>1.6268162288038308E-2</v>
      </c>
      <c r="O39" s="82">
        <f t="shared" si="4"/>
        <v>0.11875824045512388</v>
      </c>
      <c r="P39" s="76">
        <f>分析係数表!C42</f>
        <v>0.22977941176470584</v>
      </c>
      <c r="Q39" s="82">
        <f>O39*P39</f>
        <v>2.7288198633989857E-2</v>
      </c>
      <c r="R39" s="83">
        <v>2.7979648416760899E-2</v>
      </c>
      <c r="S39" s="84">
        <f>I39+R39</f>
        <v>6.5508716312655146E-2</v>
      </c>
      <c r="T39" s="85">
        <f>分析係数表!F42</f>
        <v>0.56349206349206349</v>
      </c>
      <c r="U39" s="86">
        <f t="shared" si="7"/>
        <v>3.6913641731734247E-2</v>
      </c>
      <c r="V39" s="87">
        <f>分析係数表!D42</f>
        <v>0.8571428571428571</v>
      </c>
      <c r="W39" s="88">
        <f t="shared" si="8"/>
        <v>0</v>
      </c>
      <c r="X39" s="76">
        <f>分析係数表!E42</f>
        <v>0.72222222222222221</v>
      </c>
      <c r="Y39" s="89">
        <f t="shared" si="9"/>
        <v>0</v>
      </c>
    </row>
    <row r="40" spans="1:25" x14ac:dyDescent="0.2">
      <c r="A40" s="6" t="s">
        <v>194</v>
      </c>
      <c r="B40" s="5" t="s">
        <v>41</v>
      </c>
      <c r="C40" s="90"/>
      <c r="D40" s="76">
        <f>投入係数表!J40</f>
        <v>4.503105590062112E-2</v>
      </c>
      <c r="E40" s="77">
        <f>$C$12*D40</f>
        <v>4.5031055900621118</v>
      </c>
      <c r="F40" s="76">
        <f>分析係数表!C43</f>
        <v>0.15755839576906128</v>
      </c>
      <c r="G40" s="77">
        <f>E40*F40</f>
        <v>0.70950209274887843</v>
      </c>
      <c r="H40" s="77">
        <v>0.8032470877572867</v>
      </c>
      <c r="I40" s="77">
        <f>C40+H40</f>
        <v>0.8032470877572867</v>
      </c>
      <c r="J40" s="76">
        <f>分析係数表!G43</f>
        <v>0.37795275590551181</v>
      </c>
      <c r="K40" s="78">
        <f>I40*J40</f>
        <v>0.30358945049094299</v>
      </c>
      <c r="L40" s="79"/>
      <c r="M40" s="80"/>
      <c r="N40" s="81">
        <f>分析係数表!H43</f>
        <v>4.3425497720489356E-2</v>
      </c>
      <c r="O40" s="82">
        <f t="shared" si="4"/>
        <v>0.31700788379553235</v>
      </c>
      <c r="P40" s="76">
        <f>分析係数表!C43</f>
        <v>0.15755839576906128</v>
      </c>
      <c r="Q40" s="82">
        <f>O40*P40</f>
        <v>4.994725361696907E-2</v>
      </c>
      <c r="R40" s="83">
        <v>7.1000545540419416E-2</v>
      </c>
      <c r="S40" s="84">
        <f>I40+R40</f>
        <v>0.87424763329770616</v>
      </c>
      <c r="T40" s="85">
        <f>分析係数表!F43</f>
        <v>0.59317585301837272</v>
      </c>
      <c r="U40" s="86">
        <f t="shared" si="7"/>
        <v>0.5185825856306604</v>
      </c>
      <c r="V40" s="87">
        <f>分析係数表!D43</f>
        <v>0.81889763779527558</v>
      </c>
      <c r="W40" s="88">
        <f t="shared" si="8"/>
        <v>1</v>
      </c>
      <c r="X40" s="76">
        <f>分析係数表!E43</f>
        <v>0.67322834645669294</v>
      </c>
      <c r="Y40" s="89">
        <f t="shared" si="9"/>
        <v>1</v>
      </c>
    </row>
    <row r="41" spans="1:25" x14ac:dyDescent="0.2">
      <c r="A41" s="6" t="s">
        <v>340</v>
      </c>
      <c r="B41" s="5" t="s">
        <v>42</v>
      </c>
      <c r="C41" s="90"/>
      <c r="D41" s="76">
        <f>投入係数表!J41</f>
        <v>0</v>
      </c>
      <c r="E41" s="77">
        <f>$C$12*D41</f>
        <v>0</v>
      </c>
      <c r="F41" s="76">
        <f>分析係数表!C44</f>
        <v>0.3172445048719692</v>
      </c>
      <c r="G41" s="77">
        <f>E41*F41</f>
        <v>0</v>
      </c>
      <c r="H41" s="77">
        <v>3.8361028058566402E-4</v>
      </c>
      <c r="I41" s="77">
        <f>C41+H41</f>
        <v>3.8361028058566402E-4</v>
      </c>
      <c r="J41" s="76">
        <f>分析係数表!G44</f>
        <v>0.27070707070707073</v>
      </c>
      <c r="K41" s="78">
        <f>I41*J41</f>
        <v>1.0384601535046259E-4</v>
      </c>
      <c r="L41" s="79"/>
      <c r="M41" s="80"/>
      <c r="N41" s="81">
        <f>分析係数表!H44</f>
        <v>0.1249959001607137</v>
      </c>
      <c r="O41" s="82">
        <f t="shared" si="4"/>
        <v>0.91247510962596201</v>
      </c>
      <c r="P41" s="76">
        <f>分析係数表!C44</f>
        <v>0.3172445048719692</v>
      </c>
      <c r="Q41" s="82">
        <f>O41*P41</f>
        <v>0.28947771436128411</v>
      </c>
      <c r="R41" s="83">
        <v>0.29211573920364453</v>
      </c>
      <c r="S41" s="84">
        <f>I41+R41</f>
        <v>0.29249934948423018</v>
      </c>
      <c r="T41" s="85">
        <f>分析係数表!F44</f>
        <v>0.56111111111111112</v>
      </c>
      <c r="U41" s="86">
        <f t="shared" si="7"/>
        <v>0.1641246349883736</v>
      </c>
      <c r="V41" s="87">
        <f>分析係数表!D44</f>
        <v>0.3292929292929293</v>
      </c>
      <c r="W41" s="88">
        <f t="shared" si="8"/>
        <v>0</v>
      </c>
      <c r="X41" s="76">
        <f>分析係数表!E44</f>
        <v>0.21363636363636362</v>
      </c>
      <c r="Y41" s="89">
        <f t="shared" si="9"/>
        <v>0</v>
      </c>
    </row>
    <row r="42" spans="1:25" x14ac:dyDescent="0.2">
      <c r="A42" s="6" t="s">
        <v>341</v>
      </c>
      <c r="B42" s="5" t="s">
        <v>278</v>
      </c>
      <c r="C42" s="90"/>
      <c r="D42" s="76">
        <f>投入係数表!J42</f>
        <v>7.7639751552795026E-4</v>
      </c>
      <c r="E42" s="77">
        <f>$C$12*D42</f>
        <v>7.7639751552795025E-2</v>
      </c>
      <c r="F42" s="76">
        <f>分析係数表!C45</f>
        <v>1</v>
      </c>
      <c r="G42" s="77">
        <f>E42*F42</f>
        <v>7.7639751552795025E-2</v>
      </c>
      <c r="H42" s="77">
        <v>8.3472261529665442E-2</v>
      </c>
      <c r="I42" s="77">
        <f>C42+H42</f>
        <v>8.3472261529665442E-2</v>
      </c>
      <c r="J42" s="76">
        <f>分析係数表!G45</f>
        <v>0</v>
      </c>
      <c r="K42" s="78">
        <f>I42*J42</f>
        <v>0</v>
      </c>
      <c r="L42" s="79"/>
      <c r="M42" s="80"/>
      <c r="N42" s="81">
        <f>分析係数表!H45</f>
        <v>0</v>
      </c>
      <c r="O42" s="82">
        <f t="shared" si="4"/>
        <v>0</v>
      </c>
      <c r="P42" s="76">
        <f>分析係数表!C45</f>
        <v>1</v>
      </c>
      <c r="Q42" s="82">
        <f>O42*P42</f>
        <v>0</v>
      </c>
      <c r="R42" s="83">
        <v>2.538934156613984E-3</v>
      </c>
      <c r="S42" s="84">
        <f>I42+R42</f>
        <v>8.6011195686279421E-2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1.5527950310559005E-3</v>
      </c>
      <c r="E43" s="77">
        <f>$C$12*D43</f>
        <v>0.15527950310559005</v>
      </c>
      <c r="F43" s="76">
        <f>分析係数表!C46</f>
        <v>4.6672428694900625E-2</v>
      </c>
      <c r="G43" s="77">
        <f>E43*F43</f>
        <v>7.2472715364752518E-3</v>
      </c>
      <c r="H43" s="77">
        <v>9.7968680248019004E-3</v>
      </c>
      <c r="I43" s="77">
        <f>C43+H43</f>
        <v>9.7968680248019004E-3</v>
      </c>
      <c r="J43" s="76">
        <f>分析係数表!G46</f>
        <v>1.8518518518518517E-2</v>
      </c>
      <c r="K43" s="78">
        <f>I43*J43</f>
        <v>1.8142348194077592E-4</v>
      </c>
      <c r="L43" s="79"/>
      <c r="M43" s="80"/>
      <c r="N43" s="81">
        <f>分析係数表!H46</f>
        <v>2.5582997146511858E-2</v>
      </c>
      <c r="O43" s="82">
        <f t="shared" si="4"/>
        <v>0.18675691039313841</v>
      </c>
      <c r="P43" s="76">
        <f>分析係数表!C46</f>
        <v>4.6672428694900625E-2</v>
      </c>
      <c r="Q43" s="82">
        <f>O43*P43</f>
        <v>8.7163985836036986E-3</v>
      </c>
      <c r="R43" s="83">
        <v>9.4309598553312373E-3</v>
      </c>
      <c r="S43" s="84">
        <f>I43+R43</f>
        <v>1.9227827880133136E-2</v>
      </c>
      <c r="T43" s="85">
        <f>分析係数表!F46</f>
        <v>0.35185185185185186</v>
      </c>
      <c r="U43" s="86">
        <f t="shared" si="7"/>
        <v>6.7653468467135111E-3</v>
      </c>
      <c r="V43" s="87">
        <f>分析係数表!D46</f>
        <v>3.7037037037037035E-2</v>
      </c>
      <c r="W43" s="88">
        <f t="shared" si="8"/>
        <v>0</v>
      </c>
      <c r="X43" s="76">
        <f>分析係数表!E46</f>
        <v>9.2592592592592587E-2</v>
      </c>
      <c r="Y43" s="89">
        <f t="shared" si="9"/>
        <v>0</v>
      </c>
    </row>
    <row r="44" spans="1:25" x14ac:dyDescent="0.2">
      <c r="A44" s="192">
        <v>40</v>
      </c>
      <c r="B44" s="14" t="s">
        <v>150</v>
      </c>
      <c r="C44" s="197">
        <f>SUM(C5:C43)</f>
        <v>100</v>
      </c>
      <c r="D44" s="92">
        <f>投入係数表!J44</f>
        <v>0.68400621118012417</v>
      </c>
      <c r="E44" s="91">
        <f>SUM(E5:E43)</f>
        <v>68.40062111801241</v>
      </c>
      <c r="F44" s="92">
        <f>分析係数表!C47</f>
        <v>0.39611399613657461</v>
      </c>
      <c r="G44" s="91">
        <f>SUM(G5:G43)</f>
        <v>8.7927999379724007</v>
      </c>
      <c r="H44" s="91">
        <f>SUM(H5:H43)</f>
        <v>9.9046883531084582</v>
      </c>
      <c r="I44" s="91">
        <f>SUM(I5:I43)</f>
        <v>109.90468835310844</v>
      </c>
      <c r="J44" s="92">
        <f>分析係数表!G47</f>
        <v>0.26621430495689657</v>
      </c>
      <c r="K44" s="93">
        <f>SUM(K5:K43)</f>
        <v>11.642807510277668</v>
      </c>
      <c r="L44" s="94">
        <f>最終需要_まとめ!$L$33</f>
        <v>0.627</v>
      </c>
      <c r="M44" s="91">
        <f>K44*L44</f>
        <v>7.3000403089440979</v>
      </c>
      <c r="N44" s="95">
        <f>分析係数表!H47</f>
        <v>1</v>
      </c>
      <c r="O44" s="91">
        <f>SUM(O5:O43)</f>
        <v>7.3000403089440962</v>
      </c>
      <c r="P44" s="92">
        <f>分析係数表!C47</f>
        <v>0.39611399613657461</v>
      </c>
      <c r="Q44" s="96">
        <f>SUM(Q5:Q43)</f>
        <v>2.1499237434372485</v>
      </c>
      <c r="R44" s="91">
        <f>SUM(R5:R43)</f>
        <v>2.4171662920936146</v>
      </c>
      <c r="S44" s="97">
        <f>SUM(S5:S43)</f>
        <v>112.32185464520207</v>
      </c>
      <c r="T44" s="98">
        <f>分析係数表!F47</f>
        <v>0.49986530172413796</v>
      </c>
      <c r="U44" s="99">
        <f>SUM(U5:U43)</f>
        <v>36.311763818758287</v>
      </c>
      <c r="V44" s="100">
        <f>分析係数表!D47</f>
        <v>0.10482893318965517</v>
      </c>
      <c r="W44" s="101">
        <f>SUM(W5:W43)</f>
        <v>5</v>
      </c>
      <c r="X44" s="92">
        <f>分析係数表!E47</f>
        <v>8.4725215517241381E-2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1</v>
      </c>
      <c r="G5" s="110">
        <f t="shared" ref="G5:G38" si="1">E5*F5</f>
        <v>0</v>
      </c>
      <c r="H5" s="110">
        <f t="array" ref="H5:H43">MMULT(逆行列係数!C5:AO43,'9'!G5:G43)</f>
        <v>2.5770479860448933E-4</v>
      </c>
      <c r="I5" s="110">
        <f t="shared" ref="I5:I38" si="2">C5+H5</f>
        <v>2.5770479860448933E-4</v>
      </c>
      <c r="J5" s="107">
        <f>分析係数表!G8</f>
        <v>0.11967899511514306</v>
      </c>
      <c r="K5" s="111">
        <f t="shared" ref="K5:K38" si="3">I5*J5</f>
        <v>3.0841851333335606E-5</v>
      </c>
      <c r="L5" s="79" t="s">
        <v>182</v>
      </c>
      <c r="M5" s="80" t="s">
        <v>182</v>
      </c>
      <c r="N5" s="81">
        <f>分析係数表!H8</f>
        <v>1.4037849716291122E-2</v>
      </c>
      <c r="O5" s="82">
        <f t="shared" ref="O5:O43" si="4">$M$44*N5</f>
        <v>3.5443990786592182E-2</v>
      </c>
      <c r="P5" s="76">
        <f>分析係数表!C8</f>
        <v>1</v>
      </c>
      <c r="Q5" s="82">
        <f t="shared" ref="Q5:Q38" si="5">O5*P5</f>
        <v>3.5443990786592182E-2</v>
      </c>
      <c r="R5" s="83">
        <f t="array" ref="R5:R43">MMULT(逆行列係数!C5:AO43,'9'!Q5:Q43)</f>
        <v>5.1256573637512542E-2</v>
      </c>
      <c r="S5" s="84">
        <f t="shared" ref="S5:S38" si="6">I5+R5</f>
        <v>5.1514278436117035E-2</v>
      </c>
      <c r="T5" s="85">
        <f>分析係数表!F8</f>
        <v>0.45208187950686207</v>
      </c>
      <c r="U5" s="86">
        <f t="shared" ref="U5:U43" si="7">S5*T5</f>
        <v>2.3288671816839603E-2</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107">
        <f>投入係数表!K6</f>
        <v>0</v>
      </c>
      <c r="E6" s="110">
        <f t="shared" si="0"/>
        <v>0</v>
      </c>
      <c r="F6" s="76">
        <f>分析係数表!C9</f>
        <v>0.71764705882352942</v>
      </c>
      <c r="G6" s="110">
        <f t="shared" si="1"/>
        <v>0</v>
      </c>
      <c r="H6" s="110">
        <v>7.8182612636849906E-5</v>
      </c>
      <c r="I6" s="110">
        <f t="shared" si="2"/>
        <v>7.8182612636849906E-5</v>
      </c>
      <c r="J6" s="107">
        <f>分析係数表!G9</f>
        <v>0.25757575757575757</v>
      </c>
      <c r="K6" s="111">
        <f t="shared" si="3"/>
        <v>2.0137945679188611E-5</v>
      </c>
      <c r="L6" s="79"/>
      <c r="M6" s="80"/>
      <c r="N6" s="81">
        <f>分析係数表!H9</f>
        <v>7.2157171438879601E-4</v>
      </c>
      <c r="O6" s="82">
        <f t="shared" si="4"/>
        <v>1.8218873768809068E-3</v>
      </c>
      <c r="P6" s="76">
        <f>分析係数表!C9</f>
        <v>0.71764705882352942</v>
      </c>
      <c r="Q6" s="82">
        <f t="shared" si="5"/>
        <v>1.3074721175262978E-3</v>
      </c>
      <c r="R6" s="83">
        <v>1.6063924874742134E-3</v>
      </c>
      <c r="S6" s="84">
        <f t="shared" si="6"/>
        <v>1.6845751001110633E-3</v>
      </c>
      <c r="T6" s="85">
        <f>分析係数表!F9</f>
        <v>0.71212121212121215</v>
      </c>
      <c r="U6" s="86">
        <f t="shared" si="7"/>
        <v>1.1996216622003027E-3</v>
      </c>
      <c r="V6" s="87">
        <f>分析係数表!D9</f>
        <v>0.16666666666666666</v>
      </c>
      <c r="W6" s="167">
        <f t="shared" si="8"/>
        <v>0</v>
      </c>
      <c r="X6" s="76">
        <f>分析係数表!E9</f>
        <v>3.0303030303030304E-2</v>
      </c>
      <c r="Y6" s="166">
        <f t="shared" si="9"/>
        <v>0</v>
      </c>
    </row>
    <row r="7" spans="1:25" x14ac:dyDescent="0.2">
      <c r="A7" s="6" t="s">
        <v>220</v>
      </c>
      <c r="B7" s="5" t="s">
        <v>266</v>
      </c>
      <c r="C7" s="90"/>
      <c r="D7" s="107">
        <f>投入係数表!K7</f>
        <v>0</v>
      </c>
      <c r="E7" s="110">
        <f t="shared" si="0"/>
        <v>0</v>
      </c>
      <c r="F7" s="76">
        <f>分析係数表!C10</f>
        <v>2.3584905660377409E-2</v>
      </c>
      <c r="G7" s="110">
        <f t="shared" si="1"/>
        <v>0</v>
      </c>
      <c r="H7" s="110">
        <v>5.5895218160477796E-7</v>
      </c>
      <c r="I7" s="110">
        <f t="shared" si="2"/>
        <v>5.5895218160477796E-7</v>
      </c>
      <c r="J7" s="107">
        <f>分析係数表!G10</f>
        <v>0.2857142857142857</v>
      </c>
      <c r="K7" s="111">
        <f t="shared" si="3"/>
        <v>1.5970062331565084E-7</v>
      </c>
      <c r="L7" s="79"/>
      <c r="M7" s="80"/>
      <c r="N7" s="81">
        <f>分析係数表!H10</f>
        <v>1.443143428777592E-3</v>
      </c>
      <c r="O7" s="82">
        <f t="shared" si="4"/>
        <v>3.6437747537618136E-3</v>
      </c>
      <c r="P7" s="76">
        <f>分析係数表!C10</f>
        <v>2.3584905660377409E-2</v>
      </c>
      <c r="Q7" s="82">
        <f t="shared" si="5"/>
        <v>8.5938083815137301E-5</v>
      </c>
      <c r="R7" s="83">
        <v>1.2323423567612906E-4</v>
      </c>
      <c r="S7" s="84">
        <f t="shared" si="6"/>
        <v>1.2379318785773384E-4</v>
      </c>
      <c r="T7" s="85">
        <f>分析係数表!F10</f>
        <v>0.5714285714285714</v>
      </c>
      <c r="U7" s="86">
        <f t="shared" si="7"/>
        <v>7.0738964490133619E-5</v>
      </c>
      <c r="V7" s="87">
        <f>分析係数表!D10</f>
        <v>0.14285714285714285</v>
      </c>
      <c r="W7" s="167">
        <f t="shared" si="8"/>
        <v>0</v>
      </c>
      <c r="X7" s="76">
        <f>分析係数表!E10</f>
        <v>0</v>
      </c>
      <c r="Y7" s="166">
        <f t="shared" si="9"/>
        <v>0</v>
      </c>
    </row>
    <row r="8" spans="1:25" x14ac:dyDescent="0.2">
      <c r="A8" s="6" t="s">
        <v>221</v>
      </c>
      <c r="B8" s="5" t="s">
        <v>27</v>
      </c>
      <c r="C8" s="90"/>
      <c r="D8" s="107">
        <f>投入係数表!K8</f>
        <v>0.58452138492871686</v>
      </c>
      <c r="E8" s="110">
        <f t="shared" si="0"/>
        <v>58.452138492871683</v>
      </c>
      <c r="F8" s="76">
        <f>分析係数表!C11</f>
        <v>0</v>
      </c>
      <c r="G8" s="110">
        <f t="shared" si="1"/>
        <v>0</v>
      </c>
      <c r="H8" s="110">
        <v>0</v>
      </c>
      <c r="I8" s="110">
        <f t="shared" si="2"/>
        <v>0</v>
      </c>
      <c r="J8" s="107">
        <f>分析係数表!G11</f>
        <v>1</v>
      </c>
      <c r="K8" s="111">
        <f t="shared" si="3"/>
        <v>0</v>
      </c>
      <c r="L8" s="79"/>
      <c r="M8" s="80"/>
      <c r="N8" s="81">
        <f>分析係数表!H11</f>
        <v>-3.2798714290399818E-5</v>
      </c>
      <c r="O8" s="82">
        <f t="shared" si="4"/>
        <v>-8.2813062585495768E-5</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0.10853964836742014</v>
      </c>
      <c r="G9" s="110">
        <f t="shared" si="1"/>
        <v>0</v>
      </c>
      <c r="H9" s="110">
        <v>7.4371047863816572E-5</v>
      </c>
      <c r="I9" s="110">
        <f t="shared" si="2"/>
        <v>7.4371047863816572E-5</v>
      </c>
      <c r="J9" s="107">
        <f>分析係数表!G12</f>
        <v>0.14452332657200812</v>
      </c>
      <c r="K9" s="111">
        <f t="shared" si="3"/>
        <v>1.0748351237924809E-5</v>
      </c>
      <c r="L9" s="79"/>
      <c r="M9" s="80"/>
      <c r="N9" s="81">
        <f>分析係数表!H12</f>
        <v>0.10554626258650661</v>
      </c>
      <c r="O9" s="82">
        <f t="shared" si="4"/>
        <v>0.26649243540012535</v>
      </c>
      <c r="P9" s="76">
        <f>分析係数表!C12</f>
        <v>0.10853964836742014</v>
      </c>
      <c r="Q9" s="82">
        <f t="shared" si="5"/>
        <v>2.8924995230907032E-2</v>
      </c>
      <c r="R9" s="83">
        <v>3.1761089026573326E-2</v>
      </c>
      <c r="S9" s="84">
        <f t="shared" si="6"/>
        <v>3.183546007443714E-2</v>
      </c>
      <c r="T9" s="85">
        <f>分析係数表!F12</f>
        <v>0.28575050709939148</v>
      </c>
      <c r="U9" s="86">
        <f t="shared" si="7"/>
        <v>9.0969988600128442E-3</v>
      </c>
      <c r="V9" s="87">
        <f>分析係数表!D12</f>
        <v>4.7413793103448273E-2</v>
      </c>
      <c r="W9" s="167">
        <f t="shared" si="8"/>
        <v>0</v>
      </c>
      <c r="X9" s="76">
        <f>分析係数表!E12</f>
        <v>4.5131845841784993E-2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0.25</v>
      </c>
      <c r="K10" s="111">
        <f t="shared" si="3"/>
        <v>0</v>
      </c>
      <c r="L10" s="79"/>
      <c r="M10" s="80"/>
      <c r="N10" s="81">
        <f>分析係数表!H13</f>
        <v>1.571058414510151E-2</v>
      </c>
      <c r="O10" s="82">
        <f t="shared" si="4"/>
        <v>3.9667456978452462E-2</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107">
        <f>投入係数表!K11</f>
        <v>0</v>
      </c>
      <c r="E11" s="110">
        <f t="shared" si="0"/>
        <v>0</v>
      </c>
      <c r="F11" s="76">
        <f>分析係数表!C14</f>
        <v>8.8339222614840951E-2</v>
      </c>
      <c r="G11" s="110">
        <f t="shared" si="1"/>
        <v>0</v>
      </c>
      <c r="H11" s="110">
        <v>6.8833446236308518E-4</v>
      </c>
      <c r="I11" s="110">
        <f t="shared" si="2"/>
        <v>6.8833446236308518E-4</v>
      </c>
      <c r="J11" s="107">
        <f>分析係数表!G14</f>
        <v>0.19860627177700349</v>
      </c>
      <c r="K11" s="111">
        <f t="shared" si="3"/>
        <v>1.3670754130556048E-4</v>
      </c>
      <c r="L11" s="79"/>
      <c r="M11" s="80"/>
      <c r="N11" s="81">
        <f>分析係数表!H14</f>
        <v>1.3119485716159927E-3</v>
      </c>
      <c r="O11" s="82">
        <f t="shared" si="4"/>
        <v>3.3125225034198302E-3</v>
      </c>
      <c r="P11" s="76">
        <f>分析係数表!C14</f>
        <v>8.8339222614840951E-2</v>
      </c>
      <c r="Q11" s="82">
        <f t="shared" si="5"/>
        <v>2.9262566284627464E-4</v>
      </c>
      <c r="R11" s="83">
        <v>8.0444233417534912E-4</v>
      </c>
      <c r="S11" s="84">
        <f t="shared" si="6"/>
        <v>1.4927767965384343E-3</v>
      </c>
      <c r="T11" s="85">
        <f>分析係数表!F14</f>
        <v>0.38327526132404183</v>
      </c>
      <c r="U11" s="86">
        <f t="shared" si="7"/>
        <v>5.7214441679173439E-4</v>
      </c>
      <c r="V11" s="87">
        <f>分析係数表!D14</f>
        <v>0.14285714285714285</v>
      </c>
      <c r="W11" s="167">
        <f t="shared" si="8"/>
        <v>0</v>
      </c>
      <c r="X11" s="76">
        <f>分析係数表!E14</f>
        <v>8.3623693379790948E-2</v>
      </c>
      <c r="Y11" s="166">
        <f t="shared" si="9"/>
        <v>0</v>
      </c>
    </row>
    <row r="12" spans="1:25" x14ac:dyDescent="0.2">
      <c r="A12" s="6" t="s">
        <v>225</v>
      </c>
      <c r="B12" s="5" t="s">
        <v>29</v>
      </c>
      <c r="C12" s="90"/>
      <c r="D12" s="107">
        <f>投入係数表!K12</f>
        <v>2.0366598778004071E-3</v>
      </c>
      <c r="E12" s="110">
        <f t="shared" si="0"/>
        <v>0.20366598778004072</v>
      </c>
      <c r="F12" s="76">
        <f>分析係数表!C15</f>
        <v>0</v>
      </c>
      <c r="G12" s="110">
        <f t="shared" si="1"/>
        <v>0</v>
      </c>
      <c r="H12" s="110">
        <v>0</v>
      </c>
      <c r="I12" s="110">
        <f t="shared" si="2"/>
        <v>0</v>
      </c>
      <c r="J12" s="107">
        <f>分析係数表!G15</f>
        <v>9.5496894409937888E-2</v>
      </c>
      <c r="K12" s="111">
        <f t="shared" si="3"/>
        <v>0</v>
      </c>
      <c r="L12" s="79"/>
      <c r="M12" s="80"/>
      <c r="N12" s="81">
        <f>分析係数表!H15</f>
        <v>9.774016858539146E-3</v>
      </c>
      <c r="O12" s="82">
        <f t="shared" si="4"/>
        <v>2.4678292650477739E-2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75">
        <f>最終需要_まとめ!C14</f>
        <v>100</v>
      </c>
      <c r="D13" s="107">
        <f>投入係数表!K13</f>
        <v>6.313645621181263E-2</v>
      </c>
      <c r="E13" s="110">
        <f t="shared" si="0"/>
        <v>6.313645621181263</v>
      </c>
      <c r="F13" s="76">
        <f>分析係数表!C16</f>
        <v>0.17911646586345387</v>
      </c>
      <c r="G13" s="110">
        <f t="shared" si="1"/>
        <v>1.1308778903802588</v>
      </c>
      <c r="H13" s="110">
        <v>1.1613001069804583</v>
      </c>
      <c r="I13" s="110">
        <f t="shared" si="2"/>
        <v>101.16130010698046</v>
      </c>
      <c r="J13" s="107">
        <f>分析係数表!G16</f>
        <v>3.2586558044806514E-2</v>
      </c>
      <c r="K13" s="111">
        <f t="shared" si="3"/>
        <v>3.2964985778242104</v>
      </c>
      <c r="L13" s="79"/>
      <c r="M13" s="80"/>
      <c r="N13" s="81">
        <f>分析係数表!H16</f>
        <v>1.8859260716979895E-2</v>
      </c>
      <c r="O13" s="82">
        <f t="shared" si="4"/>
        <v>4.7617510986660061E-2</v>
      </c>
      <c r="P13" s="76">
        <f>分析係数表!C16</f>
        <v>0.17911646586345387</v>
      </c>
      <c r="Q13" s="82">
        <f t="shared" si="5"/>
        <v>8.5290802811447356E-3</v>
      </c>
      <c r="R13" s="83">
        <v>1.0453325373507873E-2</v>
      </c>
      <c r="S13" s="84">
        <f t="shared" si="6"/>
        <v>101.17175343235397</v>
      </c>
      <c r="T13" s="85">
        <f>分析係数表!F16</f>
        <v>0.28920570264765783</v>
      </c>
      <c r="U13" s="86">
        <f t="shared" si="7"/>
        <v>29.259448039499517</v>
      </c>
      <c r="V13" s="87">
        <f>分析係数表!D16</f>
        <v>0</v>
      </c>
      <c r="W13" s="167">
        <f t="shared" si="8"/>
        <v>0</v>
      </c>
      <c r="X13" s="76">
        <f>分析係数表!E16</f>
        <v>0</v>
      </c>
      <c r="Y13" s="166">
        <f t="shared" si="9"/>
        <v>0</v>
      </c>
    </row>
    <row r="14" spans="1:25" x14ac:dyDescent="0.2">
      <c r="A14" s="6" t="s">
        <v>2</v>
      </c>
      <c r="B14" s="5" t="s">
        <v>364</v>
      </c>
      <c r="C14" s="90"/>
      <c r="D14" s="107">
        <f>投入係数表!K14</f>
        <v>0</v>
      </c>
      <c r="E14" s="110">
        <f t="shared" si="0"/>
        <v>0</v>
      </c>
      <c r="F14" s="76">
        <f>分析係数表!C17</f>
        <v>0.37357512953367877</v>
      </c>
      <c r="G14" s="110">
        <f t="shared" si="1"/>
        <v>0</v>
      </c>
      <c r="H14" s="110">
        <v>3.2910544851885554E-3</v>
      </c>
      <c r="I14" s="110">
        <f t="shared" si="2"/>
        <v>3.2910544851885554E-3</v>
      </c>
      <c r="J14" s="107">
        <f>分析係数表!G17</f>
        <v>0.21247931930985584</v>
      </c>
      <c r="K14" s="111">
        <f t="shared" si="3"/>
        <v>6.9928101682451233E-4</v>
      </c>
      <c r="L14" s="79"/>
      <c r="M14" s="80"/>
      <c r="N14" s="81">
        <f>分析係数表!H17</f>
        <v>3.1158778575879824E-3</v>
      </c>
      <c r="O14" s="82">
        <f t="shared" si="4"/>
        <v>7.8672409456220973E-3</v>
      </c>
      <c r="P14" s="76">
        <f>分析係数表!C17</f>
        <v>0.37357512953367877</v>
      </c>
      <c r="Q14" s="82">
        <f t="shared" si="5"/>
        <v>2.9390055553334365E-3</v>
      </c>
      <c r="R14" s="83">
        <v>5.6150472489866453E-3</v>
      </c>
      <c r="S14" s="84">
        <f t="shared" si="6"/>
        <v>8.9061017341752011E-3</v>
      </c>
      <c r="T14" s="85">
        <f>分析係数表!F17</f>
        <v>0.32309146773812336</v>
      </c>
      <c r="U14" s="86">
        <f t="shared" si="7"/>
        <v>2.8774854811197117E-3</v>
      </c>
      <c r="V14" s="87">
        <f>分析係数表!D17</f>
        <v>3.8761522098794611E-2</v>
      </c>
      <c r="W14" s="167">
        <f t="shared" si="8"/>
        <v>0</v>
      </c>
      <c r="X14" s="76">
        <f>分析係数表!E17</f>
        <v>3.8761522098794611E-2</v>
      </c>
      <c r="Y14" s="166">
        <f t="shared" si="9"/>
        <v>0</v>
      </c>
    </row>
    <row r="15" spans="1:25" x14ac:dyDescent="0.2">
      <c r="A15" s="6" t="s">
        <v>3</v>
      </c>
      <c r="B15" s="5" t="s">
        <v>31</v>
      </c>
      <c r="C15" s="90"/>
      <c r="D15" s="107">
        <f>投入係数表!K15</f>
        <v>0</v>
      </c>
      <c r="E15" s="110">
        <f t="shared" si="0"/>
        <v>0</v>
      </c>
      <c r="F15" s="76">
        <f>分析係数表!C18</f>
        <v>9.0293453724604955E-2</v>
      </c>
      <c r="G15" s="110">
        <f t="shared" si="1"/>
        <v>0</v>
      </c>
      <c r="H15" s="110">
        <v>1.1426304147679354E-4</v>
      </c>
      <c r="I15" s="110">
        <f t="shared" si="2"/>
        <v>1.1426304147679354E-4</v>
      </c>
      <c r="J15" s="107">
        <f>分析係数表!G18</f>
        <v>0.21491228070175439</v>
      </c>
      <c r="K15" s="111">
        <f t="shared" si="3"/>
        <v>2.4556530843696857E-5</v>
      </c>
      <c r="L15" s="79"/>
      <c r="M15" s="80"/>
      <c r="N15" s="81">
        <f>分析係数表!H18</f>
        <v>4.9198071435599725E-4</v>
      </c>
      <c r="O15" s="82">
        <f t="shared" si="4"/>
        <v>1.2421959387824363E-3</v>
      </c>
      <c r="P15" s="76">
        <f>分析係数表!C18</f>
        <v>9.0293453724604955E-2</v>
      </c>
      <c r="Q15" s="82">
        <f t="shared" si="5"/>
        <v>1.1216216151534412E-4</v>
      </c>
      <c r="R15" s="83">
        <v>2.2285367020265953E-4</v>
      </c>
      <c r="S15" s="84">
        <f t="shared" si="6"/>
        <v>3.3711671167945304E-4</v>
      </c>
      <c r="T15" s="85">
        <f>分析係数表!F18</f>
        <v>0.46052631578947367</v>
      </c>
      <c r="U15" s="86">
        <f t="shared" si="7"/>
        <v>1.5525111722080074E-4</v>
      </c>
      <c r="V15" s="87">
        <f>分析係数表!D18</f>
        <v>2.1929824561403508E-2</v>
      </c>
      <c r="W15" s="167">
        <f t="shared" si="8"/>
        <v>0</v>
      </c>
      <c r="X15" s="76">
        <f>分析係数表!E18</f>
        <v>2.1929824561403508E-2</v>
      </c>
      <c r="Y15" s="166">
        <f t="shared" si="9"/>
        <v>0</v>
      </c>
    </row>
    <row r="16" spans="1:25" x14ac:dyDescent="0.2">
      <c r="A16" s="6" t="s">
        <v>4</v>
      </c>
      <c r="B16" s="5" t="s">
        <v>32</v>
      </c>
      <c r="C16" s="90"/>
      <c r="D16" s="107">
        <f>投入係数表!K16</f>
        <v>0</v>
      </c>
      <c r="E16" s="110">
        <f t="shared" si="0"/>
        <v>0</v>
      </c>
      <c r="F16" s="76">
        <f>分析係数表!C19</f>
        <v>1.9704433497536922E-2</v>
      </c>
      <c r="G16" s="110">
        <f t="shared" si="1"/>
        <v>0</v>
      </c>
      <c r="H16" s="110">
        <v>1.4117683372086392E-5</v>
      </c>
      <c r="I16" s="110">
        <f t="shared" si="2"/>
        <v>1.4117683372086392E-5</v>
      </c>
      <c r="J16" s="107">
        <f>分析係数表!G19</f>
        <v>6.3291139240506333E-2</v>
      </c>
      <c r="K16" s="111">
        <f t="shared" si="3"/>
        <v>8.9352426405610082E-7</v>
      </c>
      <c r="L16" s="79"/>
      <c r="M16" s="80"/>
      <c r="N16" s="81">
        <f>分析係数表!H19</f>
        <v>-1.3119485716159927E-4</v>
      </c>
      <c r="O16" s="82">
        <f t="shared" si="4"/>
        <v>-3.3125225034198307E-4</v>
      </c>
      <c r="P16" s="76">
        <f>分析係数表!C19</f>
        <v>1.9704433497536922E-2</v>
      </c>
      <c r="Q16" s="82">
        <f t="shared" si="5"/>
        <v>-6.5271379377730578E-6</v>
      </c>
      <c r="R16" s="83">
        <v>2.6531071635908232E-5</v>
      </c>
      <c r="S16" s="84">
        <f t="shared" si="6"/>
        <v>4.0648755007994622E-5</v>
      </c>
      <c r="T16" s="85">
        <f>分析係数表!F19</f>
        <v>0.26582278481012656</v>
      </c>
      <c r="U16" s="86">
        <f t="shared" si="7"/>
        <v>1.0805365255289709E-5</v>
      </c>
      <c r="V16" s="87">
        <f>分析係数表!D19</f>
        <v>3.7974683544303799E-2</v>
      </c>
      <c r="W16" s="167">
        <f t="shared" si="8"/>
        <v>0</v>
      </c>
      <c r="X16" s="76">
        <f>分析係数表!E19</f>
        <v>0</v>
      </c>
      <c r="Y16" s="166">
        <f t="shared" si="9"/>
        <v>0</v>
      </c>
    </row>
    <row r="17" spans="1:25" x14ac:dyDescent="0.2">
      <c r="A17" s="6" t="s">
        <v>5</v>
      </c>
      <c r="B17" s="5" t="s">
        <v>33</v>
      </c>
      <c r="C17" s="90"/>
      <c r="D17" s="107">
        <f>投入係数表!K17</f>
        <v>0</v>
      </c>
      <c r="E17" s="110">
        <f t="shared" si="0"/>
        <v>0</v>
      </c>
      <c r="F17" s="76">
        <f>分析係数表!C20</f>
        <v>3.1397174254317317E-3</v>
      </c>
      <c r="G17" s="110">
        <f t="shared" si="1"/>
        <v>0</v>
      </c>
      <c r="H17" s="110">
        <v>2.2767083769270975E-6</v>
      </c>
      <c r="I17" s="110">
        <f t="shared" si="2"/>
        <v>2.2767083769270975E-6</v>
      </c>
      <c r="J17" s="107">
        <f>分析係数表!G20</f>
        <v>0.11538461538461539</v>
      </c>
      <c r="K17" s="111">
        <f t="shared" si="3"/>
        <v>2.6269712041466511E-7</v>
      </c>
      <c r="L17" s="79"/>
      <c r="M17" s="80"/>
      <c r="N17" s="81">
        <f>分析係数表!H20</f>
        <v>6.231755715175965E-4</v>
      </c>
      <c r="O17" s="82">
        <f t="shared" si="4"/>
        <v>1.5734481891244193E-3</v>
      </c>
      <c r="P17" s="76">
        <f>分析係数表!C20</f>
        <v>3.1397174254317317E-3</v>
      </c>
      <c r="Q17" s="82">
        <f t="shared" si="5"/>
        <v>4.940182697407942E-6</v>
      </c>
      <c r="R17" s="83">
        <v>1.1826609924826382E-5</v>
      </c>
      <c r="S17" s="84">
        <f t="shared" si="6"/>
        <v>1.4103318301753479E-5</v>
      </c>
      <c r="T17" s="85">
        <f>分析係数表!F20</f>
        <v>0.26923076923076922</v>
      </c>
      <c r="U17" s="86">
        <f t="shared" si="7"/>
        <v>3.797047235087475E-6</v>
      </c>
      <c r="V17" s="87">
        <f>分析係数表!D20</f>
        <v>0</v>
      </c>
      <c r="W17" s="167">
        <f t="shared" si="8"/>
        <v>0</v>
      </c>
      <c r="X17" s="76">
        <f>分析係数表!E20</f>
        <v>0</v>
      </c>
      <c r="Y17" s="166">
        <f t="shared" si="9"/>
        <v>0</v>
      </c>
    </row>
    <row r="18" spans="1:25" x14ac:dyDescent="0.2">
      <c r="A18" s="6" t="s">
        <v>6</v>
      </c>
      <c r="B18" s="5" t="s">
        <v>34</v>
      </c>
      <c r="C18" s="90"/>
      <c r="D18" s="107">
        <f>投入係数表!K18</f>
        <v>0</v>
      </c>
      <c r="E18" s="110">
        <f t="shared" si="0"/>
        <v>0</v>
      </c>
      <c r="F18" s="76">
        <f>分析係数表!C21</f>
        <v>0.20240700218818386</v>
      </c>
      <c r="G18" s="110">
        <f t="shared" si="1"/>
        <v>0</v>
      </c>
      <c r="H18" s="110">
        <v>9.5847039852248986E-4</v>
      </c>
      <c r="I18" s="110">
        <f t="shared" si="2"/>
        <v>9.5847039852248986E-4</v>
      </c>
      <c r="J18" s="107">
        <f>分析係数表!G21</f>
        <v>0.28486646884272998</v>
      </c>
      <c r="K18" s="111">
        <f t="shared" si="3"/>
        <v>2.7303607791738586E-4</v>
      </c>
      <c r="L18" s="79"/>
      <c r="M18" s="80"/>
      <c r="N18" s="81">
        <f>分析係数表!H21</f>
        <v>1.0495588572927942E-3</v>
      </c>
      <c r="O18" s="82">
        <f t="shared" si="4"/>
        <v>2.6500180027358646E-3</v>
      </c>
      <c r="P18" s="76">
        <f>分析係数表!C21</f>
        <v>0.20240700218818386</v>
      </c>
      <c r="Q18" s="82">
        <f t="shared" si="5"/>
        <v>5.3638219967848475E-4</v>
      </c>
      <c r="R18" s="83">
        <v>1.0279794049505556E-3</v>
      </c>
      <c r="S18" s="84">
        <f t="shared" si="6"/>
        <v>1.9864498034730454E-3</v>
      </c>
      <c r="T18" s="85">
        <f>分析係数表!F21</f>
        <v>0.42507418397626112</v>
      </c>
      <c r="U18" s="86">
        <f t="shared" si="7"/>
        <v>8.4438852922110905E-4</v>
      </c>
      <c r="V18" s="87">
        <f>分析係数表!D21</f>
        <v>6.1572700296735908E-2</v>
      </c>
      <c r="W18" s="167">
        <f t="shared" si="8"/>
        <v>0</v>
      </c>
      <c r="X18" s="76">
        <f>分析係数表!E21</f>
        <v>5.118694362017804E-2</v>
      </c>
      <c r="Y18" s="166">
        <f t="shared" si="9"/>
        <v>0</v>
      </c>
    </row>
    <row r="19" spans="1:25" x14ac:dyDescent="0.2">
      <c r="A19" s="6" t="s">
        <v>7</v>
      </c>
      <c r="B19" s="5" t="s">
        <v>268</v>
      </c>
      <c r="C19" s="90"/>
      <c r="D19" s="107">
        <f>投入係数表!K19</f>
        <v>0</v>
      </c>
      <c r="E19" s="110">
        <f t="shared" si="0"/>
        <v>0</v>
      </c>
      <c r="F19" s="76">
        <f>分析係数表!C22</f>
        <v>1.320132013201325E-2</v>
      </c>
      <c r="G19" s="110">
        <f t="shared" si="1"/>
        <v>0</v>
      </c>
      <c r="H19" s="110">
        <v>2.139838336533444E-5</v>
      </c>
      <c r="I19" s="110">
        <f t="shared" si="2"/>
        <v>2.139838336533444E-5</v>
      </c>
      <c r="J19" s="107">
        <f>分析係数表!G22</f>
        <v>0.19444444444444445</v>
      </c>
      <c r="K19" s="111">
        <f t="shared" si="3"/>
        <v>4.1607967654816967E-6</v>
      </c>
      <c r="L19" s="79"/>
      <c r="M19" s="80"/>
      <c r="N19" s="81">
        <f>分析係数表!H22</f>
        <v>6.5597428580799636E-5</v>
      </c>
      <c r="O19" s="82">
        <f t="shared" si="4"/>
        <v>1.6562612517099154E-4</v>
      </c>
      <c r="P19" s="76">
        <f>分析係数表!C22</f>
        <v>1.320132013201325E-2</v>
      </c>
      <c r="Q19" s="82">
        <f t="shared" si="5"/>
        <v>2.186483500607157E-6</v>
      </c>
      <c r="R19" s="83">
        <v>1.5017977432512366E-5</v>
      </c>
      <c r="S19" s="84">
        <f t="shared" si="6"/>
        <v>3.6416360797846804E-5</v>
      </c>
      <c r="T19" s="85">
        <f>分析係数表!F22</f>
        <v>0.42592592592592593</v>
      </c>
      <c r="U19" s="86">
        <f t="shared" si="7"/>
        <v>1.5510672191675489E-5</v>
      </c>
      <c r="V19" s="87">
        <f>分析係数表!D22</f>
        <v>2.7777777777777776E-2</v>
      </c>
      <c r="W19" s="167">
        <f t="shared" si="8"/>
        <v>0</v>
      </c>
      <c r="X19" s="76">
        <f>分析係数表!E22</f>
        <v>0</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0.21263157894736842</v>
      </c>
      <c r="K20" s="111">
        <f t="shared" si="3"/>
        <v>0</v>
      </c>
      <c r="L20" s="79"/>
      <c r="M20" s="80"/>
      <c r="N20" s="81">
        <f>分析係数表!H23</f>
        <v>3.2798714290399818E-5</v>
      </c>
      <c r="O20" s="82">
        <f t="shared" si="4"/>
        <v>8.2813062585495768E-5</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107">
        <f>投入係数表!K21</f>
        <v>0</v>
      </c>
      <c r="E21" s="110">
        <f t="shared" si="0"/>
        <v>0</v>
      </c>
      <c r="F21" s="76">
        <f>分析係数表!C24</f>
        <v>0.31952662721893488</v>
      </c>
      <c r="G21" s="110">
        <f t="shared" si="1"/>
        <v>0</v>
      </c>
      <c r="H21" s="110">
        <v>3.2851109062417177E-4</v>
      </c>
      <c r="I21" s="110">
        <f t="shared" si="2"/>
        <v>3.2851109062417177E-4</v>
      </c>
      <c r="J21" s="107">
        <f>分析係数表!G24</f>
        <v>0.20786516853932585</v>
      </c>
      <c r="K21" s="111">
        <f t="shared" si="3"/>
        <v>6.8286013219631217E-5</v>
      </c>
      <c r="L21" s="79"/>
      <c r="M21" s="80"/>
      <c r="N21" s="81">
        <f>分析係数表!H24</f>
        <v>4.2638328577519763E-4</v>
      </c>
      <c r="O21" s="82">
        <f t="shared" si="4"/>
        <v>1.0765698136114448E-3</v>
      </c>
      <c r="P21" s="76">
        <f>分析係数表!C24</f>
        <v>0.31952662721893488</v>
      </c>
      <c r="Q21" s="82">
        <f t="shared" si="5"/>
        <v>3.4399272150898233E-4</v>
      </c>
      <c r="R21" s="83">
        <v>7.421405020206339E-4</v>
      </c>
      <c r="S21" s="84">
        <f t="shared" si="6"/>
        <v>1.0706515926448058E-3</v>
      </c>
      <c r="T21" s="85">
        <f>分析係数表!F24</f>
        <v>0.398876404494382</v>
      </c>
      <c r="U21" s="86">
        <f t="shared" si="7"/>
        <v>4.2705765774034385E-4</v>
      </c>
      <c r="V21" s="87">
        <f>分析係数表!D24</f>
        <v>5.6179775280898875E-2</v>
      </c>
      <c r="W21" s="167">
        <f t="shared" si="8"/>
        <v>0</v>
      </c>
      <c r="X21" s="76">
        <f>分析係数表!E24</f>
        <v>5.0561797752808987E-2</v>
      </c>
      <c r="Y21" s="166">
        <f t="shared" si="9"/>
        <v>0</v>
      </c>
    </row>
    <row r="22" spans="1:25" x14ac:dyDescent="0.2">
      <c r="A22" s="6" t="s">
        <v>10</v>
      </c>
      <c r="B22" s="5" t="s">
        <v>271</v>
      </c>
      <c r="C22" s="90"/>
      <c r="D22" s="107">
        <f>投入係数表!K22</f>
        <v>0</v>
      </c>
      <c r="E22" s="110">
        <f t="shared" si="0"/>
        <v>0</v>
      </c>
      <c r="F22" s="76">
        <f>分析係数表!C25</f>
        <v>1.883239171374762E-2</v>
      </c>
      <c r="G22" s="110">
        <f t="shared" si="1"/>
        <v>0</v>
      </c>
      <c r="H22" s="110">
        <v>4.934929379248311E-5</v>
      </c>
      <c r="I22" s="110">
        <f t="shared" si="2"/>
        <v>4.934929379248311E-5</v>
      </c>
      <c r="J22" s="107">
        <f>分析係数表!G25</f>
        <v>0.19852941176470587</v>
      </c>
      <c r="K22" s="111">
        <f t="shared" si="3"/>
        <v>9.7972862676253234E-6</v>
      </c>
      <c r="L22" s="79"/>
      <c r="M22" s="80"/>
      <c r="N22" s="81">
        <f>分析係数表!H25</f>
        <v>5.9037685722719666E-4</v>
      </c>
      <c r="O22" s="82">
        <f t="shared" si="4"/>
        <v>1.4906351265389236E-3</v>
      </c>
      <c r="P22" s="76">
        <f>分析係数表!C25</f>
        <v>1.883239171374762E-2</v>
      </c>
      <c r="Q22" s="82">
        <f t="shared" si="5"/>
        <v>2.807222460525276E-5</v>
      </c>
      <c r="R22" s="83">
        <v>1.2326353260285191E-4</v>
      </c>
      <c r="S22" s="84">
        <f t="shared" si="6"/>
        <v>1.7261282639533502E-4</v>
      </c>
      <c r="T22" s="85">
        <f>分析係数表!F25</f>
        <v>0.35294117647058826</v>
      </c>
      <c r="U22" s="86">
        <f t="shared" si="7"/>
        <v>6.0922174021882954E-5</v>
      </c>
      <c r="V22" s="87">
        <f>分析係数表!D25</f>
        <v>6.6176470588235295E-2</v>
      </c>
      <c r="W22" s="167">
        <f t="shared" si="8"/>
        <v>0</v>
      </c>
      <c r="X22" s="76">
        <f>分析係数表!E25</f>
        <v>6.25E-2</v>
      </c>
      <c r="Y22" s="166">
        <f t="shared" si="9"/>
        <v>0</v>
      </c>
    </row>
    <row r="23" spans="1:25" x14ac:dyDescent="0.2">
      <c r="A23" s="6" t="s">
        <v>11</v>
      </c>
      <c r="B23" s="5" t="s">
        <v>35</v>
      </c>
      <c r="C23" s="90"/>
      <c r="D23" s="107">
        <f>投入係数表!K23</f>
        <v>0</v>
      </c>
      <c r="E23" s="110">
        <f t="shared" si="0"/>
        <v>0</v>
      </c>
      <c r="F23" s="76">
        <f>分析係数表!C26</f>
        <v>0.74753173483779967</v>
      </c>
      <c r="G23" s="110">
        <f t="shared" si="1"/>
        <v>0</v>
      </c>
      <c r="H23" s="110">
        <v>1.1735591459351188E-3</v>
      </c>
      <c r="I23" s="110">
        <f t="shared" si="2"/>
        <v>1.1735591459351188E-3</v>
      </c>
      <c r="J23" s="107">
        <f>分析係数表!G26</f>
        <v>0.19647946353730092</v>
      </c>
      <c r="K23" s="111">
        <f t="shared" si="3"/>
        <v>2.3058027142262518E-4</v>
      </c>
      <c r="L23" s="79"/>
      <c r="M23" s="80"/>
      <c r="N23" s="81">
        <f>分析係数表!H26</f>
        <v>1.2791498573255929E-2</v>
      </c>
      <c r="O23" s="82">
        <f t="shared" si="4"/>
        <v>3.2297094408343344E-2</v>
      </c>
      <c r="P23" s="76">
        <f>分析係数表!C26</f>
        <v>0.74753173483779967</v>
      </c>
      <c r="Q23" s="82">
        <f t="shared" si="5"/>
        <v>2.4143103013289098E-2</v>
      </c>
      <c r="R23" s="83">
        <v>2.6845546727486923E-2</v>
      </c>
      <c r="S23" s="84">
        <f t="shared" si="6"/>
        <v>2.8019105873422042E-2</v>
      </c>
      <c r="T23" s="85">
        <f>分析係数表!F26</f>
        <v>0.33528918692372173</v>
      </c>
      <c r="U23" s="86">
        <f t="shared" si="7"/>
        <v>9.3945032266293527E-3</v>
      </c>
      <c r="V23" s="87">
        <f>分析係数表!D26</f>
        <v>6.119027661357921E-2</v>
      </c>
      <c r="W23" s="167">
        <f t="shared" si="8"/>
        <v>0</v>
      </c>
      <c r="X23" s="76">
        <f>分析係数表!E26</f>
        <v>6.6722548197820614E-2</v>
      </c>
      <c r="Y23" s="166">
        <f t="shared" si="9"/>
        <v>0</v>
      </c>
    </row>
    <row r="24" spans="1:25" x14ac:dyDescent="0.2">
      <c r="A24" s="6" t="s">
        <v>12</v>
      </c>
      <c r="B24" s="5" t="s">
        <v>365</v>
      </c>
      <c r="C24" s="90"/>
      <c r="D24" s="107">
        <f>投入係数表!K24</f>
        <v>0</v>
      </c>
      <c r="E24" s="110">
        <f t="shared" si="0"/>
        <v>0</v>
      </c>
      <c r="F24" s="76">
        <f>分析係数表!C27</f>
        <v>2.5641025641025661E-2</v>
      </c>
      <c r="G24" s="110">
        <f t="shared" si="1"/>
        <v>0</v>
      </c>
      <c r="H24" s="110">
        <v>2.6398117033168758E-6</v>
      </c>
      <c r="I24" s="110">
        <f t="shared" si="2"/>
        <v>2.6398117033168758E-6</v>
      </c>
      <c r="J24" s="107">
        <f>分析係数表!G27</f>
        <v>0.17777777777777778</v>
      </c>
      <c r="K24" s="111">
        <f t="shared" si="3"/>
        <v>4.692998583674446E-7</v>
      </c>
      <c r="L24" s="79"/>
      <c r="M24" s="80"/>
      <c r="N24" s="81">
        <f>分析係数表!H27</f>
        <v>1.2135524287447932E-2</v>
      </c>
      <c r="O24" s="82">
        <f t="shared" si="4"/>
        <v>3.0640833156633431E-2</v>
      </c>
      <c r="P24" s="76">
        <f>分析係数表!C27</f>
        <v>2.5641025641025661E-2</v>
      </c>
      <c r="Q24" s="82">
        <f t="shared" si="5"/>
        <v>7.85662388631627E-4</v>
      </c>
      <c r="R24" s="83">
        <v>7.8827215669333259E-4</v>
      </c>
      <c r="S24" s="84">
        <f t="shared" si="6"/>
        <v>7.9091196839664948E-4</v>
      </c>
      <c r="T24" s="85">
        <f>分析係数表!F27</f>
        <v>0.33333333333333331</v>
      </c>
      <c r="U24" s="86">
        <f t="shared" si="7"/>
        <v>2.6363732279888316E-4</v>
      </c>
      <c r="V24" s="87">
        <f>分析係数表!D27</f>
        <v>0</v>
      </c>
      <c r="W24" s="167">
        <f t="shared" si="8"/>
        <v>0</v>
      </c>
      <c r="X24" s="76">
        <f>分析係数表!E27</f>
        <v>0</v>
      </c>
      <c r="Y24" s="166">
        <f t="shared" si="9"/>
        <v>0</v>
      </c>
    </row>
    <row r="25" spans="1:25" x14ac:dyDescent="0.2">
      <c r="A25" s="6" t="s">
        <v>13</v>
      </c>
      <c r="B25" s="5" t="s">
        <v>191</v>
      </c>
      <c r="C25" s="90"/>
      <c r="D25" s="107">
        <f>投入係数表!K25</f>
        <v>0</v>
      </c>
      <c r="E25" s="110">
        <f t="shared" si="0"/>
        <v>0</v>
      </c>
      <c r="F25" s="76">
        <f>分析係数表!C28</f>
        <v>7.5250836120401843E-3</v>
      </c>
      <c r="G25" s="110">
        <f t="shared" si="1"/>
        <v>0</v>
      </c>
      <c r="H25" s="110">
        <v>1.1347791430441696E-4</v>
      </c>
      <c r="I25" s="110">
        <f t="shared" si="2"/>
        <v>1.1347791430441696E-4</v>
      </c>
      <c r="J25" s="107">
        <f>分析係数表!G28</f>
        <v>0.13043478260869565</v>
      </c>
      <c r="K25" s="111">
        <f t="shared" si="3"/>
        <v>1.4801467083184821E-5</v>
      </c>
      <c r="L25" s="79"/>
      <c r="M25" s="80"/>
      <c r="N25" s="81">
        <f>分析係数表!H28</f>
        <v>2.325428843189347E-2</v>
      </c>
      <c r="O25" s="82">
        <f t="shared" si="4"/>
        <v>5.8714461373116492E-2</v>
      </c>
      <c r="P25" s="76">
        <f>分析係数表!C28</f>
        <v>7.5250836120401843E-3</v>
      </c>
      <c r="Q25" s="82">
        <f t="shared" si="5"/>
        <v>4.4183123106860534E-4</v>
      </c>
      <c r="R25" s="83">
        <v>4.5759067165936312E-4</v>
      </c>
      <c r="S25" s="84">
        <f t="shared" si="6"/>
        <v>5.7106858596378009E-4</v>
      </c>
      <c r="T25" s="85">
        <f>分析係数表!F28</f>
        <v>0.21739130434782608</v>
      </c>
      <c r="U25" s="86">
        <f t="shared" si="7"/>
        <v>1.2414534477473479E-4</v>
      </c>
      <c r="V25" s="87">
        <f>分析係数表!D28</f>
        <v>0</v>
      </c>
      <c r="W25" s="167">
        <f t="shared" si="8"/>
        <v>0</v>
      </c>
      <c r="X25" s="76">
        <f>分析係数表!E28</f>
        <v>0</v>
      </c>
      <c r="Y25" s="166">
        <f t="shared" si="9"/>
        <v>0</v>
      </c>
    </row>
    <row r="26" spans="1:25" x14ac:dyDescent="0.2">
      <c r="A26" s="6" t="s">
        <v>14</v>
      </c>
      <c r="B26" s="5" t="s">
        <v>50</v>
      </c>
      <c r="C26" s="90"/>
      <c r="D26" s="107">
        <f>投入係数表!K26</f>
        <v>2.0366598778004071E-3</v>
      </c>
      <c r="E26" s="110">
        <f t="shared" si="0"/>
        <v>0.20366598778004072</v>
      </c>
      <c r="F26" s="76">
        <f>分析係数表!C29</f>
        <v>5.2565707133917394E-2</v>
      </c>
      <c r="G26" s="110">
        <f t="shared" si="1"/>
        <v>1.070584666678562E-2</v>
      </c>
      <c r="H26" s="110">
        <v>1.1633845100436442E-2</v>
      </c>
      <c r="I26" s="110">
        <f t="shared" si="2"/>
        <v>1.1633845100436442E-2</v>
      </c>
      <c r="J26" s="107">
        <f>分析係数表!G29</f>
        <v>0.23652173913043478</v>
      </c>
      <c r="K26" s="111">
        <f t="shared" si="3"/>
        <v>2.7516572759293152E-3</v>
      </c>
      <c r="L26" s="79"/>
      <c r="M26" s="80"/>
      <c r="N26" s="81">
        <f>分析係数表!H29</f>
        <v>1.0889173144412739E-2</v>
      </c>
      <c r="O26" s="82">
        <f t="shared" si="4"/>
        <v>2.7493936778384593E-2</v>
      </c>
      <c r="P26" s="76">
        <f>分析係数表!C29</f>
        <v>5.2565707133917394E-2</v>
      </c>
      <c r="Q26" s="82">
        <f t="shared" si="5"/>
        <v>1.4452382286510048E-3</v>
      </c>
      <c r="R26" s="83">
        <v>1.7484067984428987E-3</v>
      </c>
      <c r="S26" s="84">
        <f t="shared" si="6"/>
        <v>1.338225189887934E-2</v>
      </c>
      <c r="T26" s="85">
        <f>分析係数表!F29</f>
        <v>0.37217391304347824</v>
      </c>
      <c r="U26" s="86">
        <f t="shared" si="7"/>
        <v>4.9805250545394411E-3</v>
      </c>
      <c r="V26" s="87">
        <f>分析係数表!D29</f>
        <v>0.13217391304347825</v>
      </c>
      <c r="W26" s="167">
        <f t="shared" si="8"/>
        <v>0</v>
      </c>
      <c r="X26" s="76">
        <f>分析係数表!E29</f>
        <v>0.10086956521739131</v>
      </c>
      <c r="Y26" s="166">
        <f t="shared" si="9"/>
        <v>0</v>
      </c>
    </row>
    <row r="27" spans="1:25" x14ac:dyDescent="0.2">
      <c r="A27" s="6" t="s">
        <v>15</v>
      </c>
      <c r="B27" s="5" t="s">
        <v>36</v>
      </c>
      <c r="C27" s="90"/>
      <c r="D27" s="107">
        <f>投入係数表!K27</f>
        <v>0</v>
      </c>
      <c r="E27" s="110">
        <f t="shared" si="0"/>
        <v>0</v>
      </c>
      <c r="F27" s="76">
        <f>分析係数表!C30</f>
        <v>1</v>
      </c>
      <c r="G27" s="110">
        <f t="shared" si="1"/>
        <v>0</v>
      </c>
      <c r="H27" s="110">
        <v>1.4938980388527189E-2</v>
      </c>
      <c r="I27" s="110">
        <f t="shared" si="2"/>
        <v>1.4938980388527189E-2</v>
      </c>
      <c r="J27" s="107">
        <f>分析係数表!G30</f>
        <v>0.34479678427869587</v>
      </c>
      <c r="K27" s="111">
        <f t="shared" si="3"/>
        <v>5.150912398366677E-3</v>
      </c>
      <c r="L27" s="79"/>
      <c r="M27" s="80"/>
      <c r="N27" s="81">
        <f>分析係数表!H30</f>
        <v>0</v>
      </c>
      <c r="O27" s="82">
        <f t="shared" si="4"/>
        <v>0</v>
      </c>
      <c r="P27" s="76">
        <f>分析係数表!C30</f>
        <v>1</v>
      </c>
      <c r="Q27" s="82">
        <f t="shared" si="5"/>
        <v>0</v>
      </c>
      <c r="R27" s="83">
        <v>4.4998258855728501E-3</v>
      </c>
      <c r="S27" s="84">
        <f t="shared" si="6"/>
        <v>1.9438806274100037E-2</v>
      </c>
      <c r="T27" s="85">
        <f>分析係数表!F30</f>
        <v>0.44149173738276015</v>
      </c>
      <c r="U27" s="86">
        <f t="shared" si="7"/>
        <v>8.5820723545993235E-3</v>
      </c>
      <c r="V27" s="87">
        <f>分析係数表!D30</f>
        <v>9.0218847699866017E-2</v>
      </c>
      <c r="W27" s="167">
        <f t="shared" si="8"/>
        <v>0</v>
      </c>
      <c r="X27" s="76">
        <f>分析係数表!E30</f>
        <v>4.6225993747208573E-2</v>
      </c>
      <c r="Y27" s="166">
        <f t="shared" si="9"/>
        <v>0</v>
      </c>
    </row>
    <row r="28" spans="1:25" x14ac:dyDescent="0.2">
      <c r="A28" s="6" t="s">
        <v>16</v>
      </c>
      <c r="B28" s="5" t="s">
        <v>192</v>
      </c>
      <c r="C28" s="90"/>
      <c r="D28" s="107">
        <f>投入係数表!K28</f>
        <v>8.1466395112016286E-3</v>
      </c>
      <c r="E28" s="110">
        <f t="shared" si="0"/>
        <v>0.81466395112016288</v>
      </c>
      <c r="F28" s="76">
        <f>分析係数表!C31</f>
        <v>0.84592145015105746</v>
      </c>
      <c r="G28" s="110">
        <f t="shared" si="1"/>
        <v>0.68914171091735843</v>
      </c>
      <c r="H28" s="110">
        <v>0.78191087039768592</v>
      </c>
      <c r="I28" s="110">
        <f t="shared" si="2"/>
        <v>0.78191087039768592</v>
      </c>
      <c r="J28" s="107">
        <f>分析係数表!G31</f>
        <v>7.1042791857083509E-2</v>
      </c>
      <c r="K28" s="111">
        <f t="shared" si="3"/>
        <v>5.5549131216453801E-2</v>
      </c>
      <c r="L28" s="79"/>
      <c r="M28" s="80"/>
      <c r="N28" s="81">
        <f>分析係数表!H31</f>
        <v>2.6304568860900653E-2</v>
      </c>
      <c r="O28" s="82">
        <f t="shared" si="4"/>
        <v>6.6416076193567597E-2</v>
      </c>
      <c r="P28" s="76">
        <f>分析係数表!C31</f>
        <v>0.84592145015105746</v>
      </c>
      <c r="Q28" s="82">
        <f t="shared" si="5"/>
        <v>5.6182783487005825E-2</v>
      </c>
      <c r="R28" s="83">
        <v>7.3143986069418909E-2</v>
      </c>
      <c r="S28" s="84">
        <f t="shared" si="6"/>
        <v>0.85505485646710477</v>
      </c>
      <c r="T28" s="85">
        <f>分析係数表!F31</f>
        <v>0.3444121312837557</v>
      </c>
      <c r="U28" s="86">
        <f t="shared" si="7"/>
        <v>0.29449126548036136</v>
      </c>
      <c r="V28" s="87">
        <f>分析係数表!D31</f>
        <v>0</v>
      </c>
      <c r="W28" s="167">
        <f t="shared" si="8"/>
        <v>0</v>
      </c>
      <c r="X28" s="76">
        <f>分析係数表!E31</f>
        <v>0</v>
      </c>
      <c r="Y28" s="166">
        <f t="shared" si="9"/>
        <v>0</v>
      </c>
    </row>
    <row r="29" spans="1:25" x14ac:dyDescent="0.2">
      <c r="A29" s="6" t="s">
        <v>17</v>
      </c>
      <c r="B29" s="5" t="s">
        <v>272</v>
      </c>
      <c r="C29" s="90"/>
      <c r="D29" s="107">
        <f>投入係数表!K29</f>
        <v>0</v>
      </c>
      <c r="E29" s="110">
        <f t="shared" si="0"/>
        <v>0</v>
      </c>
      <c r="F29" s="76">
        <f>分析係数表!C32</f>
        <v>1</v>
      </c>
      <c r="G29" s="110">
        <f t="shared" si="1"/>
        <v>0</v>
      </c>
      <c r="H29" s="110">
        <v>3.5300484619984222E-3</v>
      </c>
      <c r="I29" s="110">
        <f t="shared" si="2"/>
        <v>3.5300484619984222E-3</v>
      </c>
      <c r="J29" s="107">
        <f>分析係数表!G32</f>
        <v>0.14030064423765212</v>
      </c>
      <c r="K29" s="111">
        <f t="shared" si="3"/>
        <v>4.9526807340851168E-4</v>
      </c>
      <c r="L29" s="79"/>
      <c r="M29" s="80"/>
      <c r="N29" s="81">
        <f>分析係数表!H32</f>
        <v>7.5437042867919574E-3</v>
      </c>
      <c r="O29" s="82">
        <f t="shared" si="4"/>
        <v>1.9047004394664023E-2</v>
      </c>
      <c r="P29" s="76">
        <f>分析係数表!C32</f>
        <v>1</v>
      </c>
      <c r="Q29" s="82">
        <f t="shared" si="5"/>
        <v>1.9047004394664023E-2</v>
      </c>
      <c r="R29" s="83">
        <v>2.3712247521529648E-2</v>
      </c>
      <c r="S29" s="84">
        <f t="shared" si="6"/>
        <v>2.7242295983528071E-2</v>
      </c>
      <c r="T29" s="85">
        <f>分析係数表!F32</f>
        <v>0.4831782390837509</v>
      </c>
      <c r="U29" s="86">
        <f t="shared" si="7"/>
        <v>1.3162884601919434E-2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107">
        <f>投入係数表!K30</f>
        <v>0</v>
      </c>
      <c r="E30" s="110">
        <f t="shared" si="0"/>
        <v>0</v>
      </c>
      <c r="F30" s="76">
        <f>分析係数表!C33</f>
        <v>0.837092731829574</v>
      </c>
      <c r="G30" s="110">
        <f t="shared" si="1"/>
        <v>0</v>
      </c>
      <c r="H30" s="110">
        <v>1.4130359312683133E-2</v>
      </c>
      <c r="I30" s="110">
        <f t="shared" si="2"/>
        <v>1.4130359312683133E-2</v>
      </c>
      <c r="J30" s="107">
        <f>分析係数表!G33</f>
        <v>0.5074626865671642</v>
      </c>
      <c r="K30" s="111">
        <f t="shared" si="3"/>
        <v>7.1706300989735306E-3</v>
      </c>
      <c r="L30" s="79"/>
      <c r="M30" s="80"/>
      <c r="N30" s="81">
        <f>分析係数表!H33</f>
        <v>1.0823575715831939E-3</v>
      </c>
      <c r="O30" s="82">
        <f t="shared" si="4"/>
        <v>2.7328310653213601E-3</v>
      </c>
      <c r="P30" s="76">
        <f>分析係数表!C33</f>
        <v>0.837092731829574</v>
      </c>
      <c r="Q30" s="82">
        <f t="shared" si="5"/>
        <v>2.2876330220985824E-3</v>
      </c>
      <c r="R30" s="83">
        <v>5.9444208882171497E-3</v>
      </c>
      <c r="S30" s="84">
        <f t="shared" si="6"/>
        <v>2.0074780200900283E-2</v>
      </c>
      <c r="T30" s="85">
        <f>分析係数表!F33</f>
        <v>0.64477611940298507</v>
      </c>
      <c r="U30" s="86">
        <f t="shared" si="7"/>
        <v>1.2943738875804361E-2</v>
      </c>
      <c r="V30" s="87">
        <f>分析係数表!D33</f>
        <v>0.1044776119402985</v>
      </c>
      <c r="W30" s="167">
        <f t="shared" si="8"/>
        <v>0</v>
      </c>
      <c r="X30" s="76">
        <f>分析係数表!E33</f>
        <v>0.10746268656716418</v>
      </c>
      <c r="Y30" s="166">
        <f t="shared" si="9"/>
        <v>0</v>
      </c>
    </row>
    <row r="31" spans="1:25" x14ac:dyDescent="0.2">
      <c r="A31" s="6" t="s">
        <v>19</v>
      </c>
      <c r="B31" s="5" t="s">
        <v>274</v>
      </c>
      <c r="C31" s="90"/>
      <c r="D31" s="107">
        <f>投入係数表!K31</f>
        <v>1.0183299389002037E-2</v>
      </c>
      <c r="E31" s="110">
        <f t="shared" si="0"/>
        <v>1.0183299389002036</v>
      </c>
      <c r="F31" s="76">
        <f>分析係数表!C34</f>
        <v>0.15171777726539082</v>
      </c>
      <c r="G31" s="110">
        <f t="shared" si="1"/>
        <v>0.15449875485274014</v>
      </c>
      <c r="H31" s="110">
        <v>0.1614944683200554</v>
      </c>
      <c r="I31" s="110">
        <f t="shared" si="2"/>
        <v>0.1614944683200554</v>
      </c>
      <c r="J31" s="107">
        <f>分析係数表!G34</f>
        <v>0.4256007393715342</v>
      </c>
      <c r="K31" s="111">
        <f t="shared" si="3"/>
        <v>6.8732165121428379E-2</v>
      </c>
      <c r="L31" s="79"/>
      <c r="M31" s="80"/>
      <c r="N31" s="81">
        <f>分析係数表!H34</f>
        <v>0.18524713831217815</v>
      </c>
      <c r="O31" s="82">
        <f t="shared" si="4"/>
        <v>0.46772817748288004</v>
      </c>
      <c r="P31" s="76">
        <f>分析係数表!C34</f>
        <v>0.15171777726539082</v>
      </c>
      <c r="Q31" s="82">
        <f t="shared" si="5"/>
        <v>7.0962679452094779E-2</v>
      </c>
      <c r="R31" s="83">
        <v>7.489815919220473E-2</v>
      </c>
      <c r="S31" s="84">
        <f t="shared" si="6"/>
        <v>0.23639262751226015</v>
      </c>
      <c r="T31" s="85">
        <f>分析係数表!F34</f>
        <v>0.70194085027726427</v>
      </c>
      <c r="U31" s="86">
        <f t="shared" si="7"/>
        <v>0.1659336419552325</v>
      </c>
      <c r="V31" s="87">
        <f>分析係数表!D34</f>
        <v>0.41728280961182995</v>
      </c>
      <c r="W31" s="167">
        <f t="shared" si="8"/>
        <v>0</v>
      </c>
      <c r="X31" s="76">
        <f>分析係数表!E34</f>
        <v>0.28927911275415896</v>
      </c>
      <c r="Y31" s="166">
        <f t="shared" si="9"/>
        <v>0</v>
      </c>
    </row>
    <row r="32" spans="1:25" x14ac:dyDescent="0.2">
      <c r="A32" s="6" t="s">
        <v>20</v>
      </c>
      <c r="B32" s="5" t="s">
        <v>37</v>
      </c>
      <c r="C32" s="90"/>
      <c r="D32" s="107">
        <f>投入係数表!K32</f>
        <v>4.0733197556008143E-3</v>
      </c>
      <c r="E32" s="110">
        <f t="shared" si="0"/>
        <v>0.40733197556008144</v>
      </c>
      <c r="F32" s="76">
        <f>分析係数表!C35</f>
        <v>0.24573021958870689</v>
      </c>
      <c r="G32" s="110">
        <f t="shared" si="1"/>
        <v>0.1000937757998806</v>
      </c>
      <c r="H32" s="110">
        <v>0.11196772878022726</v>
      </c>
      <c r="I32" s="110">
        <f t="shared" si="2"/>
        <v>0.11196772878022726</v>
      </c>
      <c r="J32" s="107">
        <f>分析係数表!G35</f>
        <v>0.31648936170212766</v>
      </c>
      <c r="K32" s="111">
        <f t="shared" si="3"/>
        <v>3.5436595012891071E-2</v>
      </c>
      <c r="L32" s="79"/>
      <c r="M32" s="80"/>
      <c r="N32" s="81">
        <f>分析係数表!H35</f>
        <v>7.0287644724326803E-2</v>
      </c>
      <c r="O32" s="82">
        <f t="shared" si="4"/>
        <v>0.17746839312071741</v>
      </c>
      <c r="P32" s="76">
        <f>分析係数表!C35</f>
        <v>0.24573021958870689</v>
      </c>
      <c r="Q32" s="82">
        <f t="shared" si="5"/>
        <v>4.3609347211608848E-2</v>
      </c>
      <c r="R32" s="83">
        <v>4.8200524037112058E-2</v>
      </c>
      <c r="S32" s="84">
        <f t="shared" si="6"/>
        <v>0.16016825281733932</v>
      </c>
      <c r="T32" s="85">
        <f>分析係数表!F35</f>
        <v>0.65026595744680848</v>
      </c>
      <c r="U32" s="86">
        <f t="shared" si="7"/>
        <v>0.10415196227084964</v>
      </c>
      <c r="V32" s="87">
        <f>分析係数表!D35</f>
        <v>8.2446808510638292E-2</v>
      </c>
      <c r="W32" s="167">
        <f t="shared" si="8"/>
        <v>0</v>
      </c>
      <c r="X32" s="76">
        <f>分析係数表!E35</f>
        <v>6.3829787234042548E-2</v>
      </c>
      <c r="Y32" s="166">
        <f t="shared" si="9"/>
        <v>0</v>
      </c>
    </row>
    <row r="33" spans="1:25" x14ac:dyDescent="0.2">
      <c r="A33" s="6" t="s">
        <v>21</v>
      </c>
      <c r="B33" s="5" t="s">
        <v>38</v>
      </c>
      <c r="C33" s="90"/>
      <c r="D33" s="107">
        <f>投入係数表!K33</f>
        <v>0</v>
      </c>
      <c r="E33" s="110">
        <f t="shared" si="0"/>
        <v>0</v>
      </c>
      <c r="F33" s="76">
        <f>分析係数表!C36</f>
        <v>0.58821233411397345</v>
      </c>
      <c r="G33" s="110">
        <f t="shared" si="1"/>
        <v>0</v>
      </c>
      <c r="H33" s="110">
        <v>1.2599460714550231E-2</v>
      </c>
      <c r="I33" s="110">
        <f t="shared" si="2"/>
        <v>1.2599460714550231E-2</v>
      </c>
      <c r="J33" s="107">
        <f>分析係数表!G36</f>
        <v>4.6988749172733289E-2</v>
      </c>
      <c r="K33" s="111">
        <f t="shared" si="3"/>
        <v>5.9203289922770774E-4</v>
      </c>
      <c r="L33" s="79"/>
      <c r="M33" s="80"/>
      <c r="N33" s="81">
        <f>分析係数表!H36</f>
        <v>7.2517957296073993E-2</v>
      </c>
      <c r="O33" s="82">
        <f t="shared" si="4"/>
        <v>0.18309968137653113</v>
      </c>
      <c r="P33" s="76">
        <f>分析係数表!C36</f>
        <v>0.58821233411397345</v>
      </c>
      <c r="Q33" s="82">
        <f t="shared" si="5"/>
        <v>0.10770149095801421</v>
      </c>
      <c r="R33" s="83">
        <v>0.11369567391944152</v>
      </c>
      <c r="S33" s="84">
        <f t="shared" si="6"/>
        <v>0.12629513463399175</v>
      </c>
      <c r="T33" s="85">
        <f>分析係数表!F36</f>
        <v>0.85903375248180014</v>
      </c>
      <c r="U33" s="86">
        <f t="shared" si="7"/>
        <v>0.10849178342483209</v>
      </c>
      <c r="V33" s="87">
        <f>分析係数表!D36</f>
        <v>3.6399735274652546E-2</v>
      </c>
      <c r="W33" s="167">
        <f t="shared" si="8"/>
        <v>0</v>
      </c>
      <c r="X33" s="76">
        <f>分析係数表!E36</f>
        <v>1.1912640635340834E-2</v>
      </c>
      <c r="Y33" s="166">
        <f t="shared" si="9"/>
        <v>0</v>
      </c>
    </row>
    <row r="34" spans="1:25" x14ac:dyDescent="0.2">
      <c r="A34" s="6" t="s">
        <v>22</v>
      </c>
      <c r="B34" s="5" t="s">
        <v>377</v>
      </c>
      <c r="C34" s="90"/>
      <c r="D34" s="107">
        <f>投入係数表!K34</f>
        <v>2.0366598778004074E-2</v>
      </c>
      <c r="E34" s="110">
        <f t="shared" si="0"/>
        <v>2.0366598778004072</v>
      </c>
      <c r="F34" s="76">
        <f>分析係数表!C37</f>
        <v>0.50371087447563734</v>
      </c>
      <c r="G34" s="110">
        <f t="shared" si="1"/>
        <v>1.0258877280562879</v>
      </c>
      <c r="H34" s="110">
        <v>1.0836764610014165</v>
      </c>
      <c r="I34" s="110">
        <f t="shared" si="2"/>
        <v>1.0836764610014165</v>
      </c>
      <c r="J34" s="107">
        <f>分析係数表!G37</f>
        <v>0.46674537583628495</v>
      </c>
      <c r="K34" s="111">
        <f t="shared" si="3"/>
        <v>0.50580097707504135</v>
      </c>
      <c r="L34" s="79"/>
      <c r="M34" s="80"/>
      <c r="N34" s="81">
        <f>分析係数表!H37</f>
        <v>5.4544261864934891E-2</v>
      </c>
      <c r="O34" s="82">
        <f t="shared" si="4"/>
        <v>0.13771812307967943</v>
      </c>
      <c r="P34" s="76">
        <f>分析係数表!C37</f>
        <v>0.50371087447563734</v>
      </c>
      <c r="Q34" s="82">
        <f t="shared" si="5"/>
        <v>6.9370116207608773E-2</v>
      </c>
      <c r="R34" s="83">
        <v>7.8393987538799059E-2</v>
      </c>
      <c r="S34" s="84">
        <f t="shared" si="6"/>
        <v>1.1620704485402156</v>
      </c>
      <c r="T34" s="85">
        <f>分析係数表!F37</f>
        <v>0.71979535615899248</v>
      </c>
      <c r="U34" s="86">
        <f t="shared" si="7"/>
        <v>0.83645291238884456</v>
      </c>
      <c r="V34" s="87">
        <f>分析係数表!D37</f>
        <v>7.0838252656434481E-2</v>
      </c>
      <c r="W34" s="167">
        <f t="shared" si="8"/>
        <v>0</v>
      </c>
      <c r="X34" s="76">
        <f>分析係数表!E37</f>
        <v>5.5489964580873671E-2</v>
      </c>
      <c r="Y34" s="166">
        <f t="shared" si="9"/>
        <v>0</v>
      </c>
    </row>
    <row r="35" spans="1:25" x14ac:dyDescent="0.2">
      <c r="A35" s="6" t="s">
        <v>23</v>
      </c>
      <c r="B35" s="5" t="s">
        <v>193</v>
      </c>
      <c r="C35" s="90"/>
      <c r="D35" s="107">
        <f>投入係数表!K35</f>
        <v>0</v>
      </c>
      <c r="E35" s="110">
        <f t="shared" si="0"/>
        <v>0</v>
      </c>
      <c r="F35" s="76">
        <f>分析係数表!C38</f>
        <v>2.603198214949809E-3</v>
      </c>
      <c r="G35" s="110">
        <f t="shared" si="1"/>
        <v>0</v>
      </c>
      <c r="H35" s="110">
        <v>8.74034445315363E-5</v>
      </c>
      <c r="I35" s="110">
        <f t="shared" si="2"/>
        <v>8.74034445315363E-5</v>
      </c>
      <c r="J35" s="107">
        <f>分析係数表!G38</f>
        <v>0.5</v>
      </c>
      <c r="K35" s="111">
        <f t="shared" si="3"/>
        <v>4.370172226576815E-5</v>
      </c>
      <c r="L35" s="79"/>
      <c r="M35" s="80"/>
      <c r="N35" s="81">
        <f>分析係数表!H38</f>
        <v>4.7820525435402932E-2</v>
      </c>
      <c r="O35" s="82">
        <f t="shared" si="4"/>
        <v>0.12074144524965282</v>
      </c>
      <c r="P35" s="76">
        <f>分析係数表!C38</f>
        <v>2.603198214949809E-3</v>
      </c>
      <c r="Q35" s="82">
        <f t="shared" si="5"/>
        <v>3.1431391474435631E-4</v>
      </c>
      <c r="R35" s="83">
        <v>3.5340770771082286E-4</v>
      </c>
      <c r="S35" s="84">
        <f t="shared" si="6"/>
        <v>4.4081115224235917E-4</v>
      </c>
      <c r="T35" s="85">
        <f>分析係数表!F38</f>
        <v>0.66666666666666663</v>
      </c>
      <c r="U35" s="86">
        <f t="shared" si="7"/>
        <v>2.9387410149490608E-4</v>
      </c>
      <c r="V35" s="87">
        <f>分析係数表!D38</f>
        <v>1.0833333333333333</v>
      </c>
      <c r="W35" s="167">
        <f t="shared" si="8"/>
        <v>0</v>
      </c>
      <c r="X35" s="76">
        <f>分析係数表!E38</f>
        <v>0</v>
      </c>
      <c r="Y35" s="166">
        <f t="shared" si="9"/>
        <v>0</v>
      </c>
    </row>
    <row r="36" spans="1:25" x14ac:dyDescent="0.2">
      <c r="A36" s="6" t="s">
        <v>24</v>
      </c>
      <c r="B36" s="5" t="s">
        <v>39</v>
      </c>
      <c r="C36" s="90"/>
      <c r="D36" s="107">
        <f>投入係数表!K36</f>
        <v>0</v>
      </c>
      <c r="E36" s="110">
        <f t="shared" si="0"/>
        <v>0</v>
      </c>
      <c r="F36" s="76">
        <f>分析係数表!C39</f>
        <v>1</v>
      </c>
      <c r="G36" s="110">
        <f t="shared" si="1"/>
        <v>0</v>
      </c>
      <c r="H36" s="110">
        <v>1.7342830949471246E-4</v>
      </c>
      <c r="I36" s="110">
        <f t="shared" si="2"/>
        <v>1.7342830949471246E-4</v>
      </c>
      <c r="J36" s="107">
        <f>分析係数表!G39</f>
        <v>0.35424286759326995</v>
      </c>
      <c r="K36" s="111">
        <f t="shared" si="3"/>
        <v>6.1435741677260064E-5</v>
      </c>
      <c r="L36" s="79"/>
      <c r="M36" s="80"/>
      <c r="N36" s="81">
        <f>分析係数表!H39</f>
        <v>4.3622290006231756E-3</v>
      </c>
      <c r="O36" s="82">
        <f t="shared" si="4"/>
        <v>1.1014137323870936E-2</v>
      </c>
      <c r="P36" s="76">
        <f>分析係数表!C39</f>
        <v>1</v>
      </c>
      <c r="Q36" s="82">
        <f t="shared" si="5"/>
        <v>1.1014137323870936E-2</v>
      </c>
      <c r="R36" s="83">
        <v>1.1618195691168821E-2</v>
      </c>
      <c r="S36" s="84">
        <f t="shared" si="6"/>
        <v>1.1791624000663534E-2</v>
      </c>
      <c r="T36" s="85">
        <f>分析係数表!F39</f>
        <v>0.70501097293343085</v>
      </c>
      <c r="U36" s="86">
        <f t="shared" si="7"/>
        <v>8.313224309172992E-3</v>
      </c>
      <c r="V36" s="87">
        <f>分析係数表!D39</f>
        <v>6.4008778346744691E-2</v>
      </c>
      <c r="W36" s="167">
        <f t="shared" si="8"/>
        <v>0</v>
      </c>
      <c r="X36" s="76">
        <f>分析係数表!E39</f>
        <v>8.1199707388441844E-2</v>
      </c>
      <c r="Y36" s="166">
        <f t="shared" si="9"/>
        <v>0</v>
      </c>
    </row>
    <row r="37" spans="1:25" x14ac:dyDescent="0.2">
      <c r="A37" s="6" t="s">
        <v>25</v>
      </c>
      <c r="B37" s="5" t="s">
        <v>40</v>
      </c>
      <c r="C37" s="90"/>
      <c r="D37" s="107">
        <f>投入係数表!K37</f>
        <v>0</v>
      </c>
      <c r="E37" s="110">
        <f t="shared" si="0"/>
        <v>0</v>
      </c>
      <c r="F37" s="76">
        <f>分析係数表!C40</f>
        <v>0.80741531074953321</v>
      </c>
      <c r="G37" s="110">
        <f t="shared" si="1"/>
        <v>0</v>
      </c>
      <c r="H37" s="110">
        <v>6.9282861841550136E-4</v>
      </c>
      <c r="I37" s="110">
        <f t="shared" si="2"/>
        <v>6.9282861841550136E-4</v>
      </c>
      <c r="J37" s="107">
        <f>分析係数表!G40</f>
        <v>0.58044960848699167</v>
      </c>
      <c r="K37" s="111">
        <f t="shared" si="3"/>
        <v>4.0215210030786111E-4</v>
      </c>
      <c r="L37" s="79"/>
      <c r="M37" s="80"/>
      <c r="N37" s="81">
        <f>分析係数表!H40</f>
        <v>3.1486765718783824E-2</v>
      </c>
      <c r="O37" s="82">
        <f t="shared" si="4"/>
        <v>7.9500540082075924E-2</v>
      </c>
      <c r="P37" s="76">
        <f>分析係数表!C40</f>
        <v>0.80741531074953321</v>
      </c>
      <c r="Q37" s="82">
        <f t="shared" si="5"/>
        <v>6.4189953275125056E-2</v>
      </c>
      <c r="R37" s="83">
        <v>6.4261540788845953E-2</v>
      </c>
      <c r="S37" s="84">
        <f t="shared" si="6"/>
        <v>6.4954369407261459E-2</v>
      </c>
      <c r="T37" s="85">
        <f>分析係数表!F40</f>
        <v>0.7794897701439758</v>
      </c>
      <c r="U37" s="86">
        <f t="shared" si="7"/>
        <v>5.0631266479113125E-2</v>
      </c>
      <c r="V37" s="87">
        <f>分析係数表!D40</f>
        <v>0.16393028542561253</v>
      </c>
      <c r="W37" s="167">
        <f t="shared" si="8"/>
        <v>0</v>
      </c>
      <c r="X37" s="76">
        <f>分析係数表!E40</f>
        <v>9.8509724677948982E-2</v>
      </c>
      <c r="Y37" s="166">
        <f t="shared" si="9"/>
        <v>0</v>
      </c>
    </row>
    <row r="38" spans="1:25" x14ac:dyDescent="0.2">
      <c r="A38" s="6" t="s">
        <v>26</v>
      </c>
      <c r="B38" s="5" t="s">
        <v>276</v>
      </c>
      <c r="C38" s="90"/>
      <c r="D38" s="107">
        <f>投入係数表!K38</f>
        <v>0</v>
      </c>
      <c r="E38" s="110">
        <f t="shared" si="0"/>
        <v>0</v>
      </c>
      <c r="F38" s="76">
        <f>分析係数表!C41</f>
        <v>0.45201238390092879</v>
      </c>
      <c r="G38" s="110">
        <f t="shared" si="1"/>
        <v>0</v>
      </c>
      <c r="H38" s="110">
        <v>5.4660369533769819E-8</v>
      </c>
      <c r="I38" s="110">
        <f t="shared" si="2"/>
        <v>5.4660369533769819E-8</v>
      </c>
      <c r="J38" s="107">
        <f>分析係数表!G41</f>
        <v>0.48819421350182907</v>
      </c>
      <c r="K38" s="111">
        <f t="shared" si="3"/>
        <v>2.6684876114258095E-8</v>
      </c>
      <c r="L38" s="79"/>
      <c r="M38" s="80"/>
      <c r="N38" s="81">
        <f>分析係数表!H41</f>
        <v>5.5823411722260484E-2</v>
      </c>
      <c r="O38" s="82">
        <f t="shared" si="4"/>
        <v>0.14094783252051377</v>
      </c>
      <c r="P38" s="76">
        <f>分析係数表!C41</f>
        <v>0.45201238390092879</v>
      </c>
      <c r="Q38" s="82">
        <f t="shared" si="5"/>
        <v>6.3710165783266284E-2</v>
      </c>
      <c r="R38" s="83">
        <v>6.4271639392577032E-2</v>
      </c>
      <c r="S38" s="84">
        <f t="shared" si="6"/>
        <v>6.4271694052946568E-2</v>
      </c>
      <c r="T38" s="85">
        <f>分析係数表!F41</f>
        <v>0.58829398071167271</v>
      </c>
      <c r="U38" s="86">
        <f t="shared" si="7"/>
        <v>3.7810650741490676E-2</v>
      </c>
      <c r="V38" s="87">
        <f>分析係数表!D41</f>
        <v>0.2361157299634187</v>
      </c>
      <c r="W38" s="167">
        <f t="shared" si="8"/>
        <v>0</v>
      </c>
      <c r="X38" s="76">
        <f>分析係数表!E41</f>
        <v>0.23478550049883604</v>
      </c>
      <c r="Y38" s="166">
        <f t="shared" si="9"/>
        <v>0</v>
      </c>
    </row>
    <row r="39" spans="1:25" x14ac:dyDescent="0.2">
      <c r="A39" s="6" t="s">
        <v>51</v>
      </c>
      <c r="B39" s="5" t="s">
        <v>367</v>
      </c>
      <c r="C39" s="90"/>
      <c r="D39" s="107">
        <f>投入係数表!K39</f>
        <v>0</v>
      </c>
      <c r="E39" s="110">
        <f>$C$13*D39</f>
        <v>0</v>
      </c>
      <c r="F39" s="76">
        <f>分析係数表!C42</f>
        <v>0.22977941176470584</v>
      </c>
      <c r="G39" s="110">
        <f>E39*F39</f>
        <v>0</v>
      </c>
      <c r="H39" s="110">
        <v>4.7738654054072367E-4</v>
      </c>
      <c r="I39" s="110">
        <f>C39+H39</f>
        <v>4.7738654054072367E-4</v>
      </c>
      <c r="J39" s="107">
        <f>分析係数表!G42</f>
        <v>0.5</v>
      </c>
      <c r="K39" s="111">
        <f>I39*J39</f>
        <v>2.3869327027036184E-4</v>
      </c>
      <c r="L39" s="79"/>
      <c r="M39" s="80"/>
      <c r="N39" s="81">
        <f>分析係数表!H42</f>
        <v>1.6268162288038308E-2</v>
      </c>
      <c r="O39" s="82">
        <f t="shared" si="4"/>
        <v>4.1075279042405891E-2</v>
      </c>
      <c r="P39" s="76">
        <f>分析係数表!C42</f>
        <v>0.22977941176470584</v>
      </c>
      <c r="Q39" s="82">
        <f>O39*P39</f>
        <v>9.438253456435175E-3</v>
      </c>
      <c r="R39" s="83">
        <v>9.6774073261985429E-3</v>
      </c>
      <c r="S39" s="84">
        <f>I39+R39</f>
        <v>1.0154793866739266E-2</v>
      </c>
      <c r="T39" s="85">
        <f>分析係数表!F42</f>
        <v>0.56349206349206349</v>
      </c>
      <c r="U39" s="86">
        <f t="shared" si="7"/>
        <v>5.7221457503054589E-3</v>
      </c>
      <c r="V39" s="87">
        <f>分析係数表!D42</f>
        <v>0.8571428571428571</v>
      </c>
      <c r="W39" s="167">
        <f t="shared" si="8"/>
        <v>0</v>
      </c>
      <c r="X39" s="76">
        <f>分析係数表!E42</f>
        <v>0.72222222222222221</v>
      </c>
      <c r="Y39" s="166">
        <f t="shared" si="9"/>
        <v>0</v>
      </c>
    </row>
    <row r="40" spans="1:25" x14ac:dyDescent="0.2">
      <c r="A40" s="6" t="s">
        <v>194</v>
      </c>
      <c r="B40" s="5" t="s">
        <v>41</v>
      </c>
      <c r="C40" s="90"/>
      <c r="D40" s="107">
        <f>投入係数表!K40</f>
        <v>6.1099796334012219E-3</v>
      </c>
      <c r="E40" s="110">
        <f>$C$13*D40</f>
        <v>0.61099796334012213</v>
      </c>
      <c r="F40" s="76">
        <f>分析係数表!C43</f>
        <v>0.15755839576906128</v>
      </c>
      <c r="G40" s="110">
        <f>E40*F40</f>
        <v>9.626785892203335E-2</v>
      </c>
      <c r="H40" s="110">
        <v>0.12281299331475676</v>
      </c>
      <c r="I40" s="110">
        <f>C40+H40</f>
        <v>0.12281299331475676</v>
      </c>
      <c r="J40" s="107">
        <f>分析係数表!G43</f>
        <v>0.37795275590551181</v>
      </c>
      <c r="K40" s="111">
        <f>I40*J40</f>
        <v>4.6417509284317517E-2</v>
      </c>
      <c r="L40" s="79"/>
      <c r="M40" s="80"/>
      <c r="N40" s="81">
        <f>分析係数表!H43</f>
        <v>4.3425497720489356E-2</v>
      </c>
      <c r="O40" s="82">
        <f t="shared" si="4"/>
        <v>0.10964449486319638</v>
      </c>
      <c r="P40" s="76">
        <f>分析係数表!C43</f>
        <v>0.15755839576906128</v>
      </c>
      <c r="Q40" s="82">
        <f>O40*P40</f>
        <v>1.7275410715554301E-2</v>
      </c>
      <c r="R40" s="83">
        <v>2.4557177750859371E-2</v>
      </c>
      <c r="S40" s="84">
        <f>I40+R40</f>
        <v>0.14737017106561612</v>
      </c>
      <c r="T40" s="85">
        <f>分析係数表!F43</f>
        <v>0.59317585301837272</v>
      </c>
      <c r="U40" s="86">
        <f t="shared" si="7"/>
        <v>8.7416426931310354E-2</v>
      </c>
      <c r="V40" s="87">
        <f>分析係数表!D43</f>
        <v>0.81889763779527558</v>
      </c>
      <c r="W40" s="167">
        <f t="shared" si="8"/>
        <v>0</v>
      </c>
      <c r="X40" s="76">
        <f>分析係数表!E43</f>
        <v>0.67322834645669294</v>
      </c>
      <c r="Y40" s="166">
        <f t="shared" si="9"/>
        <v>0</v>
      </c>
    </row>
    <row r="41" spans="1:25" x14ac:dyDescent="0.2">
      <c r="A41" s="6" t="s">
        <v>340</v>
      </c>
      <c r="B41" s="5" t="s">
        <v>42</v>
      </c>
      <c r="C41" s="90"/>
      <c r="D41" s="107">
        <f>投入係数表!K41</f>
        <v>0</v>
      </c>
      <c r="E41" s="110">
        <f>$C$13*D41</f>
        <v>0</v>
      </c>
      <c r="F41" s="76">
        <f>分析係数表!C44</f>
        <v>0.3172445048719692</v>
      </c>
      <c r="G41" s="110">
        <f>E41*F41</f>
        <v>0</v>
      </c>
      <c r="H41" s="110">
        <v>1.8554095463335811E-4</v>
      </c>
      <c r="I41" s="110">
        <f>C41+H41</f>
        <v>1.8554095463335811E-4</v>
      </c>
      <c r="J41" s="107">
        <f>分析係数表!G44</f>
        <v>0.27070707070707073</v>
      </c>
      <c r="K41" s="111">
        <f>I41*J41</f>
        <v>5.0227248324989876E-5</v>
      </c>
      <c r="L41" s="79"/>
      <c r="M41" s="80"/>
      <c r="N41" s="81">
        <f>分析係数表!H44</f>
        <v>0.1249959001607137</v>
      </c>
      <c r="O41" s="82">
        <f t="shared" si="4"/>
        <v>0.31560058151332432</v>
      </c>
      <c r="P41" s="76">
        <f>分析係数表!C44</f>
        <v>0.3172445048719692</v>
      </c>
      <c r="Q41" s="82">
        <f>O41*P41</f>
        <v>0.10012255021950013</v>
      </c>
      <c r="R41" s="83">
        <v>0.10103497201107846</v>
      </c>
      <c r="S41" s="84">
        <f>I41+R41</f>
        <v>0.10122051296571181</v>
      </c>
      <c r="T41" s="85">
        <f>分析係数表!F44</f>
        <v>0.56111111111111112</v>
      </c>
      <c r="U41" s="86">
        <f t="shared" si="7"/>
        <v>5.6795954497427185E-2</v>
      </c>
      <c r="V41" s="87">
        <f>分析係数表!D44</f>
        <v>0.3292929292929293</v>
      </c>
      <c r="W41" s="167">
        <f t="shared" si="8"/>
        <v>0</v>
      </c>
      <c r="X41" s="76">
        <f>分析係数表!E44</f>
        <v>0.21363636363636362</v>
      </c>
      <c r="Y41" s="166">
        <f t="shared" si="9"/>
        <v>0</v>
      </c>
    </row>
    <row r="42" spans="1:25" x14ac:dyDescent="0.2">
      <c r="A42" s="6" t="s">
        <v>341</v>
      </c>
      <c r="B42" s="5" t="s">
        <v>278</v>
      </c>
      <c r="C42" s="90"/>
      <c r="D42" s="107">
        <f>投入係数表!K42</f>
        <v>0</v>
      </c>
      <c r="E42" s="110">
        <f>$C$13*D42</f>
        <v>0</v>
      </c>
      <c r="F42" s="76">
        <f>分析係数表!C45</f>
        <v>1</v>
      </c>
      <c r="G42" s="110">
        <f>E42*F42</f>
        <v>0</v>
      </c>
      <c r="H42" s="110">
        <v>2.0445316424026363E-3</v>
      </c>
      <c r="I42" s="110">
        <f>C42+H42</f>
        <v>2.0445316424026363E-3</v>
      </c>
      <c r="J42" s="107">
        <f>分析係数表!G45</f>
        <v>0</v>
      </c>
      <c r="K42" s="111">
        <f>I42*J42</f>
        <v>0</v>
      </c>
      <c r="L42" s="79"/>
      <c r="M42" s="80"/>
      <c r="N42" s="81">
        <f>分析係数表!H45</f>
        <v>0</v>
      </c>
      <c r="O42" s="82">
        <f t="shared" si="4"/>
        <v>0</v>
      </c>
      <c r="P42" s="76">
        <f>分析係数表!C45</f>
        <v>1</v>
      </c>
      <c r="Q42" s="82">
        <f>O42*P42</f>
        <v>0</v>
      </c>
      <c r="R42" s="83">
        <v>8.7814899036520167E-4</v>
      </c>
      <c r="S42" s="84">
        <f>I42+R42</f>
        <v>2.9226806327678381E-3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0</v>
      </c>
      <c r="E43" s="110">
        <f>$C$13*D43</f>
        <v>0</v>
      </c>
      <c r="F43" s="76">
        <f>分析係数表!C46</f>
        <v>4.6672428694900625E-2</v>
      </c>
      <c r="G43" s="110">
        <f>E43*F43</f>
        <v>0</v>
      </c>
      <c r="H43" s="110">
        <v>9.3651287127144748E-4</v>
      </c>
      <c r="I43" s="110">
        <f>C43+H43</f>
        <v>9.3651287127144748E-4</v>
      </c>
      <c r="J43" s="107">
        <f>分析係数表!G46</f>
        <v>1.8518518518518517E-2</v>
      </c>
      <c r="K43" s="111">
        <f>I43*J43</f>
        <v>1.734283094947125E-5</v>
      </c>
      <c r="L43" s="79"/>
      <c r="M43" s="80"/>
      <c r="N43" s="81">
        <f>分析係数表!H46</f>
        <v>2.5582997146511858E-2</v>
      </c>
      <c r="O43" s="82">
        <f t="shared" si="4"/>
        <v>6.4594188816686687E-2</v>
      </c>
      <c r="P43" s="76">
        <f>分析係数表!C46</f>
        <v>4.6672428694900625E-2</v>
      </c>
      <c r="Q43" s="82">
        <f>O43*P43</f>
        <v>3.014767671651757E-3</v>
      </c>
      <c r="R43" s="83">
        <v>3.2619151834086032E-3</v>
      </c>
      <c r="S43" s="84">
        <f>I43+R43</f>
        <v>4.198428054680051E-3</v>
      </c>
      <c r="T43" s="85">
        <f>分析係数表!F46</f>
        <v>0.35185185185185186</v>
      </c>
      <c r="U43" s="86">
        <f t="shared" si="7"/>
        <v>1.4772246859059439E-3</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108">
        <f>投入係数表!K44</f>
        <v>0.70061099796334014</v>
      </c>
      <c r="E44" s="91">
        <f>SUM(E5:E43)</f>
        <v>70.06109979633402</v>
      </c>
      <c r="F44" s="92">
        <f>分析係数表!C47</f>
        <v>0.39611399613657461</v>
      </c>
      <c r="G44" s="91">
        <f>SUM(G5:G43)</f>
        <v>3.2074735655953441</v>
      </c>
      <c r="H44" s="91">
        <f>SUM(H5:H43)</f>
        <v>3.4917612796447668</v>
      </c>
      <c r="I44" s="91">
        <f>SUM(I5:I43)</f>
        <v>103.49176127964476</v>
      </c>
      <c r="J44" s="108">
        <f>分析係数表!G47</f>
        <v>0.26621430495689657</v>
      </c>
      <c r="K44" s="93">
        <f>SUM(K5:K43)</f>
        <v>4.0269337562506857</v>
      </c>
      <c r="L44" s="94">
        <f>最終需要_まとめ!$L$33</f>
        <v>0.627</v>
      </c>
      <c r="M44" s="91">
        <f>K44*L44</f>
        <v>2.5248874651691802</v>
      </c>
      <c r="N44" s="95">
        <f>分析係数表!H47</f>
        <v>1</v>
      </c>
      <c r="O44" s="96">
        <f>SUM(O5:O43)</f>
        <v>2.5248874651691806</v>
      </c>
      <c r="P44" s="92">
        <f>分析係数表!C47</f>
        <v>0.39611399613657461</v>
      </c>
      <c r="Q44" s="96">
        <f>SUM(Q5:Q43)</f>
        <v>0.74360075850861673</v>
      </c>
      <c r="R44" s="91">
        <f>SUM(R5:R43)</f>
        <v>0.83603276336146748</v>
      </c>
      <c r="S44" s="97">
        <f>SUM(S5:S43)</f>
        <v>104.32779404300621</v>
      </c>
      <c r="T44" s="98">
        <f>分析係数表!F47</f>
        <v>0.49986530172413796</v>
      </c>
      <c r="U44" s="99">
        <f>SUM(U5:U43)</f>
        <v>31.105505273061258</v>
      </c>
      <c r="V44" s="100">
        <f>分析係数表!D47</f>
        <v>0.10482893318965517</v>
      </c>
      <c r="W44" s="164">
        <f>SUM(W5:W43)</f>
        <v>0</v>
      </c>
      <c r="X44" s="92">
        <f>分析係数表!E47</f>
        <v>8.4725215517241381E-2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7.0905223351453556E-4</v>
      </c>
      <c r="E5" s="77">
        <f t="shared" ref="E5:E38" si="0">$C$14*D5</f>
        <v>7.090522335145355E-2</v>
      </c>
      <c r="F5" s="76">
        <f>分析係数表!C8</f>
        <v>1</v>
      </c>
      <c r="G5" s="77">
        <f t="shared" ref="G5:G38" si="1">E5*F5</f>
        <v>7.090522335145355E-2</v>
      </c>
      <c r="H5" s="77">
        <f t="array" ref="H5:H43">MMULT(逆行列係数!C5:AO43,'10'!G5:G43)</f>
        <v>9.2707894120098E-2</v>
      </c>
      <c r="I5" s="77">
        <f t="shared" ref="I5:I38" si="2">C5+H5</f>
        <v>9.2707894120098E-2</v>
      </c>
      <c r="J5" s="76">
        <f>分析係数表!G8</f>
        <v>0.11967899511514306</v>
      </c>
      <c r="K5" s="78">
        <f t="shared" ref="K5:K38" si="3">I5*J5</f>
        <v>1.1095187607534408E-2</v>
      </c>
      <c r="L5" s="79" t="s">
        <v>182</v>
      </c>
      <c r="M5" s="80" t="s">
        <v>182</v>
      </c>
      <c r="N5" s="81">
        <f>分析係数表!H8</f>
        <v>1.4037849716291122E-2</v>
      </c>
      <c r="O5" s="82">
        <f t="shared" ref="O5:O43" si="4">$M$44*N5</f>
        <v>0.22283245209682215</v>
      </c>
      <c r="P5" s="76">
        <f>分析係数表!C8</f>
        <v>1</v>
      </c>
      <c r="Q5" s="82">
        <f t="shared" ref="Q5:Q38" si="5">O5*P5</f>
        <v>0.22283245209682215</v>
      </c>
      <c r="R5" s="83">
        <f t="array" ref="R5:R43">MMULT(逆行列係数!C5:AO43,'10'!Q5:Q43)</f>
        <v>0.32224441255776548</v>
      </c>
      <c r="S5" s="84">
        <f t="shared" ref="S5:S38" si="6">I5+R5</f>
        <v>0.41495230667786348</v>
      </c>
      <c r="T5" s="85">
        <f>分析係数表!F8</f>
        <v>0.45208187950686207</v>
      </c>
      <c r="U5" s="86">
        <f t="shared" ref="U5:U43" si="7">S5*T5</f>
        <v>0.18759241870863635</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投入係数表!L6</f>
        <v>0</v>
      </c>
      <c r="E6" s="77">
        <f t="shared" si="0"/>
        <v>0</v>
      </c>
      <c r="F6" s="76">
        <f>分析係数表!C9</f>
        <v>0.71764705882352942</v>
      </c>
      <c r="G6" s="77">
        <f t="shared" si="1"/>
        <v>0</v>
      </c>
      <c r="H6" s="77">
        <v>5.2377475809653852E-3</v>
      </c>
      <c r="I6" s="77">
        <f t="shared" si="2"/>
        <v>5.2377475809653852E-3</v>
      </c>
      <c r="J6" s="76">
        <f>分析係数表!G9</f>
        <v>0.25757575757575757</v>
      </c>
      <c r="K6" s="78">
        <f t="shared" si="3"/>
        <v>1.3491168011577506E-3</v>
      </c>
      <c r="L6" s="79"/>
      <c r="M6" s="80"/>
      <c r="N6" s="81">
        <f>分析係数表!H9</f>
        <v>7.2157171438879601E-4</v>
      </c>
      <c r="O6" s="82">
        <f t="shared" si="4"/>
        <v>1.1454004547032914E-2</v>
      </c>
      <c r="P6" s="76">
        <f>分析係数表!C9</f>
        <v>0.71764705882352942</v>
      </c>
      <c r="Q6" s="82">
        <f t="shared" si="5"/>
        <v>8.2199326749295039E-3</v>
      </c>
      <c r="R6" s="83">
        <v>1.0099211998136532E-2</v>
      </c>
      <c r="S6" s="84">
        <f t="shared" si="6"/>
        <v>1.5336959579101916E-2</v>
      </c>
      <c r="T6" s="85">
        <f>分析係数表!F9</f>
        <v>0.71212121212121215</v>
      </c>
      <c r="U6" s="86">
        <f t="shared" si="7"/>
        <v>1.0921774245724093E-2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投入係数表!L7</f>
        <v>0</v>
      </c>
      <c r="E7" s="77">
        <f t="shared" si="0"/>
        <v>0</v>
      </c>
      <c r="F7" s="76">
        <f>分析係数表!C10</f>
        <v>2.3584905660377409E-2</v>
      </c>
      <c r="G7" s="77">
        <f t="shared" si="1"/>
        <v>0</v>
      </c>
      <c r="H7" s="77">
        <v>2.0032142060829438E-6</v>
      </c>
      <c r="I7" s="77">
        <f t="shared" si="2"/>
        <v>2.0032142060829438E-6</v>
      </c>
      <c r="J7" s="76">
        <f>分析係数表!G10</f>
        <v>0.2857142857142857</v>
      </c>
      <c r="K7" s="78">
        <f t="shared" si="3"/>
        <v>5.7234691602369823E-7</v>
      </c>
      <c r="L7" s="79"/>
      <c r="M7" s="80"/>
      <c r="N7" s="81">
        <f>分析係数表!H10</f>
        <v>1.443143428777592E-3</v>
      </c>
      <c r="O7" s="82">
        <f t="shared" si="4"/>
        <v>2.2908009094065828E-2</v>
      </c>
      <c r="P7" s="76">
        <f>分析係数表!C10</f>
        <v>2.3584905660377409E-2</v>
      </c>
      <c r="Q7" s="82">
        <f t="shared" si="5"/>
        <v>5.4028323335061034E-4</v>
      </c>
      <c r="R7" s="83">
        <v>7.747600173843111E-4</v>
      </c>
      <c r="S7" s="84">
        <f t="shared" si="6"/>
        <v>7.7676323159039408E-4</v>
      </c>
      <c r="T7" s="85">
        <f>分析係数表!F10</f>
        <v>0.5714285714285714</v>
      </c>
      <c r="U7" s="86">
        <f t="shared" si="7"/>
        <v>4.4386470376593944E-4</v>
      </c>
      <c r="V7" s="87">
        <f>分析係数表!D10</f>
        <v>0.14285714285714285</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-5.2063657031967787E-4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0.10853964836742014</v>
      </c>
      <c r="G9" s="77">
        <f t="shared" si="1"/>
        <v>0</v>
      </c>
      <c r="H9" s="77">
        <v>1.4799393116221786E-3</v>
      </c>
      <c r="I9" s="77">
        <f t="shared" si="2"/>
        <v>1.4799393116221786E-3</v>
      </c>
      <c r="J9" s="76">
        <f>分析係数表!G12</f>
        <v>0.14452332657200812</v>
      </c>
      <c r="K9" s="78">
        <f t="shared" si="3"/>
        <v>2.13885752440325E-4</v>
      </c>
      <c r="L9" s="79"/>
      <c r="M9" s="80"/>
      <c r="N9" s="81">
        <f>分析係数表!H12</f>
        <v>0.10554626258650661</v>
      </c>
      <c r="O9" s="82">
        <f t="shared" si="4"/>
        <v>1.6754084832887235</v>
      </c>
      <c r="P9" s="76">
        <f>分析係数表!C12</f>
        <v>0.10853964836742014</v>
      </c>
      <c r="Q9" s="82">
        <f t="shared" si="5"/>
        <v>0.18184824764795074</v>
      </c>
      <c r="R9" s="83">
        <v>0.19967845583951729</v>
      </c>
      <c r="S9" s="84">
        <f t="shared" si="6"/>
        <v>0.20115839515113948</v>
      </c>
      <c r="T9" s="85">
        <f>分析係数表!F12</f>
        <v>0.28575050709939148</v>
      </c>
      <c r="U9" s="86">
        <f t="shared" si="7"/>
        <v>5.7481113421737881E-2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投入係数表!L10</f>
        <v>1.181753722524226E-3</v>
      </c>
      <c r="E10" s="77">
        <f t="shared" si="0"/>
        <v>0.1181753722524226</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0.24938491718312567</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投入係数表!L11</f>
        <v>7.3268730796502007E-3</v>
      </c>
      <c r="E11" s="77">
        <f t="shared" si="0"/>
        <v>0.73268730796502002</v>
      </c>
      <c r="F11" s="76">
        <f>分析係数表!C14</f>
        <v>8.8339222614840951E-2</v>
      </c>
      <c r="G11" s="77">
        <f t="shared" si="1"/>
        <v>6.4725027205390431E-2</v>
      </c>
      <c r="H11" s="77">
        <v>7.8018779614376144E-2</v>
      </c>
      <c r="I11" s="77">
        <f t="shared" si="2"/>
        <v>7.8018779614376144E-2</v>
      </c>
      <c r="J11" s="76">
        <f>分析係数表!G14</f>
        <v>0.19860627177700349</v>
      </c>
      <c r="K11" s="78">
        <f t="shared" si="3"/>
        <v>1.5495018947802927E-2</v>
      </c>
      <c r="L11" s="79"/>
      <c r="M11" s="80"/>
      <c r="N11" s="81">
        <f>分析係数表!H14</f>
        <v>1.3119485716159927E-3</v>
      </c>
      <c r="O11" s="82">
        <f t="shared" si="4"/>
        <v>2.0825462812787115E-2</v>
      </c>
      <c r="P11" s="76">
        <f>分析係数表!C14</f>
        <v>8.8339222614840951E-2</v>
      </c>
      <c r="Q11" s="82">
        <f t="shared" si="5"/>
        <v>1.8397051954758927E-3</v>
      </c>
      <c r="R11" s="83">
        <v>5.0574400319106719E-3</v>
      </c>
      <c r="S11" s="84">
        <f t="shared" si="6"/>
        <v>8.3076219646286809E-2</v>
      </c>
      <c r="T11" s="85">
        <f>分析係数表!F14</f>
        <v>0.38327526132404183</v>
      </c>
      <c r="U11" s="86">
        <f t="shared" si="7"/>
        <v>3.1841059794744074E-2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投入係数表!L12</f>
        <v>0.21082486409832191</v>
      </c>
      <c r="E12" s="77">
        <f t="shared" si="0"/>
        <v>21.082486409832192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0.15514969795526401</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投入係数表!L13</f>
        <v>1.181753722524226E-3</v>
      </c>
      <c r="E13" s="77">
        <f t="shared" si="0"/>
        <v>0.1181753722524226</v>
      </c>
      <c r="F13" s="76">
        <f>分析係数表!C16</f>
        <v>0.17911646586345387</v>
      </c>
      <c r="G13" s="77">
        <f t="shared" si="1"/>
        <v>2.1167155029952006E-2</v>
      </c>
      <c r="H13" s="77">
        <v>7.2337127604656631E-2</v>
      </c>
      <c r="I13" s="77">
        <f t="shared" si="2"/>
        <v>7.2337127604656631E-2</v>
      </c>
      <c r="J13" s="76">
        <f>分析係数表!G16</f>
        <v>3.2586558044806514E-2</v>
      </c>
      <c r="K13" s="78">
        <f t="shared" si="3"/>
        <v>2.3572180074837188E-3</v>
      </c>
      <c r="L13" s="79"/>
      <c r="M13" s="80"/>
      <c r="N13" s="81">
        <f>分析係数表!H16</f>
        <v>1.8859260716979895E-2</v>
      </c>
      <c r="O13" s="82">
        <f t="shared" si="4"/>
        <v>0.29936602793381478</v>
      </c>
      <c r="P13" s="76">
        <f>分析係数表!C16</f>
        <v>0.17911646586345387</v>
      </c>
      <c r="Q13" s="82">
        <f t="shared" si="5"/>
        <v>5.3621384923084915E-2</v>
      </c>
      <c r="R13" s="83">
        <v>6.5718901112733485E-2</v>
      </c>
      <c r="S13" s="84">
        <f t="shared" si="6"/>
        <v>0.13805602871739012</v>
      </c>
      <c r="T13" s="85">
        <f>分析係数表!F16</f>
        <v>0.28920570264765783</v>
      </c>
      <c r="U13" s="86">
        <f t="shared" si="7"/>
        <v>3.9926590789958034E-2</v>
      </c>
      <c r="V13" s="87">
        <f>分析係数表!D16</f>
        <v>0</v>
      </c>
      <c r="W13" s="167">
        <f t="shared" si="8"/>
        <v>0</v>
      </c>
      <c r="X13" s="76">
        <f>分析係数表!E16</f>
        <v>0</v>
      </c>
      <c r="Y13" s="166">
        <f t="shared" si="9"/>
        <v>0</v>
      </c>
    </row>
    <row r="14" spans="1:25" x14ac:dyDescent="0.2">
      <c r="A14" s="6" t="s">
        <v>2</v>
      </c>
      <c r="B14" s="5" t="s">
        <v>364</v>
      </c>
      <c r="C14" s="75">
        <f>最終需要_まとめ!C15</f>
        <v>100</v>
      </c>
      <c r="D14" s="76">
        <f>投入係数表!L14</f>
        <v>0.26069487118884427</v>
      </c>
      <c r="E14" s="77">
        <f t="shared" si="0"/>
        <v>26.069487118884428</v>
      </c>
      <c r="F14" s="76">
        <f>分析係数表!C17</f>
        <v>0.37357512953367877</v>
      </c>
      <c r="G14" s="77">
        <f t="shared" si="1"/>
        <v>9.7389120273138197</v>
      </c>
      <c r="H14" s="77">
        <v>10.809808736067144</v>
      </c>
      <c r="I14" s="77">
        <f t="shared" si="2"/>
        <v>110.80980873606714</v>
      </c>
      <c r="J14" s="76">
        <f>分析係数表!G17</f>
        <v>0.21247931930985584</v>
      </c>
      <c r="K14" s="78">
        <f t="shared" si="3"/>
        <v>23.544792733094862</v>
      </c>
      <c r="L14" s="79"/>
      <c r="M14" s="80"/>
      <c r="N14" s="81">
        <f>分析係数表!H17</f>
        <v>3.1158778575879824E-3</v>
      </c>
      <c r="O14" s="82">
        <f t="shared" si="4"/>
        <v>4.9460474180369397E-2</v>
      </c>
      <c r="P14" s="76">
        <f>分析係数表!C17</f>
        <v>0.37357512953367877</v>
      </c>
      <c r="Q14" s="82">
        <f t="shared" si="5"/>
        <v>1.8477203048728671E-2</v>
      </c>
      <c r="R14" s="83">
        <v>3.5301181367097097E-2</v>
      </c>
      <c r="S14" s="84">
        <f t="shared" si="6"/>
        <v>110.84510991743424</v>
      </c>
      <c r="T14" s="85">
        <f>分析係数表!F17</f>
        <v>0.32309146773812336</v>
      </c>
      <c r="U14" s="86">
        <f t="shared" si="7"/>
        <v>35.813109254817441</v>
      </c>
      <c r="V14" s="87">
        <f>分析係数表!D17</f>
        <v>3.8761522098794611E-2</v>
      </c>
      <c r="W14" s="167">
        <f t="shared" si="8"/>
        <v>4</v>
      </c>
      <c r="X14" s="76">
        <f>分析係数表!E17</f>
        <v>3.8761522098794611E-2</v>
      </c>
      <c r="Y14" s="166">
        <f t="shared" si="9"/>
        <v>4</v>
      </c>
    </row>
    <row r="15" spans="1:25" x14ac:dyDescent="0.2">
      <c r="A15" s="6" t="s">
        <v>3</v>
      </c>
      <c r="B15" s="5" t="s">
        <v>31</v>
      </c>
      <c r="C15" s="90"/>
      <c r="D15" s="76">
        <f>投入係数表!L15</f>
        <v>3.7816119120775231E-3</v>
      </c>
      <c r="E15" s="77">
        <f t="shared" si="0"/>
        <v>0.37816119120775232</v>
      </c>
      <c r="F15" s="76">
        <f>分析係数表!C18</f>
        <v>9.0293453724604955E-2</v>
      </c>
      <c r="G15" s="77">
        <f t="shared" si="1"/>
        <v>3.4145480018758674E-2</v>
      </c>
      <c r="H15" s="77">
        <v>4.0700898109804935E-2</v>
      </c>
      <c r="I15" s="77">
        <f t="shared" si="2"/>
        <v>4.0700898109804935E-2</v>
      </c>
      <c r="J15" s="76">
        <f>分析係数表!G18</f>
        <v>0.21491228070175439</v>
      </c>
      <c r="K15" s="78">
        <f t="shared" si="3"/>
        <v>8.7471228393879025E-3</v>
      </c>
      <c r="L15" s="79"/>
      <c r="M15" s="80"/>
      <c r="N15" s="81">
        <f>分析係数表!H18</f>
        <v>4.9198071435599725E-4</v>
      </c>
      <c r="O15" s="82">
        <f t="shared" si="4"/>
        <v>7.8095485547951685E-3</v>
      </c>
      <c r="P15" s="76">
        <f>分析係数表!C18</f>
        <v>9.0293453724604955E-2</v>
      </c>
      <c r="Q15" s="82">
        <f t="shared" si="5"/>
        <v>7.0515111104245301E-4</v>
      </c>
      <c r="R15" s="83">
        <v>1.4010563903210417E-3</v>
      </c>
      <c r="S15" s="84">
        <f t="shared" si="6"/>
        <v>4.2101954500125979E-2</v>
      </c>
      <c r="T15" s="85">
        <f>分析係数表!F18</f>
        <v>0.46052631578947367</v>
      </c>
      <c r="U15" s="86">
        <f t="shared" si="7"/>
        <v>1.9389057993479068E-2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投入係数表!L16</f>
        <v>1.4181044670290711E-3</v>
      </c>
      <c r="E16" s="77">
        <f t="shared" si="0"/>
        <v>0.1418104467029071</v>
      </c>
      <c r="F16" s="76">
        <f>分析係数表!C19</f>
        <v>1.9704433497536922E-2</v>
      </c>
      <c r="G16" s="77">
        <f t="shared" si="1"/>
        <v>2.794294516313437E-3</v>
      </c>
      <c r="H16" s="77">
        <v>3.7045681449973766E-3</v>
      </c>
      <c r="I16" s="77">
        <f t="shared" si="2"/>
        <v>3.7045681449973766E-3</v>
      </c>
      <c r="J16" s="76">
        <f>分析係数表!G19</f>
        <v>6.3291139240506333E-2</v>
      </c>
      <c r="K16" s="78">
        <f t="shared" si="3"/>
        <v>2.3446633829097321E-4</v>
      </c>
      <c r="L16" s="79"/>
      <c r="M16" s="80"/>
      <c r="N16" s="81">
        <f>分析係数表!H19</f>
        <v>-1.3119485716159927E-4</v>
      </c>
      <c r="O16" s="82">
        <f t="shared" si="4"/>
        <v>-2.0825462812787115E-3</v>
      </c>
      <c r="P16" s="76">
        <f>分析係数表!C19</f>
        <v>1.9704433497536922E-2</v>
      </c>
      <c r="Q16" s="82">
        <f t="shared" si="5"/>
        <v>-4.103539470499919E-5</v>
      </c>
      <c r="R16" s="83">
        <v>1.6679791463048999E-4</v>
      </c>
      <c r="S16" s="84">
        <f t="shared" si="6"/>
        <v>3.8713660596278667E-3</v>
      </c>
      <c r="T16" s="85">
        <f>分析係数表!F19</f>
        <v>0.26582278481012656</v>
      </c>
      <c r="U16" s="86">
        <f t="shared" si="7"/>
        <v>1.0290973069896859E-3</v>
      </c>
      <c r="V16" s="87">
        <f>分析係数表!D19</f>
        <v>3.7974683544303799E-2</v>
      </c>
      <c r="W16" s="167">
        <f t="shared" si="8"/>
        <v>0</v>
      </c>
      <c r="X16" s="76">
        <f>分析係数表!E19</f>
        <v>0</v>
      </c>
      <c r="Y16" s="166">
        <f t="shared" si="9"/>
        <v>0</v>
      </c>
    </row>
    <row r="17" spans="1:25" x14ac:dyDescent="0.2">
      <c r="A17" s="6" t="s">
        <v>5</v>
      </c>
      <c r="B17" s="5" t="s">
        <v>33</v>
      </c>
      <c r="C17" s="90"/>
      <c r="D17" s="76">
        <f>投入係数表!L17</f>
        <v>2.5998581895532971E-3</v>
      </c>
      <c r="E17" s="77">
        <f t="shared" si="0"/>
        <v>0.25998581895532974</v>
      </c>
      <c r="F17" s="76">
        <f>分析係数表!C20</f>
        <v>3.1397174254317317E-3</v>
      </c>
      <c r="G17" s="77">
        <f t="shared" si="1"/>
        <v>8.1628200613918821E-4</v>
      </c>
      <c r="H17" s="77">
        <v>9.4233149366902593E-4</v>
      </c>
      <c r="I17" s="77">
        <f t="shared" si="2"/>
        <v>9.4233149366902593E-4</v>
      </c>
      <c r="J17" s="76">
        <f>分析係数表!G20</f>
        <v>0.11538461538461539</v>
      </c>
      <c r="K17" s="78">
        <f t="shared" si="3"/>
        <v>1.0873055696181069E-4</v>
      </c>
      <c r="L17" s="79"/>
      <c r="M17" s="80"/>
      <c r="N17" s="81">
        <f>分析係数表!H20</f>
        <v>6.231755715175965E-4</v>
      </c>
      <c r="O17" s="82">
        <f t="shared" si="4"/>
        <v>9.8920948360738791E-3</v>
      </c>
      <c r="P17" s="76">
        <f>分析係数表!C20</f>
        <v>3.1397174254317317E-3</v>
      </c>
      <c r="Q17" s="82">
        <f t="shared" si="5"/>
        <v>3.1058382530844409E-5</v>
      </c>
      <c r="R17" s="83">
        <v>7.4352589284008684E-5</v>
      </c>
      <c r="S17" s="84">
        <f t="shared" si="6"/>
        <v>1.0166840829530345E-3</v>
      </c>
      <c r="T17" s="85">
        <f>分析係数表!F20</f>
        <v>0.26923076923076922</v>
      </c>
      <c r="U17" s="86">
        <f t="shared" si="7"/>
        <v>2.7372263771812468E-4</v>
      </c>
      <c r="V17" s="87">
        <f>分析係数表!D20</f>
        <v>0</v>
      </c>
      <c r="W17" s="167">
        <f t="shared" si="8"/>
        <v>0</v>
      </c>
      <c r="X17" s="76">
        <f>分析係数表!E20</f>
        <v>0</v>
      </c>
      <c r="Y17" s="166">
        <f t="shared" si="9"/>
        <v>0</v>
      </c>
    </row>
    <row r="18" spans="1:25" x14ac:dyDescent="0.2">
      <c r="A18" s="6" t="s">
        <v>6</v>
      </c>
      <c r="B18" s="5" t="s">
        <v>34</v>
      </c>
      <c r="C18" s="90"/>
      <c r="D18" s="76">
        <f>投入係数表!L18</f>
        <v>2.363507445048452E-3</v>
      </c>
      <c r="E18" s="77">
        <f t="shared" si="0"/>
        <v>0.23635074450484519</v>
      </c>
      <c r="F18" s="76">
        <f>分析係数表!C21</f>
        <v>0.20240700218818386</v>
      </c>
      <c r="G18" s="77">
        <f t="shared" si="1"/>
        <v>4.7839045660171088E-2</v>
      </c>
      <c r="H18" s="77">
        <v>6.5287799329375243E-2</v>
      </c>
      <c r="I18" s="77">
        <f t="shared" si="2"/>
        <v>6.5287799329375243E-2</v>
      </c>
      <c r="J18" s="76">
        <f>分析係数表!G21</f>
        <v>0.28486646884272998</v>
      </c>
      <c r="K18" s="78">
        <f t="shared" si="3"/>
        <v>1.859830485347188E-2</v>
      </c>
      <c r="L18" s="79"/>
      <c r="M18" s="80"/>
      <c r="N18" s="81">
        <f>分析係数表!H21</f>
        <v>1.0495588572927942E-3</v>
      </c>
      <c r="O18" s="82">
        <f t="shared" si="4"/>
        <v>1.6660370250229692E-2</v>
      </c>
      <c r="P18" s="76">
        <f>分析係数表!C21</f>
        <v>0.20240700218818386</v>
      </c>
      <c r="Q18" s="82">
        <f t="shared" si="5"/>
        <v>3.3721755976941943E-3</v>
      </c>
      <c r="R18" s="83">
        <v>6.4627928860882195E-3</v>
      </c>
      <c r="S18" s="84">
        <f t="shared" si="6"/>
        <v>7.1750592215463468E-2</v>
      </c>
      <c r="T18" s="85">
        <f>分析係数表!F21</f>
        <v>0.42507418397626112</v>
      </c>
      <c r="U18" s="86">
        <f t="shared" si="7"/>
        <v>3.0499324435801608E-2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投入係数表!L19</f>
        <v>4.7270148900969039E-4</v>
      </c>
      <c r="E19" s="77">
        <f t="shared" si="0"/>
        <v>4.727014890096904E-2</v>
      </c>
      <c r="F19" s="76">
        <f>分析係数表!C22</f>
        <v>1.320132013201325E-2</v>
      </c>
      <c r="G19" s="77">
        <f t="shared" si="1"/>
        <v>6.2402836832962656E-4</v>
      </c>
      <c r="H19" s="77">
        <v>8.7084117886197484E-4</v>
      </c>
      <c r="I19" s="77">
        <f t="shared" si="2"/>
        <v>8.7084117886197484E-4</v>
      </c>
      <c r="J19" s="76">
        <f>分析係数表!G22</f>
        <v>0.19444444444444445</v>
      </c>
      <c r="K19" s="78">
        <f t="shared" si="3"/>
        <v>1.6933022922316178E-4</v>
      </c>
      <c r="L19" s="79"/>
      <c r="M19" s="80"/>
      <c r="N19" s="81">
        <f>分析係数表!H22</f>
        <v>6.5597428580799636E-5</v>
      </c>
      <c r="O19" s="82">
        <f t="shared" si="4"/>
        <v>1.0412731406393557E-3</v>
      </c>
      <c r="P19" s="76">
        <f>分析係数表!C22</f>
        <v>1.320132013201325E-2</v>
      </c>
      <c r="Q19" s="82">
        <f t="shared" si="5"/>
        <v>1.374618007444699E-5</v>
      </c>
      <c r="R19" s="83">
        <v>9.4416364031089424E-5</v>
      </c>
      <c r="S19" s="84">
        <f t="shared" si="6"/>
        <v>9.6525754289306424E-4</v>
      </c>
      <c r="T19" s="85">
        <f>分析係数表!F22</f>
        <v>0.42592592592592593</v>
      </c>
      <c r="U19" s="86">
        <f t="shared" si="7"/>
        <v>4.1112821271371255E-4</v>
      </c>
      <c r="V19" s="87">
        <f>分析係数表!D22</f>
        <v>2.7777777777777776E-2</v>
      </c>
      <c r="W19" s="167">
        <f t="shared" si="8"/>
        <v>0</v>
      </c>
      <c r="X19" s="76">
        <f>分析係数表!E22</f>
        <v>0</v>
      </c>
      <c r="Y19" s="166">
        <f t="shared" si="9"/>
        <v>0</v>
      </c>
    </row>
    <row r="20" spans="1:25" x14ac:dyDescent="0.2">
      <c r="A20" s="6" t="s">
        <v>8</v>
      </c>
      <c r="B20" s="5" t="s">
        <v>269</v>
      </c>
      <c r="C20" s="90"/>
      <c r="D20" s="76">
        <f>投入係数表!L20</f>
        <v>3.3089104230678325E-3</v>
      </c>
      <c r="E20" s="77">
        <f t="shared" si="0"/>
        <v>0.33089104230678323</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5.2063657031967787E-4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投入係数表!L21</f>
        <v>0</v>
      </c>
      <c r="E21" s="77">
        <f t="shared" si="0"/>
        <v>0</v>
      </c>
      <c r="F21" s="76">
        <f>分析係数表!C24</f>
        <v>0.31952662721893488</v>
      </c>
      <c r="G21" s="77">
        <f t="shared" si="1"/>
        <v>0</v>
      </c>
      <c r="H21" s="77">
        <v>2.1172233350280679E-3</v>
      </c>
      <c r="I21" s="77">
        <f t="shared" si="2"/>
        <v>2.1172233350280679E-3</v>
      </c>
      <c r="J21" s="76">
        <f>分析係数表!G24</f>
        <v>0.20786516853932585</v>
      </c>
      <c r="K21" s="78">
        <f t="shared" si="3"/>
        <v>4.400969853710029E-4</v>
      </c>
      <c r="L21" s="79"/>
      <c r="M21" s="80"/>
      <c r="N21" s="81">
        <f>分析係数表!H24</f>
        <v>4.2638328577519763E-4</v>
      </c>
      <c r="O21" s="82">
        <f t="shared" si="4"/>
        <v>6.7682754141558128E-3</v>
      </c>
      <c r="P21" s="76">
        <f>分析係数表!C24</f>
        <v>0.31952662721893488</v>
      </c>
      <c r="Q21" s="82">
        <f t="shared" si="5"/>
        <v>2.1626442151740466E-3</v>
      </c>
      <c r="R21" s="83">
        <v>4.6657552999980461E-3</v>
      </c>
      <c r="S21" s="84">
        <f t="shared" si="6"/>
        <v>6.7829786350261136E-3</v>
      </c>
      <c r="T21" s="85">
        <f>分析係数表!F24</f>
        <v>0.398876404494382</v>
      </c>
      <c r="U21" s="86">
        <f t="shared" si="7"/>
        <v>2.7055701297014271E-3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投入係数表!L22</f>
        <v>0</v>
      </c>
      <c r="E22" s="77">
        <f t="shared" si="0"/>
        <v>0</v>
      </c>
      <c r="F22" s="76">
        <f>分析係数表!C25</f>
        <v>1.883239171374762E-2</v>
      </c>
      <c r="G22" s="77">
        <f t="shared" si="1"/>
        <v>0</v>
      </c>
      <c r="H22" s="77">
        <v>3.1682218046320229E-4</v>
      </c>
      <c r="I22" s="77">
        <f t="shared" si="2"/>
        <v>3.1682218046320229E-4</v>
      </c>
      <c r="J22" s="76">
        <f>分析係数表!G25</f>
        <v>0.19852941176470587</v>
      </c>
      <c r="K22" s="78">
        <f t="shared" si="3"/>
        <v>6.2898521121371038E-5</v>
      </c>
      <c r="L22" s="79"/>
      <c r="M22" s="80"/>
      <c r="N22" s="81">
        <f>分析係数表!H25</f>
        <v>5.9037685722719666E-4</v>
      </c>
      <c r="O22" s="82">
        <f t="shared" si="4"/>
        <v>9.3714582657542008E-3</v>
      </c>
      <c r="P22" s="76">
        <f>分析係数表!C25</f>
        <v>1.883239171374762E-2</v>
      </c>
      <c r="Q22" s="82">
        <f t="shared" si="5"/>
        <v>1.7648697298972105E-4</v>
      </c>
      <c r="R22" s="83">
        <v>7.7494420392413557E-4</v>
      </c>
      <c r="S22" s="84">
        <f t="shared" si="6"/>
        <v>1.0917663843873378E-3</v>
      </c>
      <c r="T22" s="85">
        <f>分析係数表!F25</f>
        <v>0.35294117647058826</v>
      </c>
      <c r="U22" s="86">
        <f t="shared" si="7"/>
        <v>3.853293121367075E-4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投入係数表!L23</f>
        <v>0</v>
      </c>
      <c r="E23" s="77">
        <f t="shared" si="0"/>
        <v>0</v>
      </c>
      <c r="F23" s="76">
        <f>分析係数表!C26</f>
        <v>0.74753173483779967</v>
      </c>
      <c r="G23" s="77">
        <f t="shared" si="1"/>
        <v>0</v>
      </c>
      <c r="H23" s="77">
        <v>9.3267227811193211E-3</v>
      </c>
      <c r="I23" s="77">
        <f t="shared" si="2"/>
        <v>9.3267227811193211E-3</v>
      </c>
      <c r="J23" s="76">
        <f>分析係数表!G26</f>
        <v>0.19647946353730092</v>
      </c>
      <c r="K23" s="78">
        <f t="shared" si="3"/>
        <v>1.8325094885954475E-3</v>
      </c>
      <c r="L23" s="79"/>
      <c r="M23" s="80"/>
      <c r="N23" s="81">
        <f>分析係数表!H26</f>
        <v>1.2791498573255929E-2</v>
      </c>
      <c r="O23" s="82">
        <f t="shared" si="4"/>
        <v>0.20304826242467439</v>
      </c>
      <c r="P23" s="76">
        <f>分析係数表!C26</f>
        <v>0.74753173483779967</v>
      </c>
      <c r="Q23" s="82">
        <f t="shared" si="5"/>
        <v>0.15178501986611764</v>
      </c>
      <c r="R23" s="83">
        <v>0.16877498476917097</v>
      </c>
      <c r="S23" s="84">
        <f t="shared" si="6"/>
        <v>0.17810170755029028</v>
      </c>
      <c r="T23" s="85">
        <f>分析係数表!F26</f>
        <v>0.33528918692372173</v>
      </c>
      <c r="U23" s="86">
        <f t="shared" si="7"/>
        <v>5.9715576714263301E-2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投入係数表!L24</f>
        <v>0</v>
      </c>
      <c r="E24" s="77">
        <f t="shared" si="0"/>
        <v>0</v>
      </c>
      <c r="F24" s="76">
        <f>分析係数表!C27</f>
        <v>2.5641025641025661E-2</v>
      </c>
      <c r="G24" s="77">
        <f t="shared" si="1"/>
        <v>0</v>
      </c>
      <c r="H24" s="77">
        <v>3.2164537100294435E-5</v>
      </c>
      <c r="I24" s="77">
        <f t="shared" si="2"/>
        <v>3.2164537100294435E-5</v>
      </c>
      <c r="J24" s="76">
        <f>分析係数表!G27</f>
        <v>0.17777777777777778</v>
      </c>
      <c r="K24" s="78">
        <f t="shared" si="3"/>
        <v>5.7181399289412335E-6</v>
      </c>
      <c r="L24" s="79"/>
      <c r="M24" s="80"/>
      <c r="N24" s="81">
        <f>分析係数表!H27</f>
        <v>1.2135524287447932E-2</v>
      </c>
      <c r="O24" s="82">
        <f t="shared" si="4"/>
        <v>0.19263553101828082</v>
      </c>
      <c r="P24" s="76">
        <f>分析係数表!C27</f>
        <v>2.5641025641025661E-2</v>
      </c>
      <c r="Q24" s="82">
        <f t="shared" si="5"/>
        <v>4.9393725902123322E-3</v>
      </c>
      <c r="R24" s="83">
        <v>4.9557799135325348E-3</v>
      </c>
      <c r="S24" s="84">
        <f t="shared" si="6"/>
        <v>4.987944450632829E-3</v>
      </c>
      <c r="T24" s="85">
        <f>分析係数表!F27</f>
        <v>0.33333333333333331</v>
      </c>
      <c r="U24" s="86">
        <f t="shared" si="7"/>
        <v>1.6626481502109429E-3</v>
      </c>
      <c r="V24" s="87">
        <f>分析係数表!D27</f>
        <v>0</v>
      </c>
      <c r="W24" s="167">
        <f t="shared" si="8"/>
        <v>0</v>
      </c>
      <c r="X24" s="76">
        <f>分析係数表!E27</f>
        <v>0</v>
      </c>
      <c r="Y24" s="166">
        <f t="shared" si="9"/>
        <v>0</v>
      </c>
    </row>
    <row r="25" spans="1:25" x14ac:dyDescent="0.2">
      <c r="A25" s="6" t="s">
        <v>13</v>
      </c>
      <c r="B25" s="5" t="s">
        <v>191</v>
      </c>
      <c r="C25" s="90"/>
      <c r="D25" s="76">
        <f>投入係数表!L25</f>
        <v>0</v>
      </c>
      <c r="E25" s="77">
        <f t="shared" si="0"/>
        <v>0</v>
      </c>
      <c r="F25" s="76">
        <f>分析係数表!C28</f>
        <v>7.5250836120401843E-3</v>
      </c>
      <c r="G25" s="77">
        <f t="shared" si="1"/>
        <v>0</v>
      </c>
      <c r="H25" s="77">
        <v>3.196200087499598E-4</v>
      </c>
      <c r="I25" s="77">
        <f t="shared" si="2"/>
        <v>3.196200087499598E-4</v>
      </c>
      <c r="J25" s="76">
        <f>分析係数表!G28</f>
        <v>0.13043478260869565</v>
      </c>
      <c r="K25" s="78">
        <f t="shared" si="3"/>
        <v>4.1689566358690408E-5</v>
      </c>
      <c r="L25" s="79"/>
      <c r="M25" s="80"/>
      <c r="N25" s="81">
        <f>分析係数表!H28</f>
        <v>2.325428843189347E-2</v>
      </c>
      <c r="O25" s="82">
        <f t="shared" si="4"/>
        <v>0.36913132835665163</v>
      </c>
      <c r="P25" s="76">
        <f>分析係数表!C28</f>
        <v>7.5250836120401843E-3</v>
      </c>
      <c r="Q25" s="82">
        <f t="shared" si="5"/>
        <v>2.7777441097072632E-3</v>
      </c>
      <c r="R25" s="83">
        <v>2.8768219706529099E-3</v>
      </c>
      <c r="S25" s="84">
        <f t="shared" si="6"/>
        <v>3.19644197940287E-3</v>
      </c>
      <c r="T25" s="85">
        <f>分析係数表!F28</f>
        <v>0.21739130434782608</v>
      </c>
      <c r="U25" s="86">
        <f t="shared" si="7"/>
        <v>6.9487869117453689E-4</v>
      </c>
      <c r="V25" s="87">
        <f>分析係数表!D28</f>
        <v>0</v>
      </c>
      <c r="W25" s="167">
        <f t="shared" si="8"/>
        <v>0</v>
      </c>
      <c r="X25" s="76">
        <f>分析係数表!E28</f>
        <v>0</v>
      </c>
      <c r="Y25" s="166">
        <f t="shared" si="9"/>
        <v>0</v>
      </c>
    </row>
    <row r="26" spans="1:25" x14ac:dyDescent="0.2">
      <c r="A26" s="6" t="s">
        <v>14</v>
      </c>
      <c r="B26" s="5" t="s">
        <v>50</v>
      </c>
      <c r="C26" s="90"/>
      <c r="D26" s="76">
        <f>投入係数表!L26</f>
        <v>1.8908059560387616E-3</v>
      </c>
      <c r="E26" s="77">
        <f t="shared" si="0"/>
        <v>0.18908059560387616</v>
      </c>
      <c r="F26" s="76">
        <f>分析係数表!C29</f>
        <v>5.2565707133917394E-2</v>
      </c>
      <c r="G26" s="77">
        <f t="shared" si="1"/>
        <v>9.9391552132200231E-3</v>
      </c>
      <c r="H26" s="77">
        <v>1.3802447636972949E-2</v>
      </c>
      <c r="I26" s="77">
        <f t="shared" si="2"/>
        <v>1.3802447636972949E-2</v>
      </c>
      <c r="J26" s="76">
        <f>分析係数表!G29</f>
        <v>0.23652173913043478</v>
      </c>
      <c r="K26" s="78">
        <f t="shared" si="3"/>
        <v>3.2645789193536017E-3</v>
      </c>
      <c r="L26" s="79"/>
      <c r="M26" s="80"/>
      <c r="N26" s="81">
        <f>分析係数表!H29</f>
        <v>1.0889173144412739E-2</v>
      </c>
      <c r="O26" s="82">
        <f t="shared" si="4"/>
        <v>0.17285134134613306</v>
      </c>
      <c r="P26" s="76">
        <f>分析係数表!C29</f>
        <v>5.2565707133917394E-2</v>
      </c>
      <c r="Q26" s="82">
        <f t="shared" si="5"/>
        <v>9.086052986905617E-3</v>
      </c>
      <c r="R26" s="83">
        <v>1.0992040272935761E-2</v>
      </c>
      <c r="S26" s="84">
        <f t="shared" si="6"/>
        <v>2.4794487909908708E-2</v>
      </c>
      <c r="T26" s="85">
        <f>分析係数表!F29</f>
        <v>0.37217391304347824</v>
      </c>
      <c r="U26" s="86">
        <f t="shared" si="7"/>
        <v>9.2278615873399358E-3</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投入係数表!L27</f>
        <v>3.3089104230678325E-3</v>
      </c>
      <c r="E27" s="77">
        <f t="shared" si="0"/>
        <v>0.33089104230678323</v>
      </c>
      <c r="F27" s="76">
        <f>分析係数表!C30</f>
        <v>1</v>
      </c>
      <c r="G27" s="77">
        <f t="shared" si="1"/>
        <v>0.33089104230678323</v>
      </c>
      <c r="H27" s="77">
        <v>0.42814529219197733</v>
      </c>
      <c r="I27" s="77">
        <f t="shared" si="2"/>
        <v>0.42814529219197733</v>
      </c>
      <c r="J27" s="76">
        <f>分析係数表!G30</f>
        <v>0.34479678427869587</v>
      </c>
      <c r="K27" s="78">
        <f t="shared" si="3"/>
        <v>0.14762311995185642</v>
      </c>
      <c r="L27" s="79"/>
      <c r="M27" s="80"/>
      <c r="N27" s="81">
        <f>分析係数表!H30</f>
        <v>0</v>
      </c>
      <c r="O27" s="82">
        <f t="shared" si="4"/>
        <v>0</v>
      </c>
      <c r="P27" s="76">
        <f>分析係数表!C30</f>
        <v>1</v>
      </c>
      <c r="Q27" s="82">
        <f t="shared" si="5"/>
        <v>0</v>
      </c>
      <c r="R27" s="83">
        <v>2.8289907931875951E-2</v>
      </c>
      <c r="S27" s="84">
        <f t="shared" si="6"/>
        <v>0.4564352001238533</v>
      </c>
      <c r="T27" s="85">
        <f>分析係数表!F30</f>
        <v>0.44149173738276015</v>
      </c>
      <c r="U27" s="86">
        <f t="shared" si="7"/>
        <v>0.2015123695053278</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投入係数表!L28</f>
        <v>3.4743559442212246E-2</v>
      </c>
      <c r="E28" s="77">
        <f t="shared" si="0"/>
        <v>3.4743559442212248</v>
      </c>
      <c r="F28" s="76">
        <f>分析係数表!C31</f>
        <v>0.84592145015105746</v>
      </c>
      <c r="G28" s="77">
        <f t="shared" si="1"/>
        <v>2.9390322186765649</v>
      </c>
      <c r="H28" s="77">
        <v>3.61876986260061</v>
      </c>
      <c r="I28" s="77">
        <f t="shared" si="2"/>
        <v>3.61876986260061</v>
      </c>
      <c r="J28" s="76">
        <f>分析係数表!G31</f>
        <v>7.1042791857083509E-2</v>
      </c>
      <c r="K28" s="78">
        <f t="shared" si="3"/>
        <v>0.25708751412742181</v>
      </c>
      <c r="L28" s="79"/>
      <c r="M28" s="80"/>
      <c r="N28" s="81">
        <f>分析係数表!H31</f>
        <v>2.6304568860900653E-2</v>
      </c>
      <c r="O28" s="82">
        <f t="shared" si="4"/>
        <v>0.41755052939638165</v>
      </c>
      <c r="P28" s="76">
        <f>分析係数表!C31</f>
        <v>0.84592145015105746</v>
      </c>
      <c r="Q28" s="82">
        <f t="shared" si="5"/>
        <v>0.35321494933832892</v>
      </c>
      <c r="R28" s="83">
        <v>0.45984815508275018</v>
      </c>
      <c r="S28" s="84">
        <f t="shared" si="6"/>
        <v>4.0786180176833602</v>
      </c>
      <c r="T28" s="85">
        <f>分析係数表!F31</f>
        <v>0.3444121312837557</v>
      </c>
      <c r="U28" s="86">
        <f t="shared" si="7"/>
        <v>1.4047255241626528</v>
      </c>
      <c r="V28" s="87">
        <f>分析係数表!D31</f>
        <v>0</v>
      </c>
      <c r="W28" s="167">
        <f t="shared" si="8"/>
        <v>0</v>
      </c>
      <c r="X28" s="76">
        <f>分析係数表!E31</f>
        <v>0</v>
      </c>
      <c r="Y28" s="166">
        <f t="shared" si="9"/>
        <v>0</v>
      </c>
    </row>
    <row r="29" spans="1:25" x14ac:dyDescent="0.2">
      <c r="A29" s="6" t="s">
        <v>17</v>
      </c>
      <c r="B29" s="5" t="s">
        <v>272</v>
      </c>
      <c r="C29" s="90"/>
      <c r="D29" s="76">
        <f>投入係数表!L29</f>
        <v>9.4540297801938079E-4</v>
      </c>
      <c r="E29" s="77">
        <f t="shared" si="0"/>
        <v>9.4540297801938081E-2</v>
      </c>
      <c r="F29" s="76">
        <f>分析係数表!C32</f>
        <v>1</v>
      </c>
      <c r="G29" s="77">
        <f t="shared" si="1"/>
        <v>9.4540297801938081E-2</v>
      </c>
      <c r="H29" s="77">
        <v>0.1238251806789531</v>
      </c>
      <c r="I29" s="77">
        <f t="shared" si="2"/>
        <v>0.1238251806789531</v>
      </c>
      <c r="J29" s="76">
        <f>分析係数表!G32</f>
        <v>0.14030064423765212</v>
      </c>
      <c r="K29" s="78">
        <f t="shared" si="3"/>
        <v>1.7372752622100793E-2</v>
      </c>
      <c r="L29" s="79"/>
      <c r="M29" s="80"/>
      <c r="N29" s="81">
        <f>分析係数表!H32</f>
        <v>7.5437042867919574E-3</v>
      </c>
      <c r="O29" s="82">
        <f t="shared" si="4"/>
        <v>0.1197464111735259</v>
      </c>
      <c r="P29" s="76">
        <f>分析係数表!C32</f>
        <v>1</v>
      </c>
      <c r="Q29" s="82">
        <f t="shared" si="5"/>
        <v>0.1197464111735259</v>
      </c>
      <c r="R29" s="83">
        <v>0.14907627901618883</v>
      </c>
      <c r="S29" s="84">
        <f t="shared" si="6"/>
        <v>0.2729014596951419</v>
      </c>
      <c r="T29" s="85">
        <f>分析係数表!F32</f>
        <v>0.4831782390837509</v>
      </c>
      <c r="U29" s="86">
        <f t="shared" si="7"/>
        <v>0.13186004673888388</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投入係数表!L30</f>
        <v>0</v>
      </c>
      <c r="E30" s="77">
        <f t="shared" si="0"/>
        <v>0</v>
      </c>
      <c r="F30" s="76">
        <f>分析係数表!C33</f>
        <v>0.837092731829574</v>
      </c>
      <c r="G30" s="77">
        <f t="shared" si="1"/>
        <v>0</v>
      </c>
      <c r="H30" s="77">
        <v>4.5838844999356511E-2</v>
      </c>
      <c r="I30" s="77">
        <f t="shared" si="2"/>
        <v>4.5838844999356511E-2</v>
      </c>
      <c r="J30" s="76">
        <f>分析係数表!G33</f>
        <v>0.5074626865671642</v>
      </c>
      <c r="K30" s="78">
        <f t="shared" si="3"/>
        <v>2.3261503432509274E-2</v>
      </c>
      <c r="L30" s="79"/>
      <c r="M30" s="80"/>
      <c r="N30" s="81">
        <f>分析係数表!H33</f>
        <v>1.0823575715831939E-3</v>
      </c>
      <c r="O30" s="82">
        <f t="shared" si="4"/>
        <v>1.718100682054937E-2</v>
      </c>
      <c r="P30" s="76">
        <f>分析係数表!C33</f>
        <v>0.837092731829574</v>
      </c>
      <c r="Q30" s="82">
        <f t="shared" si="5"/>
        <v>1.4382095934996215E-2</v>
      </c>
      <c r="R30" s="83">
        <v>3.7371917027979602E-2</v>
      </c>
      <c r="S30" s="84">
        <f t="shared" si="6"/>
        <v>8.3210762027336113E-2</v>
      </c>
      <c r="T30" s="85">
        <f>分析係数表!F33</f>
        <v>0.64477611940298507</v>
      </c>
      <c r="U30" s="86">
        <f t="shared" si="7"/>
        <v>5.3652312232551048E-2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投入係数表!L31</f>
        <v>6.050579059324037E-2</v>
      </c>
      <c r="E31" s="77">
        <f t="shared" si="0"/>
        <v>6.0505790593240372</v>
      </c>
      <c r="F31" s="76">
        <f>分析係数表!C34</f>
        <v>0.15171777726539082</v>
      </c>
      <c r="G31" s="77">
        <f t="shared" si="1"/>
        <v>0.9179804060491622</v>
      </c>
      <c r="H31" s="77">
        <v>1.0415750140851443</v>
      </c>
      <c r="I31" s="77">
        <f t="shared" si="2"/>
        <v>1.0415750140851443</v>
      </c>
      <c r="J31" s="76">
        <f>分析係数表!G34</f>
        <v>0.4256007393715342</v>
      </c>
      <c r="K31" s="78">
        <f t="shared" si="3"/>
        <v>0.44329509610555357</v>
      </c>
      <c r="L31" s="79"/>
      <c r="M31" s="80"/>
      <c r="N31" s="81">
        <f>分析係数表!H34</f>
        <v>0.18524713831217815</v>
      </c>
      <c r="O31" s="82">
        <f t="shared" si="4"/>
        <v>2.9405553491655403</v>
      </c>
      <c r="P31" s="76">
        <f>分析係数表!C34</f>
        <v>0.15171777726539082</v>
      </c>
      <c r="Q31" s="82">
        <f t="shared" si="5"/>
        <v>0.44613452150125099</v>
      </c>
      <c r="R31" s="83">
        <v>0.47087644759942049</v>
      </c>
      <c r="S31" s="84">
        <f t="shared" si="6"/>
        <v>1.5124514616845648</v>
      </c>
      <c r="T31" s="85">
        <f>分析係数表!F34</f>
        <v>0.70194085027726427</v>
      </c>
      <c r="U31" s="86">
        <f t="shared" si="7"/>
        <v>1.0616514650179545</v>
      </c>
      <c r="V31" s="87">
        <f>分析係数表!D34</f>
        <v>0.41728280961182995</v>
      </c>
      <c r="W31" s="167">
        <f t="shared" si="8"/>
        <v>1</v>
      </c>
      <c r="X31" s="76">
        <f>分析係数表!E34</f>
        <v>0.28927911275415896</v>
      </c>
      <c r="Y31" s="166">
        <f t="shared" si="9"/>
        <v>0</v>
      </c>
    </row>
    <row r="32" spans="1:25" x14ac:dyDescent="0.2">
      <c r="A32" s="6" t="s">
        <v>20</v>
      </c>
      <c r="B32" s="5" t="s">
        <v>37</v>
      </c>
      <c r="C32" s="90"/>
      <c r="D32" s="76">
        <f>投入係数表!L32</f>
        <v>2.5998581895532971E-3</v>
      </c>
      <c r="E32" s="77">
        <f t="shared" si="0"/>
        <v>0.25998581895532974</v>
      </c>
      <c r="F32" s="76">
        <f>分析係数表!C35</f>
        <v>0.24573021958870689</v>
      </c>
      <c r="G32" s="77">
        <f t="shared" si="1"/>
        <v>6.3886372381842971E-2</v>
      </c>
      <c r="H32" s="77">
        <v>0.1030386978558919</v>
      </c>
      <c r="I32" s="77">
        <f t="shared" si="2"/>
        <v>0.1030386978558919</v>
      </c>
      <c r="J32" s="76">
        <f>分析係数表!G35</f>
        <v>0.31648936170212766</v>
      </c>
      <c r="K32" s="78">
        <f t="shared" si="3"/>
        <v>3.2610651715029616E-2</v>
      </c>
      <c r="L32" s="79"/>
      <c r="M32" s="80"/>
      <c r="N32" s="81">
        <f>分析係数表!H35</f>
        <v>7.0287644724326803E-2</v>
      </c>
      <c r="O32" s="82">
        <f t="shared" si="4"/>
        <v>1.1157241701950695</v>
      </c>
      <c r="P32" s="76">
        <f>分析係数表!C35</f>
        <v>0.24573021958870689</v>
      </c>
      <c r="Q32" s="82">
        <f t="shared" si="5"/>
        <v>0.27416714534246223</v>
      </c>
      <c r="R32" s="83">
        <v>0.30303136653574803</v>
      </c>
      <c r="S32" s="84">
        <f t="shared" si="6"/>
        <v>0.40607006439163995</v>
      </c>
      <c r="T32" s="85">
        <f>分析係数表!F35</f>
        <v>0.65026595744680848</v>
      </c>
      <c r="U32" s="86">
        <f t="shared" si="7"/>
        <v>0.26405353921211694</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投入係数表!L33</f>
        <v>4.7270148900969039E-4</v>
      </c>
      <c r="E33" s="77">
        <f t="shared" si="0"/>
        <v>4.727014890096904E-2</v>
      </c>
      <c r="F33" s="76">
        <f>分析係数表!C36</f>
        <v>0.58821233411397345</v>
      </c>
      <c r="G33" s="77">
        <f t="shared" si="1"/>
        <v>2.7804884618954077E-2</v>
      </c>
      <c r="H33" s="77">
        <v>6.3803571085132696E-2</v>
      </c>
      <c r="I33" s="77">
        <f t="shared" si="2"/>
        <v>6.3803571085132696E-2</v>
      </c>
      <c r="J33" s="76">
        <f>分析係数表!G36</f>
        <v>4.6988749172733289E-2</v>
      </c>
      <c r="K33" s="78">
        <f t="shared" si="3"/>
        <v>2.9980499980439587E-3</v>
      </c>
      <c r="L33" s="79"/>
      <c r="M33" s="80"/>
      <c r="N33" s="81">
        <f>分析係数表!H36</f>
        <v>7.2517957296073993E-2</v>
      </c>
      <c r="O33" s="82">
        <f t="shared" si="4"/>
        <v>1.1511274569768077</v>
      </c>
      <c r="P33" s="76">
        <f>分析係数表!C36</f>
        <v>0.58821233411397345</v>
      </c>
      <c r="Q33" s="82">
        <f t="shared" si="5"/>
        <v>0.6771073683310106</v>
      </c>
      <c r="R33" s="83">
        <v>0.71479213401256336</v>
      </c>
      <c r="S33" s="84">
        <f t="shared" si="6"/>
        <v>0.77859570509769604</v>
      </c>
      <c r="T33" s="85">
        <f>分析係数表!F36</f>
        <v>0.85903375248180014</v>
      </c>
      <c r="U33" s="86">
        <f t="shared" si="7"/>
        <v>0.66883999021628693</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投入係数表!L34</f>
        <v>1.6780902859844009E-2</v>
      </c>
      <c r="E34" s="77">
        <f t="shared" si="0"/>
        <v>1.6780902859844009</v>
      </c>
      <c r="F34" s="76">
        <f>分析係数表!C37</f>
        <v>0.50371087447563734</v>
      </c>
      <c r="G34" s="77">
        <f t="shared" si="1"/>
        <v>0.84527232540227493</v>
      </c>
      <c r="H34" s="77">
        <v>1.055775155837188</v>
      </c>
      <c r="I34" s="77">
        <f t="shared" si="2"/>
        <v>1.055775155837188</v>
      </c>
      <c r="J34" s="76">
        <f>分析係数表!G37</f>
        <v>0.46674537583628495</v>
      </c>
      <c r="K34" s="78">
        <f t="shared" si="3"/>
        <v>0.49277817190984058</v>
      </c>
      <c r="L34" s="79"/>
      <c r="M34" s="80"/>
      <c r="N34" s="81">
        <f>分析係数表!H37</f>
        <v>5.4544261864934891E-2</v>
      </c>
      <c r="O34" s="82">
        <f t="shared" si="4"/>
        <v>0.86581861644162428</v>
      </c>
      <c r="P34" s="76">
        <f>分析係数表!C37</f>
        <v>0.50371087447563734</v>
      </c>
      <c r="Q34" s="82">
        <f t="shared" si="5"/>
        <v>0.436122252425097</v>
      </c>
      <c r="R34" s="83">
        <v>0.49285433398561934</v>
      </c>
      <c r="S34" s="84">
        <f t="shared" si="6"/>
        <v>1.5486294898228072</v>
      </c>
      <c r="T34" s="85">
        <f>分析係数表!F37</f>
        <v>0.71979535615899248</v>
      </c>
      <c r="U34" s="86">
        <f t="shared" si="7"/>
        <v>1.1146963151853264</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投入係数表!L35</f>
        <v>3.545261167572678E-3</v>
      </c>
      <c r="E35" s="77">
        <f t="shared" si="0"/>
        <v>0.35452611675726781</v>
      </c>
      <c r="F35" s="76">
        <f>分析係数表!C38</f>
        <v>2.603198214949809E-3</v>
      </c>
      <c r="G35" s="77">
        <f t="shared" si="1"/>
        <v>9.2290175429560715E-4</v>
      </c>
      <c r="H35" s="77">
        <v>1.3595619275306016E-3</v>
      </c>
      <c r="I35" s="77">
        <f t="shared" si="2"/>
        <v>1.3595619275306016E-3</v>
      </c>
      <c r="J35" s="76">
        <f>分析係数表!G38</f>
        <v>0.5</v>
      </c>
      <c r="K35" s="78">
        <f t="shared" si="3"/>
        <v>6.797809637653008E-4</v>
      </c>
      <c r="L35" s="79"/>
      <c r="M35" s="80"/>
      <c r="N35" s="81">
        <f>分析係数表!H38</f>
        <v>4.7820525435402932E-2</v>
      </c>
      <c r="O35" s="82">
        <f t="shared" si="4"/>
        <v>0.75908811952609034</v>
      </c>
      <c r="P35" s="76">
        <f>分析係数表!C38</f>
        <v>2.603198214949809E-3</v>
      </c>
      <c r="Q35" s="82">
        <f t="shared" si="5"/>
        <v>1.9760568377399255E-3</v>
      </c>
      <c r="R35" s="83">
        <v>2.2218351926925114E-3</v>
      </c>
      <c r="S35" s="84">
        <f t="shared" si="6"/>
        <v>3.5813971202231128E-3</v>
      </c>
      <c r="T35" s="85">
        <f>分析係数表!F38</f>
        <v>0.66666666666666663</v>
      </c>
      <c r="U35" s="86">
        <f t="shared" si="7"/>
        <v>2.3875980801487417E-3</v>
      </c>
      <c r="V35" s="87">
        <f>分析係数表!D38</f>
        <v>1.0833333333333333</v>
      </c>
      <c r="W35" s="167">
        <f t="shared" si="8"/>
        <v>0</v>
      </c>
      <c r="X35" s="76">
        <f>分析係数表!E38</f>
        <v>0</v>
      </c>
      <c r="Y35" s="166">
        <f t="shared" si="9"/>
        <v>0</v>
      </c>
    </row>
    <row r="36" spans="1:25" x14ac:dyDescent="0.2">
      <c r="A36" s="6" t="s">
        <v>24</v>
      </c>
      <c r="B36" s="5" t="s">
        <v>39</v>
      </c>
      <c r="C36" s="90"/>
      <c r="D36" s="76">
        <f>投入係数表!L36</f>
        <v>0</v>
      </c>
      <c r="E36" s="77">
        <f t="shared" si="0"/>
        <v>0</v>
      </c>
      <c r="F36" s="76">
        <f>分析係数表!C39</f>
        <v>1</v>
      </c>
      <c r="G36" s="77">
        <f t="shared" si="1"/>
        <v>0</v>
      </c>
      <c r="H36" s="77">
        <v>2.0093848529570591E-3</v>
      </c>
      <c r="I36" s="77">
        <f t="shared" si="2"/>
        <v>2.0093848529570591E-3</v>
      </c>
      <c r="J36" s="76">
        <f>分析係数表!G39</f>
        <v>0.35424286759326995</v>
      </c>
      <c r="K36" s="78">
        <f t="shared" si="3"/>
        <v>7.1181025240998972E-4</v>
      </c>
      <c r="L36" s="79"/>
      <c r="M36" s="80"/>
      <c r="N36" s="81">
        <f>分析係数表!H39</f>
        <v>4.3622290006231756E-3</v>
      </c>
      <c r="O36" s="82">
        <f t="shared" si="4"/>
        <v>6.9244663852517152E-2</v>
      </c>
      <c r="P36" s="76">
        <f>分析係数表!C39</f>
        <v>1</v>
      </c>
      <c r="Q36" s="82">
        <f t="shared" si="5"/>
        <v>6.9244663852517152E-2</v>
      </c>
      <c r="R36" s="83">
        <v>7.3042312035111454E-2</v>
      </c>
      <c r="S36" s="84">
        <f t="shared" si="6"/>
        <v>7.5051696888068509E-2</v>
      </c>
      <c r="T36" s="85">
        <f>分析係数表!F39</f>
        <v>0.70501097293343085</v>
      </c>
      <c r="U36" s="86">
        <f t="shared" si="7"/>
        <v>5.2912269843362121E-2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投入係数表!L37</f>
        <v>2.363507445048452E-4</v>
      </c>
      <c r="E37" s="77">
        <f t="shared" si="0"/>
        <v>2.363507445048452E-2</v>
      </c>
      <c r="F37" s="76">
        <f>分析係数表!C40</f>
        <v>0.80741531074953321</v>
      </c>
      <c r="G37" s="77">
        <f t="shared" si="1"/>
        <v>1.9083320982026312E-2</v>
      </c>
      <c r="H37" s="77">
        <v>2.1900953657439583E-2</v>
      </c>
      <c r="I37" s="77">
        <f t="shared" si="2"/>
        <v>2.1900953657439583E-2</v>
      </c>
      <c r="J37" s="76">
        <f>分析係数表!G40</f>
        <v>0.58044960848699167</v>
      </c>
      <c r="K37" s="78">
        <f t="shared" si="3"/>
        <v>1.2712399975952554E-2</v>
      </c>
      <c r="L37" s="79"/>
      <c r="M37" s="80"/>
      <c r="N37" s="81">
        <f>分析係数表!H40</f>
        <v>3.1486765718783824E-2</v>
      </c>
      <c r="O37" s="82">
        <f t="shared" si="4"/>
        <v>0.49981110750689078</v>
      </c>
      <c r="P37" s="76">
        <f>分析係数表!C40</f>
        <v>0.80741531074953321</v>
      </c>
      <c r="Q37" s="82">
        <f t="shared" si="5"/>
        <v>0.4035551406837446</v>
      </c>
      <c r="R37" s="83">
        <v>0.40400520346922458</v>
      </c>
      <c r="S37" s="84">
        <f t="shared" si="6"/>
        <v>0.42590615712666419</v>
      </c>
      <c r="T37" s="85">
        <f>分析係数表!F40</f>
        <v>0.7794897701439758</v>
      </c>
      <c r="U37" s="86">
        <f t="shared" si="7"/>
        <v>0.33198949252156751</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投入係数表!L38</f>
        <v>0</v>
      </c>
      <c r="E38" s="77">
        <f t="shared" si="0"/>
        <v>0</v>
      </c>
      <c r="F38" s="76">
        <f>分析係数表!C41</f>
        <v>0.45201238390092879</v>
      </c>
      <c r="G38" s="77">
        <f t="shared" si="1"/>
        <v>0</v>
      </c>
      <c r="H38" s="77">
        <v>1.9663769470895246E-5</v>
      </c>
      <c r="I38" s="77">
        <f t="shared" si="2"/>
        <v>1.9663769470895246E-5</v>
      </c>
      <c r="J38" s="76">
        <f>分析係数表!G41</f>
        <v>0.48819421350182907</v>
      </c>
      <c r="K38" s="78">
        <f t="shared" si="3"/>
        <v>9.5997384713249829E-6</v>
      </c>
      <c r="L38" s="79"/>
      <c r="M38" s="80"/>
      <c r="N38" s="81">
        <f>分析係数表!H41</f>
        <v>5.5823411722260484E-2</v>
      </c>
      <c r="O38" s="82">
        <f t="shared" si="4"/>
        <v>0.88612344268409171</v>
      </c>
      <c r="P38" s="76">
        <f>分析係数表!C41</f>
        <v>0.45201238390092879</v>
      </c>
      <c r="Q38" s="82">
        <f t="shared" si="5"/>
        <v>0.40053876975813435</v>
      </c>
      <c r="R38" s="83">
        <v>0.40406869227458225</v>
      </c>
      <c r="S38" s="84">
        <f t="shared" si="6"/>
        <v>0.40408835604405313</v>
      </c>
      <c r="T38" s="85">
        <f>分析係数表!F41</f>
        <v>0.58829398071167271</v>
      </c>
      <c r="U38" s="86">
        <f t="shared" si="7"/>
        <v>0.23772274753639172</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投入係数表!L39</f>
        <v>2.363507445048452E-4</v>
      </c>
      <c r="E39" s="77">
        <f>$C$14*D39</f>
        <v>2.363507445048452E-2</v>
      </c>
      <c r="F39" s="76">
        <f>分析係数表!C42</f>
        <v>0.22977941176470584</v>
      </c>
      <c r="G39" s="77">
        <f>E39*F39</f>
        <v>5.4308535042473611E-3</v>
      </c>
      <c r="H39" s="77">
        <v>7.3920508633767727E-3</v>
      </c>
      <c r="I39" s="77">
        <f>C39+H39</f>
        <v>7.3920508633767727E-3</v>
      </c>
      <c r="J39" s="76">
        <f>分析係数表!G42</f>
        <v>0.5</v>
      </c>
      <c r="K39" s="78">
        <f>I39*J39</f>
        <v>3.6960254316883863E-3</v>
      </c>
      <c r="L39" s="79"/>
      <c r="M39" s="80"/>
      <c r="N39" s="81">
        <f>分析係数表!H42</f>
        <v>1.6268162288038308E-2</v>
      </c>
      <c r="O39" s="82">
        <f t="shared" si="4"/>
        <v>0.25823573887856022</v>
      </c>
      <c r="P39" s="76">
        <f>分析係数表!C42</f>
        <v>0.22977941176470584</v>
      </c>
      <c r="Q39" s="82">
        <f>O39*P39</f>
        <v>5.9337256176139747E-2</v>
      </c>
      <c r="R39" s="83">
        <v>6.0840790119275019E-2</v>
      </c>
      <c r="S39" s="84">
        <f>I39+R39</f>
        <v>6.8232840982651796E-2</v>
      </c>
      <c r="T39" s="85">
        <f>分析係数表!F42</f>
        <v>0.56349206349206349</v>
      </c>
      <c r="U39" s="86">
        <f t="shared" si="7"/>
        <v>3.8448664363240299E-2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投入係数表!L40</f>
        <v>3.6161663909241311E-2</v>
      </c>
      <c r="E40" s="77">
        <f>$C$14*D40</f>
        <v>3.6161663909241311</v>
      </c>
      <c r="F40" s="76">
        <f>分析係数表!C43</f>
        <v>0.15755839576906128</v>
      </c>
      <c r="G40" s="77">
        <f>E40*F40</f>
        <v>0.5697573753880022</v>
      </c>
      <c r="H40" s="77">
        <v>0.72206416983874211</v>
      </c>
      <c r="I40" s="77">
        <f>C40+H40</f>
        <v>0.72206416983874211</v>
      </c>
      <c r="J40" s="76">
        <f>分析係数表!G43</f>
        <v>0.37795275590551181</v>
      </c>
      <c r="K40" s="78">
        <f>I40*J40</f>
        <v>0.2729061429311781</v>
      </c>
      <c r="L40" s="79"/>
      <c r="M40" s="80"/>
      <c r="N40" s="81">
        <f>分析係数表!H43</f>
        <v>4.3425497720489356E-2</v>
      </c>
      <c r="O40" s="82">
        <f t="shared" si="4"/>
        <v>0.68932281910325355</v>
      </c>
      <c r="P40" s="76">
        <f>分析係数表!C43</f>
        <v>0.15755839576906128</v>
      </c>
      <c r="Q40" s="82">
        <f>O40*P40</f>
        <v>0.10860859754491546</v>
      </c>
      <c r="R40" s="83">
        <v>0.15438826196940347</v>
      </c>
      <c r="S40" s="84">
        <f>I40+R40</f>
        <v>0.87645243180814558</v>
      </c>
      <c r="T40" s="85">
        <f>分析係数表!F43</f>
        <v>0.59317585301837272</v>
      </c>
      <c r="U40" s="86">
        <f t="shared" si="7"/>
        <v>0.51989041886782394</v>
      </c>
      <c r="V40" s="87">
        <f>分析係数表!D43</f>
        <v>0.81889763779527558</v>
      </c>
      <c r="W40" s="167">
        <f t="shared" si="8"/>
        <v>1</v>
      </c>
      <c r="X40" s="76">
        <f>分析係数表!E43</f>
        <v>0.67322834645669294</v>
      </c>
      <c r="Y40" s="166">
        <f t="shared" si="9"/>
        <v>1</v>
      </c>
    </row>
    <row r="41" spans="1:25" x14ac:dyDescent="0.2">
      <c r="A41" s="6" t="s">
        <v>340</v>
      </c>
      <c r="B41" s="5" t="s">
        <v>42</v>
      </c>
      <c r="C41" s="90"/>
      <c r="D41" s="76">
        <f>投入係数表!L41</f>
        <v>0</v>
      </c>
      <c r="E41" s="77">
        <f>$C$14*D41</f>
        <v>0</v>
      </c>
      <c r="F41" s="76">
        <f>分析係数表!C44</f>
        <v>0.3172445048719692</v>
      </c>
      <c r="G41" s="77">
        <f>E41*F41</f>
        <v>0</v>
      </c>
      <c r="H41" s="77">
        <v>4.9740733516750655E-4</v>
      </c>
      <c r="I41" s="77">
        <f>C41+H41</f>
        <v>4.9740733516750655E-4</v>
      </c>
      <c r="J41" s="76">
        <f>分析係数表!G44</f>
        <v>0.27070707070707073</v>
      </c>
      <c r="K41" s="78">
        <f>I41*J41</f>
        <v>1.3465168265140582E-4</v>
      </c>
      <c r="L41" s="79"/>
      <c r="M41" s="80"/>
      <c r="N41" s="81">
        <f>分析係数表!H44</f>
        <v>0.1249959001607137</v>
      </c>
      <c r="O41" s="82">
        <f t="shared" si="4"/>
        <v>1.9841459694882924</v>
      </c>
      <c r="P41" s="76">
        <f>分析係数表!C44</f>
        <v>0.3172445048719692</v>
      </c>
      <c r="Q41" s="82">
        <f>O41*P41</f>
        <v>0.62945940568402658</v>
      </c>
      <c r="R41" s="83">
        <v>0.63519570062858133</v>
      </c>
      <c r="S41" s="84">
        <f>I41+R41</f>
        <v>0.63569310796374878</v>
      </c>
      <c r="T41" s="85">
        <f>分析係数表!F44</f>
        <v>0.56111111111111112</v>
      </c>
      <c r="U41" s="86">
        <f t="shared" si="7"/>
        <v>0.35669446613521461</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投入係数表!L42</f>
        <v>2.363507445048452E-4</v>
      </c>
      <c r="E42" s="77">
        <f>$C$14*D42</f>
        <v>2.363507445048452E-2</v>
      </c>
      <c r="F42" s="76">
        <f>分析係数表!C45</f>
        <v>1</v>
      </c>
      <c r="G42" s="77">
        <f>E42*F42</f>
        <v>2.363507445048452E-2</v>
      </c>
      <c r="H42" s="77">
        <v>3.0810215017336363E-2</v>
      </c>
      <c r="I42" s="77">
        <f>C42+H42</f>
        <v>3.0810215017336363E-2</v>
      </c>
      <c r="J42" s="76">
        <f>分析係数表!G45</f>
        <v>0</v>
      </c>
      <c r="K42" s="78">
        <f>I42*J42</f>
        <v>0</v>
      </c>
      <c r="L42" s="79"/>
      <c r="M42" s="80"/>
      <c r="N42" s="81">
        <f>分析係数表!H45</f>
        <v>0</v>
      </c>
      <c r="O42" s="82">
        <f t="shared" si="4"/>
        <v>0</v>
      </c>
      <c r="P42" s="76">
        <f>分析係数表!C45</f>
        <v>1</v>
      </c>
      <c r="Q42" s="82">
        <f>O42*P42</f>
        <v>0</v>
      </c>
      <c r="R42" s="83">
        <v>5.5208256318430345E-3</v>
      </c>
      <c r="S42" s="84">
        <f>I42+R42</f>
        <v>3.63310406491794E-2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1.6544552115339162E-3</v>
      </c>
      <c r="E43" s="77">
        <f>$C$14*D43</f>
        <v>0.16544552115339162</v>
      </c>
      <c r="F43" s="76">
        <f>分析係数表!C46</f>
        <v>4.6672428694900625E-2</v>
      </c>
      <c r="G43" s="77">
        <f>E43*F43</f>
        <v>7.7217442889223435E-3</v>
      </c>
      <c r="H43" s="77">
        <v>1.085067820596812E-2</v>
      </c>
      <c r="I43" s="77">
        <f>C43+H43</f>
        <v>1.085067820596812E-2</v>
      </c>
      <c r="J43" s="76">
        <f>分析係数表!G46</f>
        <v>1.8518518518518517E-2</v>
      </c>
      <c r="K43" s="78">
        <f>I43*J43</f>
        <v>2.0093848529570592E-4</v>
      </c>
      <c r="L43" s="79"/>
      <c r="M43" s="80"/>
      <c r="N43" s="81">
        <f>分析係数表!H46</f>
        <v>2.5582997146511858E-2</v>
      </c>
      <c r="O43" s="82">
        <f t="shared" si="4"/>
        <v>0.40609652484934877</v>
      </c>
      <c r="P43" s="76">
        <f>分析係数表!C46</f>
        <v>4.6672428694900625E-2</v>
      </c>
      <c r="Q43" s="82">
        <f>O43*P43</f>
        <v>1.8953511099278172E-2</v>
      </c>
      <c r="R43" s="83">
        <v>2.0507300186009315E-2</v>
      </c>
      <c r="S43" s="84">
        <f>I43+R43</f>
        <v>3.1357978391977431E-2</v>
      </c>
      <c r="T43" s="85">
        <f>分析係数表!F46</f>
        <v>0.35185185185185186</v>
      </c>
      <c r="U43" s="86">
        <f t="shared" si="7"/>
        <v>1.1033362767547615E-2</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投入係数表!L44</f>
        <v>0.65918222642401325</v>
      </c>
      <c r="E44" s="91">
        <f>SUM(E5:E43)</f>
        <v>65.918222642401318</v>
      </c>
      <c r="F44" s="92">
        <f>分析係数表!C47</f>
        <v>0.39611399613657461</v>
      </c>
      <c r="G44" s="91">
        <f>SUM(G5:G43)</f>
        <v>15.837826536289047</v>
      </c>
      <c r="H44" s="91">
        <f>SUM(H5:H43)</f>
        <v>18.474689371051451</v>
      </c>
      <c r="I44" s="91">
        <f>SUM(I5:I43)</f>
        <v>118.47468937105144</v>
      </c>
      <c r="J44" s="92">
        <f>分析係数表!G47</f>
        <v>0.26621430495689657</v>
      </c>
      <c r="K44" s="93">
        <f>SUM(K5:K43)</f>
        <v>25.31688738832003</v>
      </c>
      <c r="L44" s="94">
        <f>最終需要_まとめ!$L$33</f>
        <v>0.627</v>
      </c>
      <c r="M44" s="91">
        <f>K44*L44</f>
        <v>15.873688392476659</v>
      </c>
      <c r="N44" s="95">
        <f>分析係数表!H47</f>
        <v>1</v>
      </c>
      <c r="O44" s="96">
        <f>SUM(O5:O43)</f>
        <v>15.873688392476659</v>
      </c>
      <c r="P44" s="92">
        <f>分析係数表!C47</f>
        <v>0.39611399613657461</v>
      </c>
      <c r="Q44" s="96">
        <f>SUM(Q5:Q43)</f>
        <v>4.6749357711212536</v>
      </c>
      <c r="R44" s="91">
        <f>SUM(R5:R43)</f>
        <v>5.2560455681979832</v>
      </c>
      <c r="S44" s="97">
        <f>SUM(S5:S43)</f>
        <v>123.73073493924944</v>
      </c>
      <c r="T44" s="98">
        <f>分析係数表!F47</f>
        <v>0.49986530172413796</v>
      </c>
      <c r="U44" s="99">
        <f>SUM(U5:U43)</f>
        <v>42.719380854039919</v>
      </c>
      <c r="V44" s="100">
        <f>分析係数表!D47</f>
        <v>0.10482893318965517</v>
      </c>
      <c r="W44" s="164">
        <f>SUM(W5:W43)</f>
        <v>6</v>
      </c>
      <c r="X44" s="92">
        <f>分析係数表!E47</f>
        <v>8.4725215517241381E-2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1</v>
      </c>
      <c r="G5" s="77">
        <f t="shared" ref="G5:G38" si="1">E5*F5</f>
        <v>0</v>
      </c>
      <c r="H5" s="77">
        <f t="array" ref="H5:H43">MMULT(逆行列係数!C5:AO43,'11'!G5:G43)</f>
        <v>1.8974565191527189E-3</v>
      </c>
      <c r="I5" s="77">
        <f t="shared" ref="I5:I38" si="2">C5+H5</f>
        <v>1.8974565191527189E-3</v>
      </c>
      <c r="J5" s="76">
        <f>分析係数表!G8</f>
        <v>0.11967899511514306</v>
      </c>
      <c r="K5" s="78">
        <f t="shared" ref="K5:K38" si="3">I5*J5</f>
        <v>2.270856894868746E-4</v>
      </c>
      <c r="L5" s="79" t="s">
        <v>182</v>
      </c>
      <c r="M5" s="80" t="s">
        <v>182</v>
      </c>
      <c r="N5" s="81">
        <f>分析係数表!H8</f>
        <v>1.4037849716291122E-2</v>
      </c>
      <c r="O5" s="82">
        <f t="shared" ref="O5:O43" si="4">$M$44*N5</f>
        <v>0.21579101499156303</v>
      </c>
      <c r="P5" s="76">
        <f>分析係数表!C8</f>
        <v>1</v>
      </c>
      <c r="Q5" s="82">
        <f t="shared" ref="Q5:Q38" si="5">O5*P5</f>
        <v>0.21579101499156303</v>
      </c>
      <c r="R5" s="83">
        <f t="array" ref="R5:R43">MMULT(逆行列係数!C5:AO43,'11'!Q5:Q43)</f>
        <v>0.31206158800866995</v>
      </c>
      <c r="S5" s="84">
        <f t="shared" ref="S5:S38" si="6">I5+R5</f>
        <v>0.31395904452782269</v>
      </c>
      <c r="T5" s="85">
        <f>分析係数表!F8</f>
        <v>0.45208187950686207</v>
      </c>
      <c r="U5" s="86">
        <f t="shared" ref="U5:U43" si="7">S5*T5</f>
        <v>0.14193519493831669</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投入係数表!M6</f>
        <v>0</v>
      </c>
      <c r="E6" s="77">
        <f t="shared" si="0"/>
        <v>0</v>
      </c>
      <c r="F6" s="76">
        <f>分析係数表!C9</f>
        <v>0.71764705882352942</v>
      </c>
      <c r="G6" s="77">
        <f t="shared" si="1"/>
        <v>0</v>
      </c>
      <c r="H6" s="77">
        <v>1.3788745284932206E-2</v>
      </c>
      <c r="I6" s="77">
        <f t="shared" si="2"/>
        <v>1.3788745284932206E-2</v>
      </c>
      <c r="J6" s="76">
        <f>分析係数表!G9</f>
        <v>0.25757575757575757</v>
      </c>
      <c r="K6" s="78">
        <f t="shared" si="3"/>
        <v>3.5516465127855682E-3</v>
      </c>
      <c r="L6" s="79"/>
      <c r="M6" s="80"/>
      <c r="N6" s="81">
        <f>分析係数表!H9</f>
        <v>7.2157171438879601E-4</v>
      </c>
      <c r="O6" s="82">
        <f t="shared" si="4"/>
        <v>1.1092061518257914E-2</v>
      </c>
      <c r="P6" s="76">
        <f>分析係数表!C9</f>
        <v>0.71764705882352942</v>
      </c>
      <c r="Q6" s="82">
        <f t="shared" si="5"/>
        <v>7.9601853248674453E-3</v>
      </c>
      <c r="R6" s="83">
        <v>9.7800799981590022E-3</v>
      </c>
      <c r="S6" s="84">
        <f t="shared" si="6"/>
        <v>2.3568825283091208E-2</v>
      </c>
      <c r="T6" s="85">
        <f>分析係数表!F9</f>
        <v>0.71212121212121215</v>
      </c>
      <c r="U6" s="86">
        <f t="shared" si="7"/>
        <v>1.6783860428867984E-2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投入係数表!M7</f>
        <v>0</v>
      </c>
      <c r="E7" s="77">
        <f t="shared" si="0"/>
        <v>0</v>
      </c>
      <c r="F7" s="76">
        <f>分析係数表!C10</f>
        <v>2.3584905660377409E-2</v>
      </c>
      <c r="G7" s="77">
        <f t="shared" si="1"/>
        <v>0</v>
      </c>
      <c r="H7" s="77">
        <v>2.4846152898641059E-6</v>
      </c>
      <c r="I7" s="77">
        <f t="shared" si="2"/>
        <v>2.4846152898641059E-6</v>
      </c>
      <c r="J7" s="76">
        <f>分析係数表!G10</f>
        <v>0.2857142857142857</v>
      </c>
      <c r="K7" s="78">
        <f t="shared" si="3"/>
        <v>7.0989008281831598E-7</v>
      </c>
      <c r="L7" s="79"/>
      <c r="M7" s="80"/>
      <c r="N7" s="81">
        <f>分析係数表!H10</f>
        <v>1.443143428777592E-3</v>
      </c>
      <c r="O7" s="82">
        <f t="shared" si="4"/>
        <v>2.2184123036515829E-2</v>
      </c>
      <c r="P7" s="76">
        <f>分析係数表!C10</f>
        <v>2.3584905660377409E-2</v>
      </c>
      <c r="Q7" s="82">
        <f t="shared" si="5"/>
        <v>5.2321044897443107E-4</v>
      </c>
      <c r="R7" s="83">
        <v>7.5027783858698451E-4</v>
      </c>
      <c r="S7" s="84">
        <f t="shared" si="6"/>
        <v>7.5276245387684857E-4</v>
      </c>
      <c r="T7" s="85">
        <f>分析係数表!F10</f>
        <v>0.5714285714285714</v>
      </c>
      <c r="U7" s="86">
        <f t="shared" si="7"/>
        <v>4.3014997364391344E-4</v>
      </c>
      <c r="V7" s="87">
        <f>分析係数表!D10</f>
        <v>0.14285714285714285</v>
      </c>
      <c r="W7" s="167">
        <f t="shared" si="8"/>
        <v>0</v>
      </c>
      <c r="X7" s="76">
        <f>分析係数表!E10</f>
        <v>0</v>
      </c>
      <c r="Y7" s="166">
        <f t="shared" si="9"/>
        <v>0</v>
      </c>
    </row>
    <row r="8" spans="1:25" x14ac:dyDescent="0.2">
      <c r="A8" s="6" t="s">
        <v>221</v>
      </c>
      <c r="B8" s="5" t="s">
        <v>27</v>
      </c>
      <c r="C8" s="90"/>
      <c r="D8" s="76">
        <f>投入係数表!M8</f>
        <v>6.5789473684210523E-2</v>
      </c>
      <c r="E8" s="77">
        <f t="shared" si="0"/>
        <v>6.5789473684210522</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-5.0418461446626885E-4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投入係数表!M9</f>
        <v>0</v>
      </c>
      <c r="E9" s="77">
        <f t="shared" si="0"/>
        <v>0</v>
      </c>
      <c r="F9" s="76">
        <f>分析係数表!C12</f>
        <v>0.10853964836742014</v>
      </c>
      <c r="G9" s="77">
        <f t="shared" si="1"/>
        <v>0</v>
      </c>
      <c r="H9" s="77">
        <v>3.7866234470855829E-4</v>
      </c>
      <c r="I9" s="77">
        <f t="shared" si="2"/>
        <v>3.7866234470855829E-4</v>
      </c>
      <c r="J9" s="76">
        <f>分析係数表!G12</f>
        <v>0.14452332657200812</v>
      </c>
      <c r="K9" s="78">
        <f t="shared" si="3"/>
        <v>5.472554170483728E-5</v>
      </c>
      <c r="L9" s="79"/>
      <c r="M9" s="80"/>
      <c r="N9" s="81">
        <f>分析係数表!H12</f>
        <v>0.10554626258650661</v>
      </c>
      <c r="O9" s="82">
        <f t="shared" si="4"/>
        <v>1.622466089352453</v>
      </c>
      <c r="P9" s="76">
        <f>分析係数表!C12</f>
        <v>0.10853964836742014</v>
      </c>
      <c r="Q9" s="82">
        <f t="shared" si="5"/>
        <v>0.1761018988263785</v>
      </c>
      <c r="R9" s="83">
        <v>0.19336867791068002</v>
      </c>
      <c r="S9" s="84">
        <f t="shared" si="6"/>
        <v>0.19374734025538859</v>
      </c>
      <c r="T9" s="85">
        <f>分析係数表!F12</f>
        <v>0.28575050709939148</v>
      </c>
      <c r="U9" s="86">
        <f t="shared" si="7"/>
        <v>5.5363400727135637E-2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投入係数表!M10</f>
        <v>4.3859649122807015E-3</v>
      </c>
      <c r="E10" s="77">
        <f t="shared" si="0"/>
        <v>0.43859649122807015</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0.24150443032934271</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投入係数表!M11</f>
        <v>2.1929824561403508E-2</v>
      </c>
      <c r="E11" s="77">
        <f t="shared" si="0"/>
        <v>2.1929824561403506</v>
      </c>
      <c r="F11" s="76">
        <f>分析係数表!C14</f>
        <v>8.8339222614840951E-2</v>
      </c>
      <c r="G11" s="77">
        <f t="shared" si="1"/>
        <v>0.19372636538342311</v>
      </c>
      <c r="H11" s="77">
        <v>0.20514811390702448</v>
      </c>
      <c r="I11" s="77">
        <f t="shared" si="2"/>
        <v>0.20514811390702448</v>
      </c>
      <c r="J11" s="76">
        <f>分析係数表!G14</f>
        <v>0.19860627177700349</v>
      </c>
      <c r="K11" s="78">
        <f t="shared" si="3"/>
        <v>4.074370206515817E-2</v>
      </c>
      <c r="L11" s="79"/>
      <c r="M11" s="80"/>
      <c r="N11" s="81">
        <f>分析係数表!H14</f>
        <v>1.3119485716159927E-3</v>
      </c>
      <c r="O11" s="82">
        <f t="shared" si="4"/>
        <v>2.0167384578650752E-2</v>
      </c>
      <c r="P11" s="76">
        <f>分析係数表!C14</f>
        <v>8.8339222614840951E-2</v>
      </c>
      <c r="Q11" s="82">
        <f t="shared" si="5"/>
        <v>1.7815710758525391E-3</v>
      </c>
      <c r="R11" s="83">
        <v>4.8976264788881283E-3</v>
      </c>
      <c r="S11" s="84">
        <f t="shared" si="6"/>
        <v>0.21004574038591262</v>
      </c>
      <c r="T11" s="85">
        <f>分析係数表!F14</f>
        <v>0.38327526132404183</v>
      </c>
      <c r="U11" s="86">
        <f t="shared" si="7"/>
        <v>8.0505336036412509E-2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投入係数表!M12</f>
        <v>3.5087719298245612E-2</v>
      </c>
      <c r="E12" s="77">
        <f t="shared" si="0"/>
        <v>3.5087719298245612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0.1502470151109481</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投入係数表!M13</f>
        <v>2.1929824561403508E-2</v>
      </c>
      <c r="E13" s="77">
        <f t="shared" si="0"/>
        <v>2.1929824561403506</v>
      </c>
      <c r="F13" s="76">
        <f>分析係数表!C16</f>
        <v>0.17911646586345387</v>
      </c>
      <c r="G13" s="77">
        <f t="shared" si="1"/>
        <v>0.39279926724441633</v>
      </c>
      <c r="H13" s="77">
        <v>0.48123952446183965</v>
      </c>
      <c r="I13" s="77">
        <f t="shared" si="2"/>
        <v>0.48123952446183965</v>
      </c>
      <c r="J13" s="76">
        <f>分析係数表!G16</f>
        <v>3.2586558044806514E-2</v>
      </c>
      <c r="K13" s="78">
        <f t="shared" si="3"/>
        <v>1.5681939697330824E-2</v>
      </c>
      <c r="L13" s="79"/>
      <c r="M13" s="80"/>
      <c r="N13" s="81">
        <f>分析係数表!H16</f>
        <v>1.8859260716979895E-2</v>
      </c>
      <c r="O13" s="82">
        <f t="shared" si="4"/>
        <v>0.28990615331810454</v>
      </c>
      <c r="P13" s="76">
        <f>分析係数表!C16</f>
        <v>0.17911646586345387</v>
      </c>
      <c r="Q13" s="82">
        <f t="shared" si="5"/>
        <v>5.1926965614407496E-2</v>
      </c>
      <c r="R13" s="83">
        <v>6.3642204004850003E-2</v>
      </c>
      <c r="S13" s="84">
        <f t="shared" si="6"/>
        <v>0.5448817284666897</v>
      </c>
      <c r="T13" s="85">
        <f>分析係数表!F16</f>
        <v>0.28920570264765783</v>
      </c>
      <c r="U13" s="86">
        <f t="shared" si="7"/>
        <v>0.15758290314107928</v>
      </c>
      <c r="V13" s="87">
        <f>分析係数表!D16</f>
        <v>0</v>
      </c>
      <c r="W13" s="167">
        <f t="shared" si="8"/>
        <v>0</v>
      </c>
      <c r="X13" s="76">
        <f>分析係数表!E16</f>
        <v>0</v>
      </c>
      <c r="Y13" s="166">
        <f t="shared" si="9"/>
        <v>0</v>
      </c>
    </row>
    <row r="14" spans="1:25" x14ac:dyDescent="0.2">
      <c r="A14" s="6" t="s">
        <v>2</v>
      </c>
      <c r="B14" s="5" t="s">
        <v>364</v>
      </c>
      <c r="C14" s="90"/>
      <c r="D14" s="76">
        <f>投入係数表!M14</f>
        <v>4.3859649122807015E-3</v>
      </c>
      <c r="E14" s="77">
        <f t="shared" si="0"/>
        <v>0.43859649122807015</v>
      </c>
      <c r="F14" s="76">
        <f>分析係数表!C17</f>
        <v>0.37357512953367877</v>
      </c>
      <c r="G14" s="77">
        <f t="shared" si="1"/>
        <v>0.16384874102354333</v>
      </c>
      <c r="H14" s="77">
        <v>0.20459103904904613</v>
      </c>
      <c r="I14" s="77">
        <f t="shared" si="2"/>
        <v>0.20459103904904613</v>
      </c>
      <c r="J14" s="76">
        <f>分析係数表!G17</f>
        <v>0.21247931930985584</v>
      </c>
      <c r="K14" s="78">
        <f t="shared" si="3"/>
        <v>4.347136471403746E-2</v>
      </c>
      <c r="L14" s="79"/>
      <c r="M14" s="80"/>
      <c r="N14" s="81">
        <f>分析係数表!H17</f>
        <v>3.1158778575879824E-3</v>
      </c>
      <c r="O14" s="82">
        <f t="shared" si="4"/>
        <v>4.7897538374295529E-2</v>
      </c>
      <c r="P14" s="76">
        <f>分析係数表!C17</f>
        <v>0.37357512953367877</v>
      </c>
      <c r="Q14" s="82">
        <f t="shared" si="5"/>
        <v>1.7893329102521803E-2</v>
      </c>
      <c r="R14" s="83">
        <v>3.4185674868834649E-2</v>
      </c>
      <c r="S14" s="84">
        <f t="shared" si="6"/>
        <v>0.23877671391788077</v>
      </c>
      <c r="T14" s="85">
        <f>分析係数表!F17</f>
        <v>0.32309146773812336</v>
      </c>
      <c r="U14" s="86">
        <f t="shared" si="7"/>
        <v>7.714671896141409E-2</v>
      </c>
      <c r="V14" s="87">
        <f>分析係数表!D17</f>
        <v>3.8761522098794611E-2</v>
      </c>
      <c r="W14" s="167">
        <f t="shared" si="8"/>
        <v>0</v>
      </c>
      <c r="X14" s="76">
        <f>分析係数表!E17</f>
        <v>3.8761522098794611E-2</v>
      </c>
      <c r="Y14" s="166">
        <f t="shared" si="9"/>
        <v>0</v>
      </c>
    </row>
    <row r="15" spans="1:25" x14ac:dyDescent="0.2">
      <c r="A15" s="6" t="s">
        <v>3</v>
      </c>
      <c r="B15" s="5" t="s">
        <v>31</v>
      </c>
      <c r="C15" s="75">
        <f>最終需要_まとめ!C16</f>
        <v>100</v>
      </c>
      <c r="D15" s="76">
        <f>投入係数表!M15</f>
        <v>8.771929824561403E-2</v>
      </c>
      <c r="E15" s="77">
        <f t="shared" si="0"/>
        <v>8.7719298245614024</v>
      </c>
      <c r="F15" s="76">
        <f>分析係数表!C18</f>
        <v>9.0293453724604955E-2</v>
      </c>
      <c r="G15" s="77">
        <f t="shared" si="1"/>
        <v>0.79204783968951709</v>
      </c>
      <c r="H15" s="77">
        <v>0.80171154677911616</v>
      </c>
      <c r="I15" s="77">
        <f t="shared" si="2"/>
        <v>100.80171154677912</v>
      </c>
      <c r="J15" s="76">
        <f>分析係数表!G18</f>
        <v>0.21491228070175439</v>
      </c>
      <c r="K15" s="78">
        <f t="shared" si="3"/>
        <v>21.663525727158671</v>
      </c>
      <c r="L15" s="79"/>
      <c r="M15" s="80"/>
      <c r="N15" s="81">
        <f>分析係数表!H18</f>
        <v>4.9198071435599725E-4</v>
      </c>
      <c r="O15" s="82">
        <f t="shared" si="4"/>
        <v>7.5627692169940317E-3</v>
      </c>
      <c r="P15" s="76">
        <f>分析係数表!C18</f>
        <v>9.0293453724604955E-2</v>
      </c>
      <c r="Q15" s="82">
        <f t="shared" si="5"/>
        <v>6.828685523245175E-4</v>
      </c>
      <c r="R15" s="83">
        <v>1.3567834383316237E-3</v>
      </c>
      <c r="S15" s="84">
        <f t="shared" si="6"/>
        <v>100.80306833021744</v>
      </c>
      <c r="T15" s="85">
        <f>分析係数表!F18</f>
        <v>0.46052631578947367</v>
      </c>
      <c r="U15" s="86">
        <f t="shared" si="7"/>
        <v>46.422465678389614</v>
      </c>
      <c r="V15" s="87">
        <f>分析係数表!D18</f>
        <v>2.1929824561403508E-2</v>
      </c>
      <c r="W15" s="167">
        <f t="shared" si="8"/>
        <v>2</v>
      </c>
      <c r="X15" s="76">
        <f>分析係数表!E18</f>
        <v>2.1929824561403508E-2</v>
      </c>
      <c r="Y15" s="166">
        <f t="shared" si="9"/>
        <v>2</v>
      </c>
    </row>
    <row r="16" spans="1:25" x14ac:dyDescent="0.2">
      <c r="A16" s="6" t="s">
        <v>4</v>
      </c>
      <c r="B16" s="5" t="s">
        <v>32</v>
      </c>
      <c r="C16" s="90"/>
      <c r="D16" s="76">
        <f>投入係数表!M16</f>
        <v>8.771929824561403E-3</v>
      </c>
      <c r="E16" s="77">
        <f t="shared" si="0"/>
        <v>0.8771929824561403</v>
      </c>
      <c r="F16" s="76">
        <f>分析係数表!C19</f>
        <v>1.9704433497536922E-2</v>
      </c>
      <c r="G16" s="77">
        <f t="shared" si="1"/>
        <v>1.7284590787313089E-2</v>
      </c>
      <c r="H16" s="77">
        <v>1.9357669134065579E-2</v>
      </c>
      <c r="I16" s="77">
        <f t="shared" si="2"/>
        <v>1.9357669134065579E-2</v>
      </c>
      <c r="J16" s="76">
        <f>分析係数表!G19</f>
        <v>6.3291139240506333E-2</v>
      </c>
      <c r="K16" s="78">
        <f t="shared" si="3"/>
        <v>1.2251689325357962E-3</v>
      </c>
      <c r="L16" s="79"/>
      <c r="M16" s="80"/>
      <c r="N16" s="81">
        <f>分析係数表!H19</f>
        <v>-1.3119485716159927E-4</v>
      </c>
      <c r="O16" s="82">
        <f t="shared" si="4"/>
        <v>-2.0167384578650754E-3</v>
      </c>
      <c r="P16" s="76">
        <f>分析係数表!C19</f>
        <v>1.9704433497536922E-2</v>
      </c>
      <c r="Q16" s="82">
        <f t="shared" si="5"/>
        <v>-3.9738688824927549E-5</v>
      </c>
      <c r="R16" s="83">
        <v>1.6152715171374642E-4</v>
      </c>
      <c r="S16" s="84">
        <f t="shared" si="6"/>
        <v>1.9519196285779326E-2</v>
      </c>
      <c r="T16" s="85">
        <f>分析係数表!F19</f>
        <v>0.26582278481012656</v>
      </c>
      <c r="U16" s="86">
        <f t="shared" si="7"/>
        <v>5.1886471139413392E-3</v>
      </c>
      <c r="V16" s="87">
        <f>分析係数表!D19</f>
        <v>3.7974683544303799E-2</v>
      </c>
      <c r="W16" s="167">
        <f t="shared" si="8"/>
        <v>0</v>
      </c>
      <c r="X16" s="76">
        <f>分析係数表!E19</f>
        <v>0</v>
      </c>
      <c r="Y16" s="166">
        <f t="shared" si="9"/>
        <v>0</v>
      </c>
    </row>
    <row r="17" spans="1:25" x14ac:dyDescent="0.2">
      <c r="A17" s="6" t="s">
        <v>5</v>
      </c>
      <c r="B17" s="5" t="s">
        <v>33</v>
      </c>
      <c r="C17" s="90"/>
      <c r="D17" s="76">
        <f>投入係数表!M17</f>
        <v>8.771929824561403E-3</v>
      </c>
      <c r="E17" s="77">
        <f t="shared" si="0"/>
        <v>0.8771929824561403</v>
      </c>
      <c r="F17" s="76">
        <f>分析係数表!C20</f>
        <v>3.1397174254317317E-3</v>
      </c>
      <c r="G17" s="77">
        <f t="shared" si="1"/>
        <v>2.7541380924839751E-3</v>
      </c>
      <c r="H17" s="77">
        <v>2.8747818142489489E-3</v>
      </c>
      <c r="I17" s="77">
        <f t="shared" si="2"/>
        <v>2.8747818142489489E-3</v>
      </c>
      <c r="J17" s="76">
        <f>分析係数表!G20</f>
        <v>0.11538461538461539</v>
      </c>
      <c r="K17" s="78">
        <f t="shared" si="3"/>
        <v>3.3170559395180181E-4</v>
      </c>
      <c r="L17" s="79"/>
      <c r="M17" s="80"/>
      <c r="N17" s="81">
        <f>分析係数表!H20</f>
        <v>6.231755715175965E-4</v>
      </c>
      <c r="O17" s="82">
        <f t="shared" si="4"/>
        <v>9.5795076748591071E-3</v>
      </c>
      <c r="P17" s="76">
        <f>分析係数表!C20</f>
        <v>3.1397174254317317E-3</v>
      </c>
      <c r="Q17" s="82">
        <f t="shared" si="5"/>
        <v>3.0076947173812149E-5</v>
      </c>
      <c r="R17" s="83">
        <v>7.2003070279348538E-5</v>
      </c>
      <c r="S17" s="84">
        <f t="shared" si="6"/>
        <v>2.9467848845282974E-3</v>
      </c>
      <c r="T17" s="85">
        <f>分析係数表!F20</f>
        <v>0.26923076923076922</v>
      </c>
      <c r="U17" s="86">
        <f t="shared" si="7"/>
        <v>7.9336516121915693E-4</v>
      </c>
      <c r="V17" s="87">
        <f>分析係数表!D20</f>
        <v>0</v>
      </c>
      <c r="W17" s="167">
        <f t="shared" si="8"/>
        <v>0</v>
      </c>
      <c r="X17" s="76">
        <f>分析係数表!E20</f>
        <v>0</v>
      </c>
      <c r="Y17" s="166">
        <f t="shared" si="9"/>
        <v>0</v>
      </c>
    </row>
    <row r="18" spans="1:25" x14ac:dyDescent="0.2">
      <c r="A18" s="6" t="s">
        <v>6</v>
      </c>
      <c r="B18" s="5" t="s">
        <v>34</v>
      </c>
      <c r="C18" s="90"/>
      <c r="D18" s="76">
        <f>投入係数表!M18</f>
        <v>1.3157894736842105E-2</v>
      </c>
      <c r="E18" s="77">
        <f t="shared" si="0"/>
        <v>1.3157894736842104</v>
      </c>
      <c r="F18" s="76">
        <f>分析係数表!C21</f>
        <v>0.20240700218818386</v>
      </c>
      <c r="G18" s="77">
        <f t="shared" si="1"/>
        <v>0.26632500287918925</v>
      </c>
      <c r="H18" s="77">
        <v>0.28768710570378131</v>
      </c>
      <c r="I18" s="77">
        <f t="shared" si="2"/>
        <v>0.28768710570378131</v>
      </c>
      <c r="J18" s="76">
        <f>分析係数表!G21</f>
        <v>0.28486646884272998</v>
      </c>
      <c r="K18" s="78">
        <f t="shared" si="3"/>
        <v>8.1952409933421386E-2</v>
      </c>
      <c r="L18" s="79"/>
      <c r="M18" s="80"/>
      <c r="N18" s="81">
        <f>分析係数表!H21</f>
        <v>1.0495588572927942E-3</v>
      </c>
      <c r="O18" s="82">
        <f t="shared" si="4"/>
        <v>1.6133907662920603E-2</v>
      </c>
      <c r="P18" s="76">
        <f>分析係数表!C21</f>
        <v>0.20240700218818386</v>
      </c>
      <c r="Q18" s="82">
        <f t="shared" si="5"/>
        <v>3.2656158836327268E-3</v>
      </c>
      <c r="R18" s="83">
        <v>6.2585706141368583E-3</v>
      </c>
      <c r="S18" s="84">
        <f t="shared" si="6"/>
        <v>0.29394567631791818</v>
      </c>
      <c r="T18" s="85">
        <f>分析係数表!F21</f>
        <v>0.42507418397626112</v>
      </c>
      <c r="U18" s="86">
        <f t="shared" si="7"/>
        <v>0.12494871849418926</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投入係数表!M19</f>
        <v>4.3859649122807015E-3</v>
      </c>
      <c r="E19" s="77">
        <f t="shared" si="0"/>
        <v>0.43859649122807015</v>
      </c>
      <c r="F19" s="76">
        <f>分析係数表!C22</f>
        <v>1.320132013201325E-2</v>
      </c>
      <c r="G19" s="77">
        <f t="shared" si="1"/>
        <v>5.7900526894794956E-3</v>
      </c>
      <c r="H19" s="77">
        <v>6.0799477255948616E-3</v>
      </c>
      <c r="I19" s="77">
        <f t="shared" si="2"/>
        <v>6.0799477255948616E-3</v>
      </c>
      <c r="J19" s="76">
        <f>分析係数表!G22</f>
        <v>0.19444444444444445</v>
      </c>
      <c r="K19" s="78">
        <f t="shared" si="3"/>
        <v>1.1822120577545565E-3</v>
      </c>
      <c r="L19" s="79"/>
      <c r="M19" s="80"/>
      <c r="N19" s="81">
        <f>分析係数表!H22</f>
        <v>6.5597428580799636E-5</v>
      </c>
      <c r="O19" s="82">
        <f t="shared" si="4"/>
        <v>1.0083692289325377E-3</v>
      </c>
      <c r="P19" s="76">
        <f>分析係数表!C22</f>
        <v>1.320132013201325E-2</v>
      </c>
      <c r="Q19" s="82">
        <f t="shared" si="5"/>
        <v>1.3311805002409787E-5</v>
      </c>
      <c r="R19" s="83">
        <v>9.143283590142863E-5</v>
      </c>
      <c r="S19" s="84">
        <f t="shared" si="6"/>
        <v>6.1713805614962902E-3</v>
      </c>
      <c r="T19" s="85">
        <f>分析係数表!F22</f>
        <v>0.42592592592592593</v>
      </c>
      <c r="U19" s="86">
        <f t="shared" si="7"/>
        <v>2.6285509798965679E-3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投入係数表!M20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5.0418461446626885E-4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投入係数表!M21</f>
        <v>0</v>
      </c>
      <c r="E21" s="77">
        <f t="shared" si="0"/>
        <v>0</v>
      </c>
      <c r="F21" s="76">
        <f>分析係数表!C24</f>
        <v>0.31952662721893488</v>
      </c>
      <c r="G21" s="77">
        <f t="shared" si="1"/>
        <v>0</v>
      </c>
      <c r="H21" s="77">
        <v>2.5312015800925194E-3</v>
      </c>
      <c r="I21" s="77">
        <f t="shared" si="2"/>
        <v>2.5312015800925194E-3</v>
      </c>
      <c r="J21" s="76">
        <f>分析係数表!G24</f>
        <v>0.20786516853932585</v>
      </c>
      <c r="K21" s="78">
        <f t="shared" si="3"/>
        <v>5.261486430529395E-4</v>
      </c>
      <c r="L21" s="79"/>
      <c r="M21" s="80"/>
      <c r="N21" s="81">
        <f>分析係数表!H24</f>
        <v>4.2638328577519763E-4</v>
      </c>
      <c r="O21" s="82">
        <f t="shared" si="4"/>
        <v>6.5543999880614944E-3</v>
      </c>
      <c r="P21" s="76">
        <f>分析係数表!C24</f>
        <v>0.31952662721893488</v>
      </c>
      <c r="Q21" s="82">
        <f t="shared" si="5"/>
        <v>2.0943053216291164E-3</v>
      </c>
      <c r="R21" s="83">
        <v>4.5183188643069363E-3</v>
      </c>
      <c r="S21" s="84">
        <f t="shared" si="6"/>
        <v>7.0495204443994557E-3</v>
      </c>
      <c r="T21" s="85">
        <f>分析係数表!F24</f>
        <v>0.398876404494382</v>
      </c>
      <c r="U21" s="86">
        <f t="shared" si="7"/>
        <v>2.811887368271693E-3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投入係数表!M22</f>
        <v>0</v>
      </c>
      <c r="E22" s="77">
        <f t="shared" si="0"/>
        <v>0</v>
      </c>
      <c r="F22" s="76">
        <f>分析係数表!C25</f>
        <v>1.883239171374762E-2</v>
      </c>
      <c r="G22" s="77">
        <f t="shared" si="1"/>
        <v>0</v>
      </c>
      <c r="H22" s="77">
        <v>4.4821162744471257E-4</v>
      </c>
      <c r="I22" s="77">
        <f t="shared" si="2"/>
        <v>4.4821162744471257E-4</v>
      </c>
      <c r="J22" s="76">
        <f>分析係数表!G25</f>
        <v>0.19852941176470587</v>
      </c>
      <c r="K22" s="78">
        <f t="shared" si="3"/>
        <v>8.8983190742700279E-5</v>
      </c>
      <c r="L22" s="79"/>
      <c r="M22" s="80"/>
      <c r="N22" s="81">
        <f>分析係数表!H25</f>
        <v>5.9037685722719666E-4</v>
      </c>
      <c r="O22" s="82">
        <f t="shared" si="4"/>
        <v>9.075323060392838E-3</v>
      </c>
      <c r="P22" s="76">
        <f>分析係数表!C25</f>
        <v>1.883239171374762E-2</v>
      </c>
      <c r="Q22" s="82">
        <f t="shared" si="5"/>
        <v>1.7091003880212479E-4</v>
      </c>
      <c r="R22" s="83">
        <v>7.5045620488867226E-4</v>
      </c>
      <c r="S22" s="84">
        <f t="shared" si="6"/>
        <v>1.1986678323333848E-3</v>
      </c>
      <c r="T22" s="85">
        <f>分析係数表!F25</f>
        <v>0.35294117647058826</v>
      </c>
      <c r="U22" s="86">
        <f t="shared" si="7"/>
        <v>4.2305923494119463E-4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投入係数表!M23</f>
        <v>0</v>
      </c>
      <c r="E23" s="77">
        <f t="shared" si="0"/>
        <v>0</v>
      </c>
      <c r="F23" s="76">
        <f>分析係数表!C26</f>
        <v>0.74753173483779967</v>
      </c>
      <c r="G23" s="77">
        <f t="shared" si="1"/>
        <v>0</v>
      </c>
      <c r="H23" s="77">
        <v>1.3045178209532724E-2</v>
      </c>
      <c r="I23" s="77">
        <f t="shared" si="2"/>
        <v>1.3045178209532724E-2</v>
      </c>
      <c r="J23" s="76">
        <f>分析係数表!G26</f>
        <v>0.19647946353730092</v>
      </c>
      <c r="K23" s="78">
        <f t="shared" si="3"/>
        <v>2.5631096163574773E-3</v>
      </c>
      <c r="L23" s="79"/>
      <c r="M23" s="80"/>
      <c r="N23" s="81">
        <f>分析係数表!H26</f>
        <v>1.2791498573255929E-2</v>
      </c>
      <c r="O23" s="82">
        <f t="shared" si="4"/>
        <v>0.19663199964184483</v>
      </c>
      <c r="P23" s="76">
        <f>分析係数表!C26</f>
        <v>0.74753173483779967</v>
      </c>
      <c r="Q23" s="82">
        <f t="shared" si="5"/>
        <v>0.14698865981689388</v>
      </c>
      <c r="R23" s="83">
        <v>0.16344174704275222</v>
      </c>
      <c r="S23" s="84">
        <f t="shared" si="6"/>
        <v>0.17648692525228493</v>
      </c>
      <c r="T23" s="85">
        <f>分析係数表!F26</f>
        <v>0.33528918692372173</v>
      </c>
      <c r="U23" s="86">
        <f t="shared" si="7"/>
        <v>5.9174157670506267E-2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投入係数表!M24</f>
        <v>0</v>
      </c>
      <c r="E24" s="77">
        <f t="shared" si="0"/>
        <v>0</v>
      </c>
      <c r="F24" s="76">
        <f>分析係数表!C27</f>
        <v>2.5641025641025661E-2</v>
      </c>
      <c r="G24" s="77">
        <f t="shared" si="1"/>
        <v>0</v>
      </c>
      <c r="H24" s="77">
        <v>3.2500130240966372E-5</v>
      </c>
      <c r="I24" s="77">
        <f t="shared" si="2"/>
        <v>3.2500130240966372E-5</v>
      </c>
      <c r="J24" s="76">
        <f>分析係数表!G27</f>
        <v>0.17777777777777778</v>
      </c>
      <c r="K24" s="78">
        <f t="shared" si="3"/>
        <v>5.7778009317273549E-6</v>
      </c>
      <c r="L24" s="79"/>
      <c r="M24" s="80"/>
      <c r="N24" s="81">
        <f>分析係数表!H27</f>
        <v>1.2135524287447932E-2</v>
      </c>
      <c r="O24" s="82">
        <f t="shared" si="4"/>
        <v>0.18654830735251945</v>
      </c>
      <c r="P24" s="76">
        <f>分析係数表!C27</f>
        <v>2.5641025641025661E-2</v>
      </c>
      <c r="Q24" s="82">
        <f t="shared" si="5"/>
        <v>4.7832899321158875E-3</v>
      </c>
      <c r="R24" s="83">
        <v>4.7991787890541175E-3</v>
      </c>
      <c r="S24" s="84">
        <f t="shared" si="6"/>
        <v>4.8316789192950835E-3</v>
      </c>
      <c r="T24" s="85">
        <f>分析係数表!F27</f>
        <v>0.33333333333333331</v>
      </c>
      <c r="U24" s="86">
        <f t="shared" si="7"/>
        <v>1.6105596397650278E-3</v>
      </c>
      <c r="V24" s="87">
        <f>分析係数表!D27</f>
        <v>0</v>
      </c>
      <c r="W24" s="167">
        <f t="shared" si="8"/>
        <v>0</v>
      </c>
      <c r="X24" s="76">
        <f>分析係数表!E27</f>
        <v>0</v>
      </c>
      <c r="Y24" s="166">
        <f t="shared" si="9"/>
        <v>0</v>
      </c>
    </row>
    <row r="25" spans="1:25" x14ac:dyDescent="0.2">
      <c r="A25" s="6" t="s">
        <v>13</v>
      </c>
      <c r="B25" s="5" t="s">
        <v>191</v>
      </c>
      <c r="C25" s="90"/>
      <c r="D25" s="76">
        <f>投入係数表!M25</f>
        <v>0</v>
      </c>
      <c r="E25" s="77">
        <f t="shared" si="0"/>
        <v>0</v>
      </c>
      <c r="F25" s="76">
        <f>分析係数表!C28</f>
        <v>7.5250836120401843E-3</v>
      </c>
      <c r="G25" s="77">
        <f t="shared" si="1"/>
        <v>0</v>
      </c>
      <c r="H25" s="77">
        <v>5.3384113956424239E-4</v>
      </c>
      <c r="I25" s="77">
        <f t="shared" si="2"/>
        <v>5.3384113956424239E-4</v>
      </c>
      <c r="J25" s="76">
        <f>分析係数表!G28</f>
        <v>0.13043478260869565</v>
      </c>
      <c r="K25" s="78">
        <f t="shared" si="3"/>
        <v>6.9631452986640316E-5</v>
      </c>
      <c r="L25" s="79"/>
      <c r="M25" s="80"/>
      <c r="N25" s="81">
        <f>分析係数表!H28</f>
        <v>2.325428843189347E-2</v>
      </c>
      <c r="O25" s="82">
        <f t="shared" si="4"/>
        <v>0.35746689165658457</v>
      </c>
      <c r="P25" s="76">
        <f>分析係数表!C28</f>
        <v>7.5250836120401843E-3</v>
      </c>
      <c r="Q25" s="82">
        <f t="shared" si="5"/>
        <v>2.6899682482519087E-3</v>
      </c>
      <c r="R25" s="83">
        <v>2.7859152791958768E-3</v>
      </c>
      <c r="S25" s="84">
        <f t="shared" si="6"/>
        <v>3.3197564187601191E-3</v>
      </c>
      <c r="T25" s="85">
        <f>分析係数表!F28</f>
        <v>0.21739130434782608</v>
      </c>
      <c r="U25" s="86">
        <f t="shared" si="7"/>
        <v>7.2168617799133025E-4</v>
      </c>
      <c r="V25" s="87">
        <f>分析係数表!D28</f>
        <v>0</v>
      </c>
      <c r="W25" s="167">
        <f t="shared" si="8"/>
        <v>0</v>
      </c>
      <c r="X25" s="76">
        <f>分析係数表!E28</f>
        <v>0</v>
      </c>
      <c r="Y25" s="166">
        <f t="shared" si="9"/>
        <v>0</v>
      </c>
    </row>
    <row r="26" spans="1:25" x14ac:dyDescent="0.2">
      <c r="A26" s="6" t="s">
        <v>14</v>
      </c>
      <c r="B26" s="5" t="s">
        <v>50</v>
      </c>
      <c r="C26" s="90"/>
      <c r="D26" s="76">
        <f>投入係数表!M26</f>
        <v>8.771929824561403E-3</v>
      </c>
      <c r="E26" s="77">
        <f t="shared" si="0"/>
        <v>0.8771929824561403</v>
      </c>
      <c r="F26" s="76">
        <f>分析係数表!C29</f>
        <v>5.2565707133917394E-2</v>
      </c>
      <c r="G26" s="77">
        <f t="shared" si="1"/>
        <v>4.6110269415717012E-2</v>
      </c>
      <c r="H26" s="77">
        <v>5.0978608439581269E-2</v>
      </c>
      <c r="I26" s="77">
        <f t="shared" si="2"/>
        <v>5.0978608439581269E-2</v>
      </c>
      <c r="J26" s="76">
        <f>分析係数表!G29</f>
        <v>0.23652173913043478</v>
      </c>
      <c r="K26" s="78">
        <f t="shared" si="3"/>
        <v>1.2057549126579222E-2</v>
      </c>
      <c r="L26" s="79"/>
      <c r="M26" s="80"/>
      <c r="N26" s="81">
        <f>分析係数表!H29</f>
        <v>1.0889173144412739E-2</v>
      </c>
      <c r="O26" s="82">
        <f t="shared" si="4"/>
        <v>0.16738929200280123</v>
      </c>
      <c r="P26" s="76">
        <f>分析係数表!C29</f>
        <v>5.2565707133917394E-2</v>
      </c>
      <c r="Q26" s="82">
        <f t="shared" si="5"/>
        <v>8.7989365007730309E-3</v>
      </c>
      <c r="R26" s="83">
        <v>1.0644695173458415E-2</v>
      </c>
      <c r="S26" s="84">
        <f t="shared" si="6"/>
        <v>6.1623303613039686E-2</v>
      </c>
      <c r="T26" s="85">
        <f>分析係数表!F29</f>
        <v>0.37217391304347824</v>
      </c>
      <c r="U26" s="86">
        <f t="shared" si="7"/>
        <v>2.293458604033129E-2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投入係数表!M27</f>
        <v>4.3859649122807015E-3</v>
      </c>
      <c r="E27" s="77">
        <f t="shared" si="0"/>
        <v>0.43859649122807015</v>
      </c>
      <c r="F27" s="76">
        <f>分析係数表!C30</f>
        <v>1</v>
      </c>
      <c r="G27" s="77">
        <f t="shared" si="1"/>
        <v>0.43859649122807015</v>
      </c>
      <c r="H27" s="77">
        <v>0.53185855911461954</v>
      </c>
      <c r="I27" s="77">
        <f t="shared" si="2"/>
        <v>0.53185855911461954</v>
      </c>
      <c r="J27" s="76">
        <f>分析係数表!G30</f>
        <v>0.34479678427869587</v>
      </c>
      <c r="K27" s="78">
        <f t="shared" si="3"/>
        <v>0.1833831208738215</v>
      </c>
      <c r="L27" s="79"/>
      <c r="M27" s="80"/>
      <c r="N27" s="81">
        <f>分析係数表!H30</f>
        <v>0</v>
      </c>
      <c r="O27" s="82">
        <f t="shared" si="4"/>
        <v>0</v>
      </c>
      <c r="P27" s="76">
        <f>分析係数表!C30</f>
        <v>1</v>
      </c>
      <c r="Q27" s="82">
        <f t="shared" si="5"/>
        <v>0</v>
      </c>
      <c r="R27" s="83">
        <v>2.7395955522604255E-2</v>
      </c>
      <c r="S27" s="84">
        <f t="shared" si="6"/>
        <v>0.55925451463722375</v>
      </c>
      <c r="T27" s="85">
        <f>分析係数表!F30</f>
        <v>0.44149173738276015</v>
      </c>
      <c r="U27" s="86">
        <f t="shared" si="7"/>
        <v>0.24690624730634017</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投入係数表!M28</f>
        <v>5.701754385964912E-2</v>
      </c>
      <c r="E28" s="77">
        <f t="shared" si="0"/>
        <v>5.7017543859649118</v>
      </c>
      <c r="F28" s="76">
        <f>分析係数表!C31</f>
        <v>0.84592145015105746</v>
      </c>
      <c r="G28" s="77">
        <f t="shared" si="1"/>
        <v>4.8232363385805908</v>
      </c>
      <c r="H28" s="77">
        <v>5.400770314792215</v>
      </c>
      <c r="I28" s="77">
        <f t="shared" si="2"/>
        <v>5.400770314792215</v>
      </c>
      <c r="J28" s="76">
        <f>分析係数表!G31</f>
        <v>7.1042791857083509E-2</v>
      </c>
      <c r="K28" s="78">
        <f t="shared" si="3"/>
        <v>0.38368580134169872</v>
      </c>
      <c r="L28" s="79"/>
      <c r="M28" s="80"/>
      <c r="N28" s="81">
        <f>分析係数表!H31</f>
        <v>2.6304568860900653E-2</v>
      </c>
      <c r="O28" s="82">
        <f t="shared" si="4"/>
        <v>0.40435606080194758</v>
      </c>
      <c r="P28" s="76">
        <f>分析係数表!C31</f>
        <v>0.84592145015105746</v>
      </c>
      <c r="Q28" s="82">
        <f t="shared" si="5"/>
        <v>0.34205346533095266</v>
      </c>
      <c r="R28" s="83">
        <v>0.44531709449657619</v>
      </c>
      <c r="S28" s="84">
        <f t="shared" si="6"/>
        <v>5.8460874092887911</v>
      </c>
      <c r="T28" s="85">
        <f>分析係数表!F31</f>
        <v>0.3444121312837557</v>
      </c>
      <c r="U28" s="86">
        <f t="shared" si="7"/>
        <v>2.0134634243042822</v>
      </c>
      <c r="V28" s="87">
        <f>分析係数表!D31</f>
        <v>0</v>
      </c>
      <c r="W28" s="167">
        <f t="shared" si="8"/>
        <v>0</v>
      </c>
      <c r="X28" s="76">
        <f>分析係数表!E31</f>
        <v>0</v>
      </c>
      <c r="Y28" s="166">
        <f t="shared" si="9"/>
        <v>0</v>
      </c>
    </row>
    <row r="29" spans="1:25" x14ac:dyDescent="0.2">
      <c r="A29" s="6" t="s">
        <v>17</v>
      </c>
      <c r="B29" s="5" t="s">
        <v>272</v>
      </c>
      <c r="C29" s="90"/>
      <c r="D29" s="76">
        <f>投入係数表!M29</f>
        <v>0</v>
      </c>
      <c r="E29" s="77">
        <f t="shared" si="0"/>
        <v>0</v>
      </c>
      <c r="F29" s="76">
        <f>分析係数表!C32</f>
        <v>1</v>
      </c>
      <c r="G29" s="77">
        <f t="shared" si="1"/>
        <v>0</v>
      </c>
      <c r="H29" s="77">
        <v>1.2367746158806665E-2</v>
      </c>
      <c r="I29" s="77">
        <f t="shared" si="2"/>
        <v>1.2367746158806665E-2</v>
      </c>
      <c r="J29" s="76">
        <f>分析係数表!G32</f>
        <v>0.14030064423765212</v>
      </c>
      <c r="K29" s="78">
        <f t="shared" si="3"/>
        <v>1.7352027538483224E-3</v>
      </c>
      <c r="L29" s="79"/>
      <c r="M29" s="80"/>
      <c r="N29" s="81">
        <f>分析係数表!H32</f>
        <v>7.5437042867919574E-3</v>
      </c>
      <c r="O29" s="82">
        <f t="shared" si="4"/>
        <v>0.11596246132724182</v>
      </c>
      <c r="P29" s="76">
        <f>分析係数表!C32</f>
        <v>1</v>
      </c>
      <c r="Q29" s="82">
        <f t="shared" si="5"/>
        <v>0.11596246132724182</v>
      </c>
      <c r="R29" s="83">
        <v>0.14436551434658662</v>
      </c>
      <c r="S29" s="84">
        <f t="shared" si="6"/>
        <v>0.1567332605053933</v>
      </c>
      <c r="T29" s="85">
        <f>分析係数表!F32</f>
        <v>0.4831782390837509</v>
      </c>
      <c r="U29" s="86">
        <f t="shared" si="7"/>
        <v>7.5730100816850734E-2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投入係数表!M30</f>
        <v>0</v>
      </c>
      <c r="E30" s="77">
        <f t="shared" si="0"/>
        <v>0</v>
      </c>
      <c r="F30" s="76">
        <f>分析係数表!C33</f>
        <v>0.837092731829574</v>
      </c>
      <c r="G30" s="77">
        <f t="shared" si="1"/>
        <v>0</v>
      </c>
      <c r="H30" s="77">
        <v>7.3276467349763605E-2</v>
      </c>
      <c r="I30" s="77">
        <f t="shared" si="2"/>
        <v>7.3276467349763605E-2</v>
      </c>
      <c r="J30" s="76">
        <f>分析係数表!G33</f>
        <v>0.5074626865671642</v>
      </c>
      <c r="K30" s="78">
        <f t="shared" si="3"/>
        <v>3.7185072983462131E-2</v>
      </c>
      <c r="L30" s="79"/>
      <c r="M30" s="80"/>
      <c r="N30" s="81">
        <f>分析係数表!H33</f>
        <v>1.0823575715831939E-3</v>
      </c>
      <c r="O30" s="82">
        <f t="shared" si="4"/>
        <v>1.6638092277386871E-2</v>
      </c>
      <c r="P30" s="76">
        <f>分析係数表!C33</f>
        <v>0.837092731829574</v>
      </c>
      <c r="Q30" s="82">
        <f t="shared" si="5"/>
        <v>1.3927626116910313E-2</v>
      </c>
      <c r="R30" s="83">
        <v>3.6190975918283706E-2</v>
      </c>
      <c r="S30" s="84">
        <f t="shared" si="6"/>
        <v>0.1094674432680473</v>
      </c>
      <c r="T30" s="85">
        <f>分析係数表!F33</f>
        <v>0.64477611940298507</v>
      </c>
      <c r="U30" s="86">
        <f t="shared" si="7"/>
        <v>7.0581993271337962E-2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投入係数表!M31</f>
        <v>3.9473684210526314E-2</v>
      </c>
      <c r="E31" s="77">
        <f t="shared" si="0"/>
        <v>3.9473684210526314</v>
      </c>
      <c r="F31" s="76">
        <f>分析係数表!C34</f>
        <v>0.15171777726539082</v>
      </c>
      <c r="G31" s="77">
        <f t="shared" si="1"/>
        <v>0.59888596288970053</v>
      </c>
      <c r="H31" s="77">
        <v>0.6414154641530887</v>
      </c>
      <c r="I31" s="77">
        <f t="shared" si="2"/>
        <v>0.6414154641530887</v>
      </c>
      <c r="J31" s="76">
        <f>分析係数表!G34</f>
        <v>0.4256007393715342</v>
      </c>
      <c r="K31" s="78">
        <f t="shared" si="3"/>
        <v>0.27298689578789032</v>
      </c>
      <c r="L31" s="79"/>
      <c r="M31" s="80"/>
      <c r="N31" s="81">
        <f>分析係数表!H34</f>
        <v>0.18524713831217815</v>
      </c>
      <c r="O31" s="82">
        <f t="shared" si="4"/>
        <v>2.847634702505486</v>
      </c>
      <c r="P31" s="76">
        <f>分析係数表!C34</f>
        <v>0.15171777726539082</v>
      </c>
      <c r="Q31" s="82">
        <f t="shared" si="5"/>
        <v>0.43203680752792478</v>
      </c>
      <c r="R31" s="83">
        <v>0.45599689635399199</v>
      </c>
      <c r="S31" s="84">
        <f t="shared" si="6"/>
        <v>1.0974123605070807</v>
      </c>
      <c r="T31" s="85">
        <f>分析係数表!F34</f>
        <v>0.70194085027726427</v>
      </c>
      <c r="U31" s="86">
        <f t="shared" si="7"/>
        <v>0.77031856543911992</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投入係数表!M32</f>
        <v>1.3157894736842105E-2</v>
      </c>
      <c r="E32" s="77">
        <f t="shared" si="0"/>
        <v>1.3157894736842104</v>
      </c>
      <c r="F32" s="76">
        <f>分析係数表!C35</f>
        <v>0.24573021958870689</v>
      </c>
      <c r="G32" s="77">
        <f t="shared" si="1"/>
        <v>0.32332923630093008</v>
      </c>
      <c r="H32" s="77">
        <v>0.38052049025219009</v>
      </c>
      <c r="I32" s="77">
        <f t="shared" si="2"/>
        <v>0.38052049025219009</v>
      </c>
      <c r="J32" s="76">
        <f>分析係数表!G35</f>
        <v>0.31648936170212766</v>
      </c>
      <c r="K32" s="78">
        <f t="shared" si="3"/>
        <v>0.12043068707449633</v>
      </c>
      <c r="L32" s="79"/>
      <c r="M32" s="80"/>
      <c r="N32" s="81">
        <f>分析係数表!H35</f>
        <v>7.0287644724326803E-2</v>
      </c>
      <c r="O32" s="82">
        <f t="shared" si="4"/>
        <v>1.0804676288012141</v>
      </c>
      <c r="P32" s="76">
        <f>分析係数表!C35</f>
        <v>0.24573021958870689</v>
      </c>
      <c r="Q32" s="82">
        <f t="shared" si="5"/>
        <v>0.26550354768381179</v>
      </c>
      <c r="R32" s="83">
        <v>0.29345566834500597</v>
      </c>
      <c r="S32" s="84">
        <f t="shared" si="6"/>
        <v>0.67397615859719606</v>
      </c>
      <c r="T32" s="85">
        <f>分析係数表!F35</f>
        <v>0.65026595744680848</v>
      </c>
      <c r="U32" s="86">
        <f t="shared" si="7"/>
        <v>0.43826375206652773</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投入係数表!M33</f>
        <v>4.3859649122807015E-3</v>
      </c>
      <c r="E33" s="77">
        <f t="shared" si="0"/>
        <v>0.43859649122807015</v>
      </c>
      <c r="F33" s="76">
        <f>分析係数表!C36</f>
        <v>0.58821233411397345</v>
      </c>
      <c r="G33" s="77">
        <f t="shared" si="1"/>
        <v>0.25798786583946204</v>
      </c>
      <c r="H33" s="77">
        <v>0.30833791649981951</v>
      </c>
      <c r="I33" s="77">
        <f t="shared" si="2"/>
        <v>0.30833791649981951</v>
      </c>
      <c r="J33" s="76">
        <f>分析係数表!G36</f>
        <v>4.6988749172733289E-2</v>
      </c>
      <c r="K33" s="78">
        <f t="shared" si="3"/>
        <v>1.4488413018853201E-2</v>
      </c>
      <c r="L33" s="79"/>
      <c r="M33" s="80"/>
      <c r="N33" s="81">
        <f>分析係数表!H36</f>
        <v>7.2517957296073993E-2</v>
      </c>
      <c r="O33" s="82">
        <f t="shared" si="4"/>
        <v>1.1147521825849203</v>
      </c>
      <c r="P33" s="76">
        <f>分析係数表!C36</f>
        <v>0.58821233411397345</v>
      </c>
      <c r="Q33" s="82">
        <f t="shared" si="5"/>
        <v>0.65571098327692223</v>
      </c>
      <c r="R33" s="83">
        <v>0.69220492192733052</v>
      </c>
      <c r="S33" s="84">
        <f t="shared" si="6"/>
        <v>1.00054283842715</v>
      </c>
      <c r="T33" s="85">
        <f>分析係数表!F36</f>
        <v>0.85903375248180014</v>
      </c>
      <c r="U33" s="86">
        <f t="shared" si="7"/>
        <v>0.85950006901286613</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投入係数表!M34</f>
        <v>4.8245614035087717E-2</v>
      </c>
      <c r="E34" s="77">
        <f t="shared" si="0"/>
        <v>4.8245614035087714</v>
      </c>
      <c r="F34" s="76">
        <f>分析係数表!C37</f>
        <v>0.50371087447563734</v>
      </c>
      <c r="G34" s="77">
        <f t="shared" si="1"/>
        <v>2.4301840435228113</v>
      </c>
      <c r="H34" s="77">
        <v>2.6491301408951395</v>
      </c>
      <c r="I34" s="77">
        <f t="shared" si="2"/>
        <v>2.6491301408951395</v>
      </c>
      <c r="J34" s="76">
        <f>分析係数表!G37</f>
        <v>0.46674537583628495</v>
      </c>
      <c r="K34" s="78">
        <f t="shared" si="3"/>
        <v>1.2364692432513325</v>
      </c>
      <c r="L34" s="79"/>
      <c r="M34" s="80"/>
      <c r="N34" s="81">
        <f>分析係数表!H37</f>
        <v>5.4544261864934891E-2</v>
      </c>
      <c r="O34" s="82">
        <f t="shared" si="4"/>
        <v>0.83845901385740496</v>
      </c>
      <c r="P34" s="76">
        <f>分析係数表!C37</f>
        <v>0.50371087447563734</v>
      </c>
      <c r="Q34" s="82">
        <f t="shared" si="5"/>
        <v>0.42234092308209398</v>
      </c>
      <c r="R34" s="83">
        <v>0.47728028827478097</v>
      </c>
      <c r="S34" s="84">
        <f t="shared" si="6"/>
        <v>3.1264104291699204</v>
      </c>
      <c r="T34" s="85">
        <f>分析係数表!F37</f>
        <v>0.71979535615899248</v>
      </c>
      <c r="U34" s="86">
        <f t="shared" si="7"/>
        <v>2.2503757083635514</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投入係数表!M35</f>
        <v>4.3859649122807015E-3</v>
      </c>
      <c r="E35" s="77">
        <f t="shared" si="0"/>
        <v>0.43859649122807015</v>
      </c>
      <c r="F35" s="76">
        <f>分析係数表!C38</f>
        <v>2.603198214949809E-3</v>
      </c>
      <c r="G35" s="77">
        <f t="shared" si="1"/>
        <v>1.1417536030481617E-3</v>
      </c>
      <c r="H35" s="77">
        <v>1.5975796003814102E-3</v>
      </c>
      <c r="I35" s="77">
        <f t="shared" si="2"/>
        <v>1.5975796003814102E-3</v>
      </c>
      <c r="J35" s="76">
        <f>分析係数表!G38</f>
        <v>0.5</v>
      </c>
      <c r="K35" s="78">
        <f t="shared" si="3"/>
        <v>7.9878980019070509E-4</v>
      </c>
      <c r="L35" s="79"/>
      <c r="M35" s="80"/>
      <c r="N35" s="81">
        <f>分析係数表!H38</f>
        <v>4.7820525435402932E-2</v>
      </c>
      <c r="O35" s="82">
        <f t="shared" si="4"/>
        <v>0.7351011678918199</v>
      </c>
      <c r="P35" s="76">
        <f>分析係数表!C38</f>
        <v>2.603198214949809E-3</v>
      </c>
      <c r="Q35" s="82">
        <f t="shared" si="5"/>
        <v>1.9136140480635053E-3</v>
      </c>
      <c r="R35" s="83">
        <v>2.1516258824220416E-3</v>
      </c>
      <c r="S35" s="84">
        <f t="shared" si="6"/>
        <v>3.749205482803452E-3</v>
      </c>
      <c r="T35" s="85">
        <f>分析係数表!F38</f>
        <v>0.66666666666666663</v>
      </c>
      <c r="U35" s="86">
        <f t="shared" si="7"/>
        <v>2.4994703218689678E-3</v>
      </c>
      <c r="V35" s="87">
        <f>分析係数表!D38</f>
        <v>1.0833333333333333</v>
      </c>
      <c r="W35" s="167">
        <f t="shared" si="8"/>
        <v>0</v>
      </c>
      <c r="X35" s="76">
        <f>分析係数表!E38</f>
        <v>0</v>
      </c>
      <c r="Y35" s="166">
        <f t="shared" si="9"/>
        <v>0</v>
      </c>
    </row>
    <row r="36" spans="1:25" x14ac:dyDescent="0.2">
      <c r="A36" s="6" t="s">
        <v>24</v>
      </c>
      <c r="B36" s="5" t="s">
        <v>39</v>
      </c>
      <c r="C36" s="90"/>
      <c r="D36" s="76">
        <f>投入係数表!M36</f>
        <v>0</v>
      </c>
      <c r="E36" s="77">
        <f t="shared" si="0"/>
        <v>0</v>
      </c>
      <c r="F36" s="76">
        <f>分析係数表!C39</f>
        <v>1</v>
      </c>
      <c r="G36" s="77">
        <f t="shared" si="1"/>
        <v>0</v>
      </c>
      <c r="H36" s="77">
        <v>8.3136003428426839E-3</v>
      </c>
      <c r="I36" s="77">
        <f t="shared" si="2"/>
        <v>8.3136003428426839E-3</v>
      </c>
      <c r="J36" s="76">
        <f>分析係数表!G39</f>
        <v>0.35424286759326995</v>
      </c>
      <c r="K36" s="78">
        <f t="shared" si="3"/>
        <v>2.9450336254729847E-3</v>
      </c>
      <c r="L36" s="79"/>
      <c r="M36" s="80"/>
      <c r="N36" s="81">
        <f>分析係数表!H39</f>
        <v>4.3622290006231756E-3</v>
      </c>
      <c r="O36" s="82">
        <f t="shared" si="4"/>
        <v>6.7056553724013743E-2</v>
      </c>
      <c r="P36" s="76">
        <f>分析係数表!C39</f>
        <v>1</v>
      </c>
      <c r="Q36" s="82">
        <f t="shared" si="5"/>
        <v>6.7056553724013743E-2</v>
      </c>
      <c r="R36" s="83">
        <v>7.0734197389429279E-2</v>
      </c>
      <c r="S36" s="84">
        <f t="shared" si="6"/>
        <v>7.9047797732271968E-2</v>
      </c>
      <c r="T36" s="85">
        <f>分析係数表!F39</f>
        <v>0.70501097293343085</v>
      </c>
      <c r="U36" s="86">
        <f t="shared" si="7"/>
        <v>5.5729564787474109E-2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投入係数表!M37</f>
        <v>0</v>
      </c>
      <c r="E37" s="77">
        <f t="shared" si="0"/>
        <v>0</v>
      </c>
      <c r="F37" s="76">
        <f>分析係数表!C40</f>
        <v>0.80741531074953321</v>
      </c>
      <c r="G37" s="77">
        <f t="shared" si="1"/>
        <v>0</v>
      </c>
      <c r="H37" s="77">
        <v>1.8285455492175536E-3</v>
      </c>
      <c r="I37" s="77">
        <f t="shared" si="2"/>
        <v>1.8285455492175536E-3</v>
      </c>
      <c r="J37" s="76">
        <f>分析係数表!G40</f>
        <v>0.58044960848699167</v>
      </c>
      <c r="K37" s="78">
        <f t="shared" si="3"/>
        <v>1.0613785481439601E-3</v>
      </c>
      <c r="L37" s="79"/>
      <c r="M37" s="80"/>
      <c r="N37" s="81">
        <f>分析係数表!H40</f>
        <v>3.1486765718783824E-2</v>
      </c>
      <c r="O37" s="82">
        <f t="shared" si="4"/>
        <v>0.48401722988761803</v>
      </c>
      <c r="P37" s="76">
        <f>分析係数表!C40</f>
        <v>0.80741531074953321</v>
      </c>
      <c r="Q37" s="82">
        <f t="shared" si="5"/>
        <v>0.39080292207783934</v>
      </c>
      <c r="R37" s="83">
        <v>0.3912387630174099</v>
      </c>
      <c r="S37" s="84">
        <f t="shared" si="6"/>
        <v>0.39306730856662747</v>
      </c>
      <c r="T37" s="85">
        <f>分析係数表!F40</f>
        <v>0.7794897701439758</v>
      </c>
      <c r="U37" s="86">
        <f t="shared" si="7"/>
        <v>0.30639194600571168</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投入係数表!M38</f>
        <v>0</v>
      </c>
      <c r="E38" s="77">
        <f t="shared" si="0"/>
        <v>0</v>
      </c>
      <c r="F38" s="76">
        <f>分析係数表!C41</f>
        <v>0.45201238390092879</v>
      </c>
      <c r="G38" s="77">
        <f t="shared" si="1"/>
        <v>0</v>
      </c>
      <c r="H38" s="77">
        <v>4.0245922882610009E-7</v>
      </c>
      <c r="I38" s="77">
        <f t="shared" si="2"/>
        <v>4.0245922882610009E-7</v>
      </c>
      <c r="J38" s="76">
        <f>分析係数表!G41</f>
        <v>0.48819421350182907</v>
      </c>
      <c r="K38" s="78">
        <f t="shared" si="3"/>
        <v>1.9647826668331059E-7</v>
      </c>
      <c r="L38" s="79"/>
      <c r="M38" s="80"/>
      <c r="N38" s="81">
        <f>分析係数表!H41</f>
        <v>5.5823411722260484E-2</v>
      </c>
      <c r="O38" s="82">
        <f t="shared" si="4"/>
        <v>0.85812221382158937</v>
      </c>
      <c r="P38" s="76">
        <f>分析係数表!C41</f>
        <v>0.45201238390092879</v>
      </c>
      <c r="Q38" s="82">
        <f t="shared" si="5"/>
        <v>0.38788186754783915</v>
      </c>
      <c r="R38" s="83">
        <v>0.39130024559600107</v>
      </c>
      <c r="S38" s="84">
        <f t="shared" si="6"/>
        <v>0.3913006480552299</v>
      </c>
      <c r="T38" s="85">
        <f>分析係数表!F41</f>
        <v>0.58829398071167271</v>
      </c>
      <c r="U38" s="86">
        <f t="shared" si="7"/>
        <v>0.23019981589946845</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投入係数表!M39</f>
        <v>0</v>
      </c>
      <c r="E39" s="77">
        <f>$C$15*D39</f>
        <v>0</v>
      </c>
      <c r="F39" s="76">
        <f>分析係数表!C42</f>
        <v>0.22977941176470584</v>
      </c>
      <c r="G39" s="77">
        <f>E39*F39</f>
        <v>0</v>
      </c>
      <c r="H39" s="77">
        <v>1.9530301135503474E-3</v>
      </c>
      <c r="I39" s="77">
        <f>C39+H39</f>
        <v>1.9530301135503474E-3</v>
      </c>
      <c r="J39" s="76">
        <f>分析係数表!G42</f>
        <v>0.5</v>
      </c>
      <c r="K39" s="78">
        <f>I39*J39</f>
        <v>9.7651505677517371E-4</v>
      </c>
      <c r="L39" s="79"/>
      <c r="M39" s="80"/>
      <c r="N39" s="81">
        <f>分析係数表!H42</f>
        <v>1.6268162288038308E-2</v>
      </c>
      <c r="O39" s="82">
        <f t="shared" si="4"/>
        <v>0.25007556877526932</v>
      </c>
      <c r="P39" s="76">
        <f>分析係数表!C42</f>
        <v>0.22977941176470584</v>
      </c>
      <c r="Q39" s="82">
        <f>O39*P39</f>
        <v>5.7462217089905628E-2</v>
      </c>
      <c r="R39" s="83">
        <v>5.8918239821830032E-2</v>
      </c>
      <c r="S39" s="84">
        <f>I39+R39</f>
        <v>6.0871269935380376E-2</v>
      </c>
      <c r="T39" s="85">
        <f>分析係数表!F42</f>
        <v>0.56349206349206349</v>
      </c>
      <c r="U39" s="86">
        <f t="shared" si="7"/>
        <v>3.4300477503269894E-2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投入係数表!M40</f>
        <v>5.701754385964912E-2</v>
      </c>
      <c r="E40" s="77">
        <f>$C$15*D40</f>
        <v>5.7017543859649118</v>
      </c>
      <c r="F40" s="76">
        <f>分析係数表!C43</f>
        <v>0.15755839576906128</v>
      </c>
      <c r="G40" s="77">
        <f>E40*F40</f>
        <v>0.89835927412184058</v>
      </c>
      <c r="H40" s="77">
        <v>1.038467401856539</v>
      </c>
      <c r="I40" s="77">
        <f>C40+H40</f>
        <v>1.038467401856539</v>
      </c>
      <c r="J40" s="76">
        <f>分析係数表!G43</f>
        <v>0.37795275590551181</v>
      </c>
      <c r="K40" s="78">
        <f>I40*J40</f>
        <v>0.39249161644971553</v>
      </c>
      <c r="L40" s="79"/>
      <c r="M40" s="80"/>
      <c r="N40" s="81">
        <f>分析係数表!H43</f>
        <v>4.3425497720489356E-2</v>
      </c>
      <c r="O40" s="82">
        <f t="shared" si="4"/>
        <v>0.66754042955333981</v>
      </c>
      <c r="P40" s="76">
        <f>分析係数表!C43</f>
        <v>0.15755839576906128</v>
      </c>
      <c r="Q40" s="82">
        <f>O40*P40</f>
        <v>0.10517659919141428</v>
      </c>
      <c r="R40" s="83">
        <v>0.14950964026857749</v>
      </c>
      <c r="S40" s="84">
        <f>I40+R40</f>
        <v>1.1879770421251163</v>
      </c>
      <c r="T40" s="85">
        <f>分析係数表!F43</f>
        <v>0.59317585301837272</v>
      </c>
      <c r="U40" s="86">
        <f t="shared" si="7"/>
        <v>0.70467929532880924</v>
      </c>
      <c r="V40" s="87">
        <f>分析係数表!D43</f>
        <v>0.81889763779527558</v>
      </c>
      <c r="W40" s="167">
        <f t="shared" si="8"/>
        <v>1</v>
      </c>
      <c r="X40" s="76">
        <f>分析係数表!E43</f>
        <v>0.67322834645669294</v>
      </c>
      <c r="Y40" s="166">
        <f t="shared" si="9"/>
        <v>1</v>
      </c>
    </row>
    <row r="41" spans="1:25" x14ac:dyDescent="0.2">
      <c r="A41" s="6" t="s">
        <v>340</v>
      </c>
      <c r="B41" s="5" t="s">
        <v>42</v>
      </c>
      <c r="C41" s="90"/>
      <c r="D41" s="76">
        <f>投入係数表!M41</f>
        <v>0</v>
      </c>
      <c r="E41" s="77">
        <f>$C$15*D41</f>
        <v>0</v>
      </c>
      <c r="F41" s="76">
        <f>分析係数表!C44</f>
        <v>0.3172445048719692</v>
      </c>
      <c r="G41" s="77">
        <f>E41*F41</f>
        <v>0</v>
      </c>
      <c r="H41" s="77">
        <v>5.6367642060314491E-4</v>
      </c>
      <c r="I41" s="77">
        <f>C41+H41</f>
        <v>5.6367642060314491E-4</v>
      </c>
      <c r="J41" s="76">
        <f>分析係数表!G44</f>
        <v>0.27070707070707073</v>
      </c>
      <c r="K41" s="78">
        <f>I41*J41</f>
        <v>1.5259119264812409E-4</v>
      </c>
      <c r="L41" s="79"/>
      <c r="M41" s="80"/>
      <c r="N41" s="81">
        <f>分析係数表!H44</f>
        <v>0.1249959001607137</v>
      </c>
      <c r="O41" s="82">
        <f t="shared" si="4"/>
        <v>1.9214475657309502</v>
      </c>
      <c r="P41" s="76">
        <f>分析係数表!C44</f>
        <v>0.3172445048719692</v>
      </c>
      <c r="Q41" s="82">
        <f>O41*P41</f>
        <v>0.60956868162776578</v>
      </c>
      <c r="R41" s="83">
        <v>0.61512371141237987</v>
      </c>
      <c r="S41" s="84">
        <f>I41+R41</f>
        <v>0.61568738783298305</v>
      </c>
      <c r="T41" s="85">
        <f>分析係数表!F44</f>
        <v>0.56111111111111112</v>
      </c>
      <c r="U41" s="86">
        <f t="shared" si="7"/>
        <v>0.34546903428406273</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投入係数表!M42</f>
        <v>0</v>
      </c>
      <c r="E42" s="77">
        <f>$C$15*D42</f>
        <v>0</v>
      </c>
      <c r="F42" s="76">
        <f>分析係数表!C45</f>
        <v>1</v>
      </c>
      <c r="G42" s="77">
        <f>E42*F42</f>
        <v>0</v>
      </c>
      <c r="H42" s="77">
        <v>7.3669633977150144E-3</v>
      </c>
      <c r="I42" s="77">
        <f>C42+H42</f>
        <v>7.3669633977150144E-3</v>
      </c>
      <c r="J42" s="76">
        <f>分析係数表!G45</f>
        <v>0</v>
      </c>
      <c r="K42" s="78">
        <f>I42*J42</f>
        <v>0</v>
      </c>
      <c r="L42" s="79"/>
      <c r="M42" s="80"/>
      <c r="N42" s="81">
        <f>分析係数表!H45</f>
        <v>0</v>
      </c>
      <c r="O42" s="82">
        <f t="shared" si="4"/>
        <v>0</v>
      </c>
      <c r="P42" s="76">
        <f>分析係数表!C45</f>
        <v>1</v>
      </c>
      <c r="Q42" s="82">
        <f>O42*P42</f>
        <v>0</v>
      </c>
      <c r="R42" s="83">
        <v>5.3463692360626132E-3</v>
      </c>
      <c r="S42" s="84">
        <f>I42+R42</f>
        <v>1.2713332633777628E-2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8.771929824561403E-3</v>
      </c>
      <c r="E43" s="77">
        <f>$C$15*D43</f>
        <v>0.8771929824561403</v>
      </c>
      <c r="F43" s="76">
        <f>分析係数表!C46</f>
        <v>4.6672428694900625E-2</v>
      </c>
      <c r="G43" s="77">
        <f>E43*F43</f>
        <v>4.0940726925351424E-2</v>
      </c>
      <c r="H43" s="77">
        <v>4.4893441851350496E-2</v>
      </c>
      <c r="I43" s="77">
        <f>C43+H43</f>
        <v>4.4893441851350496E-2</v>
      </c>
      <c r="J43" s="76">
        <f>分析係数表!G46</f>
        <v>1.8518518518518517E-2</v>
      </c>
      <c r="K43" s="78">
        <f>I43*J43</f>
        <v>8.3136003428426841E-4</v>
      </c>
      <c r="L43" s="79"/>
      <c r="M43" s="80"/>
      <c r="N43" s="81">
        <f>分析係数表!H46</f>
        <v>2.5582997146511858E-2</v>
      </c>
      <c r="O43" s="82">
        <f t="shared" si="4"/>
        <v>0.39326399928368966</v>
      </c>
      <c r="P43" s="76">
        <f>分析係数表!C46</f>
        <v>4.6672428694900625E-2</v>
      </c>
      <c r="Q43" s="82">
        <f>O43*P43</f>
        <v>1.8354585964839455E-2</v>
      </c>
      <c r="R43" s="83">
        <v>1.9859275793243984E-2</v>
      </c>
      <c r="S43" s="84">
        <f>I43+R43</f>
        <v>6.4752717644594476E-2</v>
      </c>
      <c r="T43" s="85">
        <f>分析係数表!F46</f>
        <v>0.35185185185185186</v>
      </c>
      <c r="U43" s="86">
        <f t="shared" si="7"/>
        <v>2.2783363615690649E-2</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投入係数表!M44</f>
        <v>0.52192982456140347</v>
      </c>
      <c r="E44" s="91">
        <f>SUM(E5:E43)</f>
        <v>52.192982456140335</v>
      </c>
      <c r="F44" s="92">
        <f>分析係数表!C47</f>
        <v>0.39611399613657461</v>
      </c>
      <c r="G44" s="91">
        <f>SUM(G5:G43)</f>
        <v>11.693347960216887</v>
      </c>
      <c r="H44" s="91">
        <f>SUM(H5:H43)</f>
        <v>13.194988359272331</v>
      </c>
      <c r="I44" s="91">
        <f>SUM(I5:I43)</f>
        <v>113.19498835927234</v>
      </c>
      <c r="J44" s="92">
        <f>分析係数表!G47</f>
        <v>0.26621430495689657</v>
      </c>
      <c r="K44" s="93">
        <f>SUM(K5:K43)</f>
        <v>24.516881515888468</v>
      </c>
      <c r="L44" s="94">
        <f>最終需要_まとめ!$L$33</f>
        <v>0.627</v>
      </c>
      <c r="M44" s="91">
        <f>K44*L44</f>
        <v>15.372084710462069</v>
      </c>
      <c r="N44" s="95">
        <f>分析係数表!H47</f>
        <v>1</v>
      </c>
      <c r="O44" s="96">
        <f>SUM(O5:O43)</f>
        <v>15.372084710462069</v>
      </c>
      <c r="P44" s="92">
        <f>分析係数表!C47</f>
        <v>0.39611399613657461</v>
      </c>
      <c r="Q44" s="96">
        <f>SUM(Q5:Q43)</f>
        <v>4.5272092353598792</v>
      </c>
      <c r="R44" s="91">
        <f>SUM(R5:R43)</f>
        <v>5.0899561411752039</v>
      </c>
      <c r="S44" s="97">
        <f>SUM(S5:S43)</f>
        <v>118.28494450044752</v>
      </c>
      <c r="T44" s="98">
        <f>分析係数表!F47</f>
        <v>0.49986530172413796</v>
      </c>
      <c r="U44" s="99">
        <f>SUM(U5:U43)</f>
        <v>55.600641288804773</v>
      </c>
      <c r="V44" s="100">
        <f>分析係数表!D47</f>
        <v>0.10482893318965517</v>
      </c>
      <c r="W44" s="164">
        <f>SUM(W5:W43)</f>
        <v>3</v>
      </c>
      <c r="X44" s="92">
        <f>分析係数表!E47</f>
        <v>8.4725215517241381E-2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1</v>
      </c>
      <c r="G5" s="77">
        <f t="shared" ref="G5:G38" si="1">E5*F5</f>
        <v>0</v>
      </c>
      <c r="H5" s="77">
        <f t="array" ref="H5:H43">MMULT(逆行列係数!C5:AO43,'12'!G5:G43)</f>
        <v>1.4541690942883017E-3</v>
      </c>
      <c r="I5" s="77">
        <f t="shared" ref="I5:I38" si="2">C5+H5</f>
        <v>1.4541690942883017E-3</v>
      </c>
      <c r="J5" s="76">
        <f>分析係数表!G8</f>
        <v>0.11967899511514306</v>
      </c>
      <c r="K5" s="78">
        <f t="shared" ref="K5:K38" si="3">I5*J5</f>
        <v>1.7403349593192167E-4</v>
      </c>
      <c r="L5" s="79" t="s">
        <v>182</v>
      </c>
      <c r="M5" s="80" t="s">
        <v>182</v>
      </c>
      <c r="N5" s="81">
        <f>分析係数表!H8</f>
        <v>1.4037849716291122E-2</v>
      </c>
      <c r="O5" s="82">
        <f t="shared" ref="O5:O43" si="4">$M$44*N5</f>
        <v>6.4011806418542178E-2</v>
      </c>
      <c r="P5" s="76">
        <f>分析係数表!C8</f>
        <v>1</v>
      </c>
      <c r="Q5" s="82">
        <f t="shared" ref="Q5:Q38" si="5">O5*P5</f>
        <v>6.4011806418542178E-2</v>
      </c>
      <c r="R5" s="83">
        <f t="array" ref="R5:R43">MMULT(逆行列係数!C5:AO43,'12'!Q5:Q43)</f>
        <v>9.2569312781882296E-2</v>
      </c>
      <c r="S5" s="84">
        <f t="shared" ref="S5:S38" si="6">I5+R5</f>
        <v>9.40234818761706E-2</v>
      </c>
      <c r="T5" s="85">
        <f>分析係数表!F8</f>
        <v>0.45208187950686207</v>
      </c>
      <c r="U5" s="86">
        <f t="shared" ref="U5:U38" si="7">S5*T5</f>
        <v>4.2506312404358586E-2</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投入係数表!N6</f>
        <v>0</v>
      </c>
      <c r="E6" s="77">
        <f t="shared" si="0"/>
        <v>0</v>
      </c>
      <c r="F6" s="76">
        <f>分析係数表!C9</f>
        <v>0.71764705882352942</v>
      </c>
      <c r="G6" s="77">
        <f t="shared" si="1"/>
        <v>0</v>
      </c>
      <c r="H6" s="77">
        <v>3.2065608801012507E-4</v>
      </c>
      <c r="I6" s="77">
        <f t="shared" si="2"/>
        <v>3.2065608801012507E-4</v>
      </c>
      <c r="J6" s="76">
        <f>分析係数表!G9</f>
        <v>0.25757575757575757</v>
      </c>
      <c r="K6" s="78">
        <f t="shared" si="3"/>
        <v>8.2593234790486763E-5</v>
      </c>
      <c r="L6" s="79"/>
      <c r="M6" s="80"/>
      <c r="N6" s="81">
        <f>分析係数表!H9</f>
        <v>7.2157171438879601E-4</v>
      </c>
      <c r="O6" s="82">
        <f t="shared" si="4"/>
        <v>3.2903264981493647E-3</v>
      </c>
      <c r="P6" s="76">
        <f>分析係数表!C9</f>
        <v>0.71764705882352942</v>
      </c>
      <c r="Q6" s="82">
        <f t="shared" si="5"/>
        <v>2.3612931339660149E-3</v>
      </c>
      <c r="R6" s="83">
        <v>2.9011429768032158E-3</v>
      </c>
      <c r="S6" s="84">
        <f t="shared" si="6"/>
        <v>3.2217990648133409E-3</v>
      </c>
      <c r="T6" s="85">
        <f>分析係数表!F9</f>
        <v>0.71212121212121215</v>
      </c>
      <c r="U6" s="86">
        <f t="shared" si="7"/>
        <v>2.2943114552458643E-3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投入係数表!N7</f>
        <v>0</v>
      </c>
      <c r="E7" s="77">
        <f t="shared" si="0"/>
        <v>0</v>
      </c>
      <c r="F7" s="76">
        <f>分析係数表!C10</f>
        <v>2.3584905660377409E-2</v>
      </c>
      <c r="G7" s="77">
        <f t="shared" si="1"/>
        <v>0</v>
      </c>
      <c r="H7" s="77">
        <v>3.2835331922928939E-6</v>
      </c>
      <c r="I7" s="77">
        <f t="shared" si="2"/>
        <v>3.2835331922928939E-6</v>
      </c>
      <c r="J7" s="76">
        <f>分析係数表!G10</f>
        <v>0.2857142857142857</v>
      </c>
      <c r="K7" s="78">
        <f t="shared" si="3"/>
        <v>9.3815234065511252E-7</v>
      </c>
      <c r="L7" s="79"/>
      <c r="M7" s="80"/>
      <c r="N7" s="81">
        <f>分析係数表!H10</f>
        <v>1.443143428777592E-3</v>
      </c>
      <c r="O7" s="82">
        <f t="shared" si="4"/>
        <v>6.5806529962987295E-3</v>
      </c>
      <c r="P7" s="76">
        <f>分析係数表!C10</f>
        <v>2.3584905660377409E-2</v>
      </c>
      <c r="Q7" s="82">
        <f t="shared" si="5"/>
        <v>1.5520408010138547E-4</v>
      </c>
      <c r="R7" s="83">
        <v>2.2256088728082602E-4</v>
      </c>
      <c r="S7" s="84">
        <f t="shared" si="6"/>
        <v>2.2584442047311892E-4</v>
      </c>
      <c r="T7" s="85">
        <f>分析係数表!F10</f>
        <v>0.5714285714285714</v>
      </c>
      <c r="U7" s="86">
        <f t="shared" si="7"/>
        <v>1.2905395455606794E-4</v>
      </c>
      <c r="V7" s="87">
        <f>分析係数表!D10</f>
        <v>0.14285714285714285</v>
      </c>
      <c r="W7" s="167">
        <f t="shared" si="8"/>
        <v>0</v>
      </c>
      <c r="X7" s="76">
        <f>分析係数表!E10</f>
        <v>0</v>
      </c>
      <c r="Y7" s="166">
        <f t="shared" si="9"/>
        <v>0</v>
      </c>
    </row>
    <row r="8" spans="1:25" x14ac:dyDescent="0.2">
      <c r="A8" s="6" t="s">
        <v>221</v>
      </c>
      <c r="B8" s="5" t="s">
        <v>27</v>
      </c>
      <c r="C8" s="90"/>
      <c r="D8" s="76">
        <f>投入係数表!N8</f>
        <v>5.0632911392405063E-2</v>
      </c>
      <c r="E8" s="77">
        <f t="shared" si="0"/>
        <v>5.0632911392405067</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-1.4956029537042565E-4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0.10853964836742014</v>
      </c>
      <c r="G9" s="77">
        <f t="shared" si="1"/>
        <v>0</v>
      </c>
      <c r="H9" s="77">
        <v>4.3003200791827455E-4</v>
      </c>
      <c r="I9" s="77">
        <f t="shared" si="2"/>
        <v>4.3003200791827455E-4</v>
      </c>
      <c r="J9" s="76">
        <f>分析係数表!G12</f>
        <v>0.14452332657200812</v>
      </c>
      <c r="K9" s="78">
        <f t="shared" si="3"/>
        <v>6.2149656316789169E-5</v>
      </c>
      <c r="L9" s="79"/>
      <c r="M9" s="80"/>
      <c r="N9" s="81">
        <f>分析係数表!H12</f>
        <v>0.10554626258650661</v>
      </c>
      <c r="O9" s="82">
        <f t="shared" si="4"/>
        <v>0.48128503050202975</v>
      </c>
      <c r="P9" s="76">
        <f>分析係数表!C12</f>
        <v>0.10853964836742014</v>
      </c>
      <c r="Q9" s="82">
        <f t="shared" si="5"/>
        <v>5.2238507975193388E-2</v>
      </c>
      <c r="R9" s="83">
        <v>5.736049009413962E-2</v>
      </c>
      <c r="S9" s="84">
        <f t="shared" si="6"/>
        <v>5.7790522102057894E-2</v>
      </c>
      <c r="T9" s="85">
        <f>分析係数表!F12</f>
        <v>0.28575050709939148</v>
      </c>
      <c r="U9" s="86">
        <f t="shared" si="7"/>
        <v>1.6513670996201636E-2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投入係数表!N10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7.1639381482433886E-2</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投入係数表!N11</f>
        <v>0</v>
      </c>
      <c r="E11" s="77">
        <f t="shared" si="0"/>
        <v>0</v>
      </c>
      <c r="F11" s="76">
        <f>分析係数表!C14</f>
        <v>8.8339222614840951E-2</v>
      </c>
      <c r="G11" s="77">
        <f t="shared" si="1"/>
        <v>0</v>
      </c>
      <c r="H11" s="77">
        <v>1.9109803120902363E-3</v>
      </c>
      <c r="I11" s="77">
        <f t="shared" si="2"/>
        <v>1.9109803120902363E-3</v>
      </c>
      <c r="J11" s="76">
        <f>分析係数表!G14</f>
        <v>0.19860627177700349</v>
      </c>
      <c r="K11" s="78">
        <f t="shared" si="3"/>
        <v>3.7953267522349644E-4</v>
      </c>
      <c r="L11" s="79"/>
      <c r="M11" s="80"/>
      <c r="N11" s="81">
        <f>分析係数表!H14</f>
        <v>1.3119485716159927E-3</v>
      </c>
      <c r="O11" s="82">
        <f t="shared" si="4"/>
        <v>5.9824118148170263E-3</v>
      </c>
      <c r="P11" s="76">
        <f>分析係数表!C14</f>
        <v>8.8339222614840951E-2</v>
      </c>
      <c r="Q11" s="82">
        <f t="shared" si="5"/>
        <v>5.2848160908277599E-4</v>
      </c>
      <c r="R11" s="83">
        <v>1.4528219262936908E-3</v>
      </c>
      <c r="S11" s="84">
        <f t="shared" si="6"/>
        <v>3.3638022383839271E-3</v>
      </c>
      <c r="T11" s="85">
        <f>分析係数表!F14</f>
        <v>0.38327526132404183</v>
      </c>
      <c r="U11" s="86">
        <f t="shared" si="7"/>
        <v>1.2892621819589965E-3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投入係数表!N12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4.4568968020386852E-2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投入係数表!N13</f>
        <v>2.5316455696202531E-2</v>
      </c>
      <c r="E13" s="77">
        <f t="shared" si="0"/>
        <v>2.5316455696202533</v>
      </c>
      <c r="F13" s="76">
        <f>分析係数表!C16</f>
        <v>0.17911646586345387</v>
      </c>
      <c r="G13" s="77">
        <f t="shared" si="1"/>
        <v>0.45345940724925032</v>
      </c>
      <c r="H13" s="77">
        <v>0.50694681127790964</v>
      </c>
      <c r="I13" s="77">
        <f t="shared" si="2"/>
        <v>0.50694681127790964</v>
      </c>
      <c r="J13" s="76">
        <f>分析係数表!G16</f>
        <v>3.2586558044806514E-2</v>
      </c>
      <c r="K13" s="78">
        <f t="shared" si="3"/>
        <v>1.6519651691337175E-2</v>
      </c>
      <c r="L13" s="79"/>
      <c r="M13" s="80"/>
      <c r="N13" s="81">
        <f>分析係数表!H16</f>
        <v>1.8859260716979895E-2</v>
      </c>
      <c r="O13" s="82">
        <f t="shared" si="4"/>
        <v>8.5997169837994755E-2</v>
      </c>
      <c r="P13" s="76">
        <f>分析係数表!C16</f>
        <v>0.17911646586345387</v>
      </c>
      <c r="Q13" s="82">
        <f t="shared" si="5"/>
        <v>1.5403509135640833E-2</v>
      </c>
      <c r="R13" s="83">
        <v>1.8878693549715712E-2</v>
      </c>
      <c r="S13" s="84">
        <f t="shared" si="6"/>
        <v>0.52582550482762536</v>
      </c>
      <c r="T13" s="85">
        <f>分析係数表!F16</f>
        <v>0.28920570264765783</v>
      </c>
      <c r="U13" s="86">
        <f t="shared" si="7"/>
        <v>0.15207173459373277</v>
      </c>
      <c r="V13" s="87">
        <f>分析係数表!D16</f>
        <v>0</v>
      </c>
      <c r="W13" s="167">
        <f t="shared" si="8"/>
        <v>0</v>
      </c>
      <c r="X13" s="76">
        <f>分析係数表!E16</f>
        <v>0</v>
      </c>
      <c r="Y13" s="166">
        <f t="shared" si="9"/>
        <v>0</v>
      </c>
    </row>
    <row r="14" spans="1:25" x14ac:dyDescent="0.2">
      <c r="A14" s="6" t="s">
        <v>2</v>
      </c>
      <c r="B14" s="5" t="s">
        <v>364</v>
      </c>
      <c r="C14" s="90"/>
      <c r="D14" s="76">
        <f>投入係数表!N14</f>
        <v>0</v>
      </c>
      <c r="E14" s="77">
        <f t="shared" si="0"/>
        <v>0</v>
      </c>
      <c r="F14" s="76">
        <f>分析係数表!C17</f>
        <v>0.37357512953367877</v>
      </c>
      <c r="G14" s="77">
        <f t="shared" si="1"/>
        <v>0</v>
      </c>
      <c r="H14" s="77">
        <v>5.6183454580282883E-3</v>
      </c>
      <c r="I14" s="77">
        <f t="shared" si="2"/>
        <v>5.6183454580282883E-3</v>
      </c>
      <c r="J14" s="76">
        <f>分析係数表!G17</f>
        <v>0.21247931930985584</v>
      </c>
      <c r="K14" s="78">
        <f t="shared" si="3"/>
        <v>1.1937822185694709E-3</v>
      </c>
      <c r="L14" s="79"/>
      <c r="M14" s="80"/>
      <c r="N14" s="81">
        <f>分析係数表!H17</f>
        <v>3.1158778575879824E-3</v>
      </c>
      <c r="O14" s="82">
        <f t="shared" si="4"/>
        <v>1.4208228060190436E-2</v>
      </c>
      <c r="P14" s="76">
        <f>分析係数表!C17</f>
        <v>0.37357512953367877</v>
      </c>
      <c r="Q14" s="82">
        <f t="shared" si="5"/>
        <v>5.3078406380296919E-3</v>
      </c>
      <c r="R14" s="83">
        <v>1.0140768845619562E-2</v>
      </c>
      <c r="S14" s="84">
        <f t="shared" si="6"/>
        <v>1.5759114303647851E-2</v>
      </c>
      <c r="T14" s="85">
        <f>分析係数表!F17</f>
        <v>0.32309146773812336</v>
      </c>
      <c r="U14" s="86">
        <f t="shared" si="7"/>
        <v>5.0916353706184385E-3</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投入係数表!N15</f>
        <v>0</v>
      </c>
      <c r="E15" s="77">
        <f t="shared" si="0"/>
        <v>0</v>
      </c>
      <c r="F15" s="76">
        <f>分析係数表!C18</f>
        <v>9.0293453724604955E-2</v>
      </c>
      <c r="G15" s="77">
        <f t="shared" si="1"/>
        <v>0</v>
      </c>
      <c r="H15" s="77">
        <v>3.0050223218895206E-4</v>
      </c>
      <c r="I15" s="77">
        <f t="shared" si="2"/>
        <v>3.0050223218895206E-4</v>
      </c>
      <c r="J15" s="76">
        <f>分析係数表!G18</f>
        <v>0.21491228070175439</v>
      </c>
      <c r="K15" s="78">
        <f t="shared" si="3"/>
        <v>6.4581620075695838E-5</v>
      </c>
      <c r="L15" s="79"/>
      <c r="M15" s="80"/>
      <c r="N15" s="81">
        <f>分析係数表!H18</f>
        <v>4.9198071435599725E-4</v>
      </c>
      <c r="O15" s="82">
        <f t="shared" si="4"/>
        <v>2.2434044305563849E-3</v>
      </c>
      <c r="P15" s="76">
        <f>分析係数表!C18</f>
        <v>9.0293453724604955E-2</v>
      </c>
      <c r="Q15" s="82">
        <f t="shared" si="5"/>
        <v>2.0256473413601667E-4</v>
      </c>
      <c r="R15" s="83">
        <v>4.0247347096339305E-4</v>
      </c>
      <c r="S15" s="84">
        <f t="shared" si="6"/>
        <v>7.0297570315234516E-4</v>
      </c>
      <c r="T15" s="85">
        <f>分析係数表!F18</f>
        <v>0.46052631578947367</v>
      </c>
      <c r="U15" s="86">
        <f t="shared" si="7"/>
        <v>3.2373881066226421E-4</v>
      </c>
      <c r="V15" s="87">
        <f>分析係数表!D18</f>
        <v>2.1929824561403508E-2</v>
      </c>
      <c r="W15" s="167">
        <f t="shared" si="8"/>
        <v>0</v>
      </c>
      <c r="X15" s="76">
        <f>分析係数表!E18</f>
        <v>2.1929824561403508E-2</v>
      </c>
      <c r="Y15" s="166">
        <f t="shared" si="9"/>
        <v>0</v>
      </c>
    </row>
    <row r="16" spans="1:25" x14ac:dyDescent="0.2">
      <c r="A16" s="6" t="s">
        <v>4</v>
      </c>
      <c r="B16" s="5" t="s">
        <v>32</v>
      </c>
      <c r="C16" s="75">
        <f>最終需要_まとめ!C17</f>
        <v>100</v>
      </c>
      <c r="D16" s="76">
        <f>投入係数表!N16</f>
        <v>0.54430379746835444</v>
      </c>
      <c r="E16" s="77">
        <f t="shared" si="0"/>
        <v>54.430379746835442</v>
      </c>
      <c r="F16" s="76">
        <f>分析係数表!C19</f>
        <v>1.9704433497536922E-2</v>
      </c>
      <c r="G16" s="77">
        <f t="shared" si="1"/>
        <v>1.0725197979671994</v>
      </c>
      <c r="H16" s="77">
        <v>1.0841877970113012</v>
      </c>
      <c r="I16" s="77">
        <f t="shared" si="2"/>
        <v>101.0841877970113</v>
      </c>
      <c r="J16" s="76">
        <f>分析係数表!G19</f>
        <v>6.3291139240506333E-2</v>
      </c>
      <c r="K16" s="78">
        <f t="shared" si="3"/>
        <v>6.397733404874133</v>
      </c>
      <c r="L16" s="79"/>
      <c r="M16" s="80"/>
      <c r="N16" s="81">
        <f>分析係数表!H19</f>
        <v>-1.3119485716159927E-4</v>
      </c>
      <c r="O16" s="82">
        <f t="shared" si="4"/>
        <v>-5.9824118148170261E-4</v>
      </c>
      <c r="P16" s="76">
        <f>分析係数表!C19</f>
        <v>1.9704433497536922E-2</v>
      </c>
      <c r="Q16" s="82">
        <f t="shared" si="5"/>
        <v>-1.1788003575994127E-5</v>
      </c>
      <c r="R16" s="83">
        <v>4.7915084727893278E-5</v>
      </c>
      <c r="S16" s="84">
        <f t="shared" si="6"/>
        <v>101.08423571209602</v>
      </c>
      <c r="T16" s="85">
        <f>分析係数表!F19</f>
        <v>0.26582278481012656</v>
      </c>
      <c r="U16" s="86">
        <f t="shared" si="7"/>
        <v>26.87049303739261</v>
      </c>
      <c r="V16" s="87">
        <f>分析係数表!D19</f>
        <v>3.7974683544303799E-2</v>
      </c>
      <c r="W16" s="167">
        <f t="shared" si="8"/>
        <v>4</v>
      </c>
      <c r="X16" s="76">
        <f>分析係数表!E19</f>
        <v>0</v>
      </c>
      <c r="Y16" s="166">
        <f t="shared" si="9"/>
        <v>0</v>
      </c>
    </row>
    <row r="17" spans="1:25" x14ac:dyDescent="0.2">
      <c r="A17" s="6" t="s">
        <v>5</v>
      </c>
      <c r="B17" s="5" t="s">
        <v>33</v>
      </c>
      <c r="C17" s="90"/>
      <c r="D17" s="76">
        <f>投入係数表!N17</f>
        <v>1.2658227848101266E-2</v>
      </c>
      <c r="E17" s="77">
        <f t="shared" si="0"/>
        <v>1.2658227848101267</v>
      </c>
      <c r="F17" s="76">
        <f>分析係数表!C20</f>
        <v>3.1397174254317317E-3</v>
      </c>
      <c r="G17" s="77">
        <f t="shared" si="1"/>
        <v>3.9743258549768757E-3</v>
      </c>
      <c r="H17" s="77">
        <v>4.0317723958308484E-3</v>
      </c>
      <c r="I17" s="77">
        <f t="shared" si="2"/>
        <v>4.0317723958308484E-3</v>
      </c>
      <c r="J17" s="76">
        <f>分析係数表!G20</f>
        <v>0.11538461538461539</v>
      </c>
      <c r="K17" s="78">
        <f t="shared" si="3"/>
        <v>4.6520450721125177E-4</v>
      </c>
      <c r="L17" s="79"/>
      <c r="M17" s="80"/>
      <c r="N17" s="81">
        <f>分析係数表!H20</f>
        <v>6.231755715175965E-4</v>
      </c>
      <c r="O17" s="82">
        <f t="shared" si="4"/>
        <v>2.8416456120380876E-3</v>
      </c>
      <c r="P17" s="76">
        <f>分析係数表!C20</f>
        <v>3.1397174254317317E-3</v>
      </c>
      <c r="Q17" s="82">
        <f t="shared" si="5"/>
        <v>8.9219642450176023E-6</v>
      </c>
      <c r="R17" s="83">
        <v>2.1358843863089253E-5</v>
      </c>
      <c r="S17" s="84">
        <f t="shared" si="6"/>
        <v>4.0531312396939381E-3</v>
      </c>
      <c r="T17" s="85">
        <f>分析係数表!F20</f>
        <v>0.26923076923076922</v>
      </c>
      <c r="U17" s="86">
        <f t="shared" si="7"/>
        <v>1.0912276414560601E-3</v>
      </c>
      <c r="V17" s="87">
        <f>分析係数表!D20</f>
        <v>0</v>
      </c>
      <c r="W17" s="167">
        <f t="shared" si="8"/>
        <v>0</v>
      </c>
      <c r="X17" s="76">
        <f>分析係数表!E20</f>
        <v>0</v>
      </c>
      <c r="Y17" s="166">
        <f t="shared" si="9"/>
        <v>0</v>
      </c>
    </row>
    <row r="18" spans="1:25" x14ac:dyDescent="0.2">
      <c r="A18" s="6" t="s">
        <v>6</v>
      </c>
      <c r="B18" s="5" t="s">
        <v>34</v>
      </c>
      <c r="C18" s="90"/>
      <c r="D18" s="76">
        <f>投入係数表!N18</f>
        <v>0</v>
      </c>
      <c r="E18" s="77">
        <f t="shared" si="0"/>
        <v>0</v>
      </c>
      <c r="F18" s="76">
        <f>分析係数表!C21</f>
        <v>0.20240700218818386</v>
      </c>
      <c r="G18" s="77">
        <f t="shared" si="1"/>
        <v>0</v>
      </c>
      <c r="H18" s="77">
        <v>2.1739223371725225E-3</v>
      </c>
      <c r="I18" s="77">
        <f t="shared" si="2"/>
        <v>2.1739223371725225E-3</v>
      </c>
      <c r="J18" s="76">
        <f>分析係数表!G21</f>
        <v>0.28486646884272998</v>
      </c>
      <c r="K18" s="78">
        <f t="shared" si="3"/>
        <v>6.192775797286711E-4</v>
      </c>
      <c r="L18" s="79"/>
      <c r="M18" s="80"/>
      <c r="N18" s="81">
        <f>分析係数表!H21</f>
        <v>1.0495588572927942E-3</v>
      </c>
      <c r="O18" s="82">
        <f t="shared" si="4"/>
        <v>4.7859294518536209E-3</v>
      </c>
      <c r="P18" s="76">
        <f>分析係数表!C21</f>
        <v>0.20240700218818386</v>
      </c>
      <c r="Q18" s="82">
        <f t="shared" si="5"/>
        <v>9.6870563303382939E-4</v>
      </c>
      <c r="R18" s="83">
        <v>1.8565296179016942E-3</v>
      </c>
      <c r="S18" s="84">
        <f t="shared" si="6"/>
        <v>4.0304519550742168E-3</v>
      </c>
      <c r="T18" s="85">
        <f>分析係数表!F21</f>
        <v>0.42507418397626112</v>
      </c>
      <c r="U18" s="86">
        <f t="shared" si="7"/>
        <v>1.713241075858699E-3</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投入係数表!N19</f>
        <v>0</v>
      </c>
      <c r="E19" s="77">
        <f t="shared" si="0"/>
        <v>0</v>
      </c>
      <c r="F19" s="76">
        <f>分析係数表!C22</f>
        <v>1.320132013201325E-2</v>
      </c>
      <c r="G19" s="77">
        <f t="shared" si="1"/>
        <v>0</v>
      </c>
      <c r="H19" s="77">
        <v>1.4190923300900312E-5</v>
      </c>
      <c r="I19" s="77">
        <f t="shared" si="2"/>
        <v>1.4190923300900312E-5</v>
      </c>
      <c r="J19" s="76">
        <f>分析係数表!G22</f>
        <v>0.19444444444444445</v>
      </c>
      <c r="K19" s="78">
        <f t="shared" si="3"/>
        <v>2.7593461973972832E-6</v>
      </c>
      <c r="L19" s="79"/>
      <c r="M19" s="80"/>
      <c r="N19" s="81">
        <f>分析係数表!H22</f>
        <v>6.5597428580799636E-5</v>
      </c>
      <c r="O19" s="82">
        <f t="shared" si="4"/>
        <v>2.9912059074085131E-4</v>
      </c>
      <c r="P19" s="76">
        <f>分析係数表!C22</f>
        <v>1.320132013201325E-2</v>
      </c>
      <c r="Q19" s="82">
        <f t="shared" si="5"/>
        <v>3.9487866764468969E-6</v>
      </c>
      <c r="R19" s="83">
        <v>2.7122449895559431E-5</v>
      </c>
      <c r="S19" s="84">
        <f t="shared" si="6"/>
        <v>4.131337319645974E-5</v>
      </c>
      <c r="T19" s="85">
        <f>分析係数表!F22</f>
        <v>0.42592592592592593</v>
      </c>
      <c r="U19" s="86">
        <f t="shared" si="7"/>
        <v>1.7596436731825446E-5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投入係数表!N20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1.4956029537042565E-4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投入係数表!N21</f>
        <v>0</v>
      </c>
      <c r="E21" s="77">
        <f t="shared" si="0"/>
        <v>0</v>
      </c>
      <c r="F21" s="76">
        <f>分析係数表!C24</f>
        <v>0.31952662721893488</v>
      </c>
      <c r="G21" s="77">
        <f t="shared" si="1"/>
        <v>0</v>
      </c>
      <c r="H21" s="77">
        <v>2.5573414390547979E-4</v>
      </c>
      <c r="I21" s="77">
        <f t="shared" si="2"/>
        <v>2.5573414390547979E-4</v>
      </c>
      <c r="J21" s="76">
        <f>分析係数表!G24</f>
        <v>0.20786516853932585</v>
      </c>
      <c r="K21" s="78">
        <f t="shared" si="3"/>
        <v>5.315822092417277E-5</v>
      </c>
      <c r="L21" s="79"/>
      <c r="M21" s="80"/>
      <c r="N21" s="81">
        <f>分析係数表!H24</f>
        <v>4.2638328577519763E-4</v>
      </c>
      <c r="O21" s="82">
        <f t="shared" si="4"/>
        <v>1.9442838398155335E-3</v>
      </c>
      <c r="P21" s="76">
        <f>分析係数表!C24</f>
        <v>0.31952662721893488</v>
      </c>
      <c r="Q21" s="82">
        <f t="shared" si="5"/>
        <v>6.2125045769253725E-4</v>
      </c>
      <c r="R21" s="83">
        <v>1.3403048893883328E-3</v>
      </c>
      <c r="S21" s="84">
        <f t="shared" si="6"/>
        <v>1.5960390332938126E-3</v>
      </c>
      <c r="T21" s="85">
        <f>分析係数表!F24</f>
        <v>0.398876404494382</v>
      </c>
      <c r="U21" s="86">
        <f t="shared" si="7"/>
        <v>6.3662231103292521E-4</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投入係数表!N22</f>
        <v>0</v>
      </c>
      <c r="E22" s="77">
        <f t="shared" si="0"/>
        <v>0</v>
      </c>
      <c r="F22" s="76">
        <f>分析係数表!C25</f>
        <v>1.883239171374762E-2</v>
      </c>
      <c r="G22" s="77">
        <f t="shared" si="1"/>
        <v>0</v>
      </c>
      <c r="H22" s="77">
        <v>2.6517630079123455E-5</v>
      </c>
      <c r="I22" s="77">
        <f t="shared" si="2"/>
        <v>2.6517630079123455E-5</v>
      </c>
      <c r="J22" s="76">
        <f>分析係数表!G25</f>
        <v>0.19852941176470587</v>
      </c>
      <c r="K22" s="78">
        <f t="shared" si="3"/>
        <v>5.2645295010024508E-6</v>
      </c>
      <c r="L22" s="79"/>
      <c r="M22" s="80"/>
      <c r="N22" s="81">
        <f>分析係数表!H25</f>
        <v>5.9037685722719666E-4</v>
      </c>
      <c r="O22" s="82">
        <f t="shared" si="4"/>
        <v>2.6920853166676616E-3</v>
      </c>
      <c r="P22" s="76">
        <f>分析係数表!C25</f>
        <v>1.883239171374762E-2</v>
      </c>
      <c r="Q22" s="82">
        <f t="shared" si="5"/>
        <v>5.069840521031371E-5</v>
      </c>
      <c r="R22" s="83">
        <v>2.2261379749664606E-4</v>
      </c>
      <c r="S22" s="84">
        <f t="shared" si="6"/>
        <v>2.4913142757576953E-4</v>
      </c>
      <c r="T22" s="85">
        <f>分析係数表!F25</f>
        <v>0.35294117647058826</v>
      </c>
      <c r="U22" s="86">
        <f t="shared" si="7"/>
        <v>8.7928739144389252E-5</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投入係数表!N23</f>
        <v>0</v>
      </c>
      <c r="E23" s="77">
        <f t="shared" si="0"/>
        <v>0</v>
      </c>
      <c r="F23" s="76">
        <f>分析係数表!C26</f>
        <v>0.74753173483779967</v>
      </c>
      <c r="G23" s="77">
        <f t="shared" si="1"/>
        <v>0</v>
      </c>
      <c r="H23" s="77">
        <v>8.3814493055203894E-4</v>
      </c>
      <c r="I23" s="77">
        <f t="shared" si="2"/>
        <v>8.3814493055203894E-4</v>
      </c>
      <c r="J23" s="76">
        <f>分析係数表!G26</f>
        <v>0.19647946353730092</v>
      </c>
      <c r="K23" s="78">
        <f t="shared" si="3"/>
        <v>1.6467826632137294E-4</v>
      </c>
      <c r="L23" s="79"/>
      <c r="M23" s="80"/>
      <c r="N23" s="81">
        <f>分析係数表!H26</f>
        <v>1.2791498573255929E-2</v>
      </c>
      <c r="O23" s="82">
        <f t="shared" si="4"/>
        <v>5.832851519446601E-2</v>
      </c>
      <c r="P23" s="76">
        <f>分析係数表!C26</f>
        <v>0.74753173483779967</v>
      </c>
      <c r="Q23" s="82">
        <f t="shared" si="5"/>
        <v>4.3602416153832133E-2</v>
      </c>
      <c r="R23" s="83">
        <v>4.8483026380028098E-2</v>
      </c>
      <c r="S23" s="84">
        <f t="shared" si="6"/>
        <v>4.9321171310580135E-2</v>
      </c>
      <c r="T23" s="85">
        <f>分析係数表!F26</f>
        <v>0.33528918692372173</v>
      </c>
      <c r="U23" s="86">
        <f t="shared" si="7"/>
        <v>1.6536855426850003E-2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投入係数表!N24</f>
        <v>0</v>
      </c>
      <c r="E24" s="77">
        <f t="shared" si="0"/>
        <v>0</v>
      </c>
      <c r="F24" s="76">
        <f>分析係数表!C27</f>
        <v>2.5641025641025661E-2</v>
      </c>
      <c r="G24" s="77">
        <f t="shared" si="1"/>
        <v>0</v>
      </c>
      <c r="H24" s="77">
        <v>7.1786566484711602E-6</v>
      </c>
      <c r="I24" s="77">
        <f t="shared" si="2"/>
        <v>7.1786566484711602E-6</v>
      </c>
      <c r="J24" s="76">
        <f>分析係数表!G27</f>
        <v>0.17777777777777778</v>
      </c>
      <c r="K24" s="78">
        <f t="shared" si="3"/>
        <v>1.276205626394873E-6</v>
      </c>
      <c r="L24" s="79"/>
      <c r="M24" s="80"/>
      <c r="N24" s="81">
        <f>分析係数表!H27</f>
        <v>1.2135524287447932E-2</v>
      </c>
      <c r="O24" s="82">
        <f t="shared" si="4"/>
        <v>5.533730928705749E-2</v>
      </c>
      <c r="P24" s="76">
        <f>分析係数表!C27</f>
        <v>2.5641025641025661E-2</v>
      </c>
      <c r="Q24" s="82">
        <f t="shared" si="5"/>
        <v>1.4189053663348084E-3</v>
      </c>
      <c r="R24" s="83">
        <v>1.4236186044396552E-3</v>
      </c>
      <c r="S24" s="84">
        <f t="shared" si="6"/>
        <v>1.4307972610881263E-3</v>
      </c>
      <c r="T24" s="85">
        <f>分析係数表!F27</f>
        <v>0.33333333333333331</v>
      </c>
      <c r="U24" s="86">
        <f t="shared" si="7"/>
        <v>4.7693242036270873E-4</v>
      </c>
      <c r="V24" s="87">
        <f>分析係数表!D27</f>
        <v>0</v>
      </c>
      <c r="W24" s="167">
        <f t="shared" si="8"/>
        <v>0</v>
      </c>
      <c r="X24" s="76">
        <f>分析係数表!E27</f>
        <v>0</v>
      </c>
      <c r="Y24" s="166">
        <f t="shared" si="9"/>
        <v>0</v>
      </c>
    </row>
    <row r="25" spans="1:25" x14ac:dyDescent="0.2">
      <c r="A25" s="6" t="s">
        <v>13</v>
      </c>
      <c r="B25" s="5" t="s">
        <v>191</v>
      </c>
      <c r="C25" s="90"/>
      <c r="D25" s="76">
        <f>投入係数表!N25</f>
        <v>0</v>
      </c>
      <c r="E25" s="77">
        <f t="shared" si="0"/>
        <v>0</v>
      </c>
      <c r="F25" s="76">
        <f>分析係数表!C28</f>
        <v>7.5250836120401843E-3</v>
      </c>
      <c r="G25" s="77">
        <f t="shared" si="1"/>
        <v>0</v>
      </c>
      <c r="H25" s="77">
        <v>6.7041622701455013E-5</v>
      </c>
      <c r="I25" s="77">
        <f t="shared" si="2"/>
        <v>6.7041622701455013E-5</v>
      </c>
      <c r="J25" s="76">
        <f>分析係数表!G28</f>
        <v>0.13043478260869565</v>
      </c>
      <c r="K25" s="78">
        <f t="shared" si="3"/>
        <v>8.7445594827984805E-6</v>
      </c>
      <c r="L25" s="79"/>
      <c r="M25" s="80"/>
      <c r="N25" s="81">
        <f>分析係数表!H28</f>
        <v>2.325428843189347E-2</v>
      </c>
      <c r="O25" s="82">
        <f t="shared" si="4"/>
        <v>0.10603824941763179</v>
      </c>
      <c r="P25" s="76">
        <f>分析係数表!C28</f>
        <v>7.5250836120401843E-3</v>
      </c>
      <c r="Q25" s="82">
        <f t="shared" si="5"/>
        <v>7.9794669294205064E-4</v>
      </c>
      <c r="R25" s="83">
        <v>8.2640822444492244E-4</v>
      </c>
      <c r="S25" s="84">
        <f t="shared" si="6"/>
        <v>8.9344984714637751E-4</v>
      </c>
      <c r="T25" s="85">
        <f>分析係数表!F28</f>
        <v>0.21739130434782608</v>
      </c>
      <c r="U25" s="86">
        <f t="shared" si="7"/>
        <v>1.9422822764051685E-4</v>
      </c>
      <c r="V25" s="87">
        <f>分析係数表!D28</f>
        <v>0</v>
      </c>
      <c r="W25" s="167">
        <f t="shared" si="8"/>
        <v>0</v>
      </c>
      <c r="X25" s="76">
        <f>分析係数表!E28</f>
        <v>0</v>
      </c>
      <c r="Y25" s="166">
        <f t="shared" si="9"/>
        <v>0</v>
      </c>
    </row>
    <row r="26" spans="1:25" x14ac:dyDescent="0.2">
      <c r="A26" s="6" t="s">
        <v>14</v>
      </c>
      <c r="B26" s="5" t="s">
        <v>50</v>
      </c>
      <c r="C26" s="90"/>
      <c r="D26" s="76">
        <f>投入係数表!N26</f>
        <v>1.2658227848101266E-2</v>
      </c>
      <c r="E26" s="77">
        <f t="shared" si="0"/>
        <v>1.2658227848101267</v>
      </c>
      <c r="F26" s="76">
        <f>分析係数表!C29</f>
        <v>5.2565707133917394E-2</v>
      </c>
      <c r="G26" s="77">
        <f t="shared" si="1"/>
        <v>6.6538869789768862E-2</v>
      </c>
      <c r="H26" s="77">
        <v>6.9771058146145759E-2</v>
      </c>
      <c r="I26" s="77">
        <f t="shared" si="2"/>
        <v>6.9771058146145759E-2</v>
      </c>
      <c r="J26" s="76">
        <f>分析係数表!G29</f>
        <v>0.23652173913043478</v>
      </c>
      <c r="K26" s="78">
        <f t="shared" si="3"/>
        <v>1.6502372013697083E-2</v>
      </c>
      <c r="L26" s="79"/>
      <c r="M26" s="80"/>
      <c r="N26" s="81">
        <f>分析係数表!H29</f>
        <v>1.0889173144412739E-2</v>
      </c>
      <c r="O26" s="82">
        <f t="shared" si="4"/>
        <v>4.9654018062981316E-2</v>
      </c>
      <c r="P26" s="76">
        <f>分析係数表!C29</f>
        <v>5.2565707133917394E-2</v>
      </c>
      <c r="Q26" s="82">
        <f t="shared" si="5"/>
        <v>2.6100985715209199E-3</v>
      </c>
      <c r="R26" s="83">
        <v>3.1576206583691672E-3</v>
      </c>
      <c r="S26" s="84">
        <f t="shared" si="6"/>
        <v>7.2928678804514924E-2</v>
      </c>
      <c r="T26" s="85">
        <f>分析係数表!F29</f>
        <v>0.37217391304347824</v>
      </c>
      <c r="U26" s="86">
        <f t="shared" si="7"/>
        <v>2.7142151763767292E-2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投入係数表!N27</f>
        <v>0</v>
      </c>
      <c r="E27" s="77">
        <f t="shared" si="0"/>
        <v>0</v>
      </c>
      <c r="F27" s="76">
        <f>分析係数表!C30</f>
        <v>1</v>
      </c>
      <c r="G27" s="77">
        <f t="shared" si="1"/>
        <v>0</v>
      </c>
      <c r="H27" s="77">
        <v>5.179322625002146E-2</v>
      </c>
      <c r="I27" s="77">
        <f t="shared" si="2"/>
        <v>5.179322625002146E-2</v>
      </c>
      <c r="J27" s="76">
        <f>分析係数表!G30</f>
        <v>0.34479678427869587</v>
      </c>
      <c r="K27" s="78">
        <f t="shared" si="3"/>
        <v>1.7858137858426337E-2</v>
      </c>
      <c r="L27" s="79"/>
      <c r="M27" s="80"/>
      <c r="N27" s="81">
        <f>分析係数表!H30</f>
        <v>0</v>
      </c>
      <c r="O27" s="82">
        <f t="shared" si="4"/>
        <v>0</v>
      </c>
      <c r="P27" s="76">
        <f>分析係数表!C30</f>
        <v>1</v>
      </c>
      <c r="Q27" s="82">
        <f t="shared" si="5"/>
        <v>0</v>
      </c>
      <c r="R27" s="83">
        <v>8.1266803515081445E-3</v>
      </c>
      <c r="S27" s="84">
        <f t="shared" si="6"/>
        <v>5.9919906601529606E-2</v>
      </c>
      <c r="T27" s="85">
        <f>分析係数表!F30</f>
        <v>0.44149173738276015</v>
      </c>
      <c r="U27" s="86">
        <f t="shared" si="7"/>
        <v>2.6454143669322024E-2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投入係数表!N28</f>
        <v>3.7974683544303799E-2</v>
      </c>
      <c r="E28" s="77">
        <f t="shared" si="0"/>
        <v>3.79746835443038</v>
      </c>
      <c r="F28" s="76">
        <f>分析係数表!C31</f>
        <v>0.84592145015105746</v>
      </c>
      <c r="G28" s="77">
        <f t="shared" si="1"/>
        <v>3.2123599372824967</v>
      </c>
      <c r="H28" s="77">
        <v>3.5783479898873147</v>
      </c>
      <c r="I28" s="77">
        <f t="shared" si="2"/>
        <v>3.5783479898873147</v>
      </c>
      <c r="J28" s="76">
        <f>分析係数表!G31</f>
        <v>7.1042791857083509E-2</v>
      </c>
      <c r="K28" s="78">
        <f t="shared" si="3"/>
        <v>0.25421583143777765</v>
      </c>
      <c r="L28" s="79"/>
      <c r="M28" s="80"/>
      <c r="N28" s="81">
        <f>分析係数表!H31</f>
        <v>2.6304568860900653E-2</v>
      </c>
      <c r="O28" s="82">
        <f t="shared" si="4"/>
        <v>0.11994735688708139</v>
      </c>
      <c r="P28" s="76">
        <f>分析係数表!C31</f>
        <v>0.84592145015105746</v>
      </c>
      <c r="Q28" s="82">
        <f t="shared" si="5"/>
        <v>0.10146604207970632</v>
      </c>
      <c r="R28" s="83">
        <v>0.13209795435132926</v>
      </c>
      <c r="S28" s="84">
        <f t="shared" si="6"/>
        <v>3.7104459442386442</v>
      </c>
      <c r="T28" s="85">
        <f>分析係数表!F31</f>
        <v>0.3444121312837557</v>
      </c>
      <c r="U28" s="86">
        <f t="shared" si="7"/>
        <v>1.2779225956683988</v>
      </c>
      <c r="V28" s="87">
        <f>分析係数表!D31</f>
        <v>0</v>
      </c>
      <c r="W28" s="167">
        <f t="shared" si="8"/>
        <v>0</v>
      </c>
      <c r="X28" s="76">
        <f>分析係数表!E31</f>
        <v>0</v>
      </c>
      <c r="Y28" s="166">
        <f t="shared" si="9"/>
        <v>0</v>
      </c>
    </row>
    <row r="29" spans="1:25" x14ac:dyDescent="0.2">
      <c r="A29" s="6" t="s">
        <v>17</v>
      </c>
      <c r="B29" s="5" t="s">
        <v>272</v>
      </c>
      <c r="C29" s="90"/>
      <c r="D29" s="76">
        <f>投入係数表!N29</f>
        <v>0</v>
      </c>
      <c r="E29" s="77">
        <f t="shared" si="0"/>
        <v>0</v>
      </c>
      <c r="F29" s="76">
        <f>分析係数表!C32</f>
        <v>1</v>
      </c>
      <c r="G29" s="77">
        <f t="shared" si="1"/>
        <v>0</v>
      </c>
      <c r="H29" s="77">
        <v>4.9659723798660066E-3</v>
      </c>
      <c r="I29" s="77">
        <f t="shared" si="2"/>
        <v>4.9659723798660066E-3</v>
      </c>
      <c r="J29" s="76">
        <f>分析係数表!G32</f>
        <v>0.14030064423765212</v>
      </c>
      <c r="K29" s="78">
        <f t="shared" si="3"/>
        <v>6.9672912416158725E-4</v>
      </c>
      <c r="L29" s="79"/>
      <c r="M29" s="80"/>
      <c r="N29" s="81">
        <f>分析係数表!H32</f>
        <v>7.5437042867919574E-3</v>
      </c>
      <c r="O29" s="82">
        <f t="shared" si="4"/>
        <v>3.4398867935197898E-2</v>
      </c>
      <c r="P29" s="76">
        <f>分析係数表!C32</f>
        <v>1</v>
      </c>
      <c r="Q29" s="82">
        <f t="shared" si="5"/>
        <v>3.4398867935197898E-2</v>
      </c>
      <c r="R29" s="83">
        <v>4.2824291633404142E-2</v>
      </c>
      <c r="S29" s="84">
        <f t="shared" si="6"/>
        <v>4.7790264013270148E-2</v>
      </c>
      <c r="T29" s="85">
        <f>分析係数表!F32</f>
        <v>0.4831782390837509</v>
      </c>
      <c r="U29" s="86">
        <f t="shared" si="7"/>
        <v>2.3091215611279421E-2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投入係数表!N30</f>
        <v>0</v>
      </c>
      <c r="E30" s="77">
        <f t="shared" si="0"/>
        <v>0</v>
      </c>
      <c r="F30" s="76">
        <f>分析係数表!C33</f>
        <v>0.837092731829574</v>
      </c>
      <c r="G30" s="77">
        <f t="shared" si="1"/>
        <v>0</v>
      </c>
      <c r="H30" s="77">
        <v>4.1647259892447455E-2</v>
      </c>
      <c r="I30" s="77">
        <f t="shared" si="2"/>
        <v>4.1647259892447455E-2</v>
      </c>
      <c r="J30" s="76">
        <f>分析係数表!G33</f>
        <v>0.5074626865671642</v>
      </c>
      <c r="K30" s="78">
        <f t="shared" si="3"/>
        <v>2.1134430393182291E-2</v>
      </c>
      <c r="L30" s="79"/>
      <c r="M30" s="80"/>
      <c r="N30" s="81">
        <f>分析係数表!H33</f>
        <v>1.0823575715831939E-3</v>
      </c>
      <c r="O30" s="82">
        <f t="shared" si="4"/>
        <v>4.9354897472240469E-3</v>
      </c>
      <c r="P30" s="76">
        <f>分析係数表!C33</f>
        <v>0.837092731829574</v>
      </c>
      <c r="Q30" s="82">
        <f t="shared" si="5"/>
        <v>4.131462595420631E-3</v>
      </c>
      <c r="R30" s="83">
        <v>1.0735617257603955E-2</v>
      </c>
      <c r="S30" s="84">
        <f t="shared" si="6"/>
        <v>5.238287715005141E-2</v>
      </c>
      <c r="T30" s="85">
        <f>分析係数表!F33</f>
        <v>0.64477611940298507</v>
      </c>
      <c r="U30" s="86">
        <f t="shared" si="7"/>
        <v>3.3775228251973446E-2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投入係数表!N31</f>
        <v>2.5316455696202531E-2</v>
      </c>
      <c r="E31" s="77">
        <f t="shared" si="0"/>
        <v>2.5316455696202533</v>
      </c>
      <c r="F31" s="76">
        <f>分析係数表!C34</f>
        <v>0.15171777726539082</v>
      </c>
      <c r="G31" s="77">
        <f t="shared" si="1"/>
        <v>0.38409563864655905</v>
      </c>
      <c r="H31" s="77">
        <v>0.402497555177109</v>
      </c>
      <c r="I31" s="77">
        <f t="shared" si="2"/>
        <v>0.402497555177109</v>
      </c>
      <c r="J31" s="76">
        <f>分析係数表!G34</f>
        <v>0.4256007393715342</v>
      </c>
      <c r="K31" s="78">
        <f t="shared" si="3"/>
        <v>0.17130325707861246</v>
      </c>
      <c r="L31" s="79"/>
      <c r="M31" s="80"/>
      <c r="N31" s="81">
        <f>分析係数表!H34</f>
        <v>0.18524713831217815</v>
      </c>
      <c r="O31" s="82">
        <f t="shared" si="4"/>
        <v>0.84471654825216402</v>
      </c>
      <c r="P31" s="76">
        <f>分析係数表!C34</f>
        <v>0.15171777726539082</v>
      </c>
      <c r="Q31" s="82">
        <f t="shared" si="5"/>
        <v>0.12815851712011159</v>
      </c>
      <c r="R31" s="83">
        <v>0.13526598898480094</v>
      </c>
      <c r="S31" s="84">
        <f t="shared" si="6"/>
        <v>0.53776354416190997</v>
      </c>
      <c r="T31" s="85">
        <f>分析係数表!F34</f>
        <v>0.70194085027726427</v>
      </c>
      <c r="U31" s="86">
        <f t="shared" si="7"/>
        <v>0.37747819943712624</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投入係数表!N32</f>
        <v>0</v>
      </c>
      <c r="E32" s="77">
        <f t="shared" si="0"/>
        <v>0</v>
      </c>
      <c r="F32" s="76">
        <f>分析係数表!C35</f>
        <v>0.24573021958870689</v>
      </c>
      <c r="G32" s="77">
        <f t="shared" si="1"/>
        <v>0</v>
      </c>
      <c r="H32" s="77">
        <v>2.3322460075454986E-2</v>
      </c>
      <c r="I32" s="77">
        <f t="shared" si="2"/>
        <v>2.3322460075454986E-2</v>
      </c>
      <c r="J32" s="76">
        <f>分析係数表!G35</f>
        <v>0.31648936170212766</v>
      </c>
      <c r="K32" s="78">
        <f t="shared" si="3"/>
        <v>7.3813105026041045E-3</v>
      </c>
      <c r="L32" s="79"/>
      <c r="M32" s="80"/>
      <c r="N32" s="81">
        <f>分析係数表!H35</f>
        <v>7.0287644724326803E-2</v>
      </c>
      <c r="O32" s="82">
        <f t="shared" si="4"/>
        <v>0.32050771297882219</v>
      </c>
      <c r="P32" s="76">
        <f>分析係数表!C35</f>
        <v>0.24573021958870689</v>
      </c>
      <c r="Q32" s="82">
        <f t="shared" si="5"/>
        <v>7.8758430690160211E-2</v>
      </c>
      <c r="R32" s="83">
        <v>8.7050090733661309E-2</v>
      </c>
      <c r="S32" s="84">
        <f t="shared" si="6"/>
        <v>0.11037255080911629</v>
      </c>
      <c r="T32" s="85">
        <f>分析係数表!F35</f>
        <v>0.65026595744680848</v>
      </c>
      <c r="U32" s="86">
        <f t="shared" si="7"/>
        <v>7.1771512427736522E-2</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投入係数表!N33</f>
        <v>0</v>
      </c>
      <c r="E33" s="77">
        <f t="shared" si="0"/>
        <v>0</v>
      </c>
      <c r="F33" s="76">
        <f>分析係数表!C36</f>
        <v>0.58821233411397345</v>
      </c>
      <c r="G33" s="77">
        <f t="shared" si="1"/>
        <v>0</v>
      </c>
      <c r="H33" s="77">
        <v>1.6066851263630513E-2</v>
      </c>
      <c r="I33" s="77">
        <f t="shared" si="2"/>
        <v>1.6066851263630513E-2</v>
      </c>
      <c r="J33" s="76">
        <f>分析係数表!G36</f>
        <v>4.6988749172733289E-2</v>
      </c>
      <c r="K33" s="78">
        <f t="shared" si="3"/>
        <v>7.549612440223471E-4</v>
      </c>
      <c r="L33" s="79"/>
      <c r="M33" s="80"/>
      <c r="N33" s="81">
        <f>分析係数表!H36</f>
        <v>7.2517957296073993E-2</v>
      </c>
      <c r="O33" s="82">
        <f t="shared" si="4"/>
        <v>0.33067781306401112</v>
      </c>
      <c r="P33" s="76">
        <f>分析係数表!C36</f>
        <v>0.58821233411397345</v>
      </c>
      <c r="Q33" s="82">
        <f t="shared" si="5"/>
        <v>0.19450876826208616</v>
      </c>
      <c r="R33" s="83">
        <v>0.2053342557664265</v>
      </c>
      <c r="S33" s="84">
        <f t="shared" si="6"/>
        <v>0.221401107030057</v>
      </c>
      <c r="T33" s="85">
        <f>分析係数表!F36</f>
        <v>0.85903375248180014</v>
      </c>
      <c r="U33" s="86">
        <f t="shared" si="7"/>
        <v>0.19019102377565453</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投入係数表!N34</f>
        <v>1.2658227848101266E-2</v>
      </c>
      <c r="E34" s="77">
        <f t="shared" si="0"/>
        <v>1.2658227848101267</v>
      </c>
      <c r="F34" s="76">
        <f>分析係数表!C37</f>
        <v>0.50371087447563734</v>
      </c>
      <c r="G34" s="77">
        <f t="shared" si="1"/>
        <v>0.63760870186789542</v>
      </c>
      <c r="H34" s="77">
        <v>0.73677237868756373</v>
      </c>
      <c r="I34" s="77">
        <f t="shared" si="2"/>
        <v>0.73677237868756373</v>
      </c>
      <c r="J34" s="76">
        <f>分析係数表!G37</f>
        <v>0.46674537583628495</v>
      </c>
      <c r="K34" s="78">
        <f t="shared" si="3"/>
        <v>0.34388510079632062</v>
      </c>
      <c r="L34" s="79"/>
      <c r="M34" s="80"/>
      <c r="N34" s="81">
        <f>分析係数表!H37</f>
        <v>5.4544261864934891E-2</v>
      </c>
      <c r="O34" s="82">
        <f t="shared" si="4"/>
        <v>0.24871877120101785</v>
      </c>
      <c r="P34" s="76">
        <f>分析係数表!C37</f>
        <v>0.50371087447563734</v>
      </c>
      <c r="Q34" s="82">
        <f t="shared" si="5"/>
        <v>0.12528234974017066</v>
      </c>
      <c r="R34" s="83">
        <v>0.14157945094065105</v>
      </c>
      <c r="S34" s="84">
        <f t="shared" si="6"/>
        <v>0.87835182962821479</v>
      </c>
      <c r="T34" s="85">
        <f>分析係数表!F37</f>
        <v>0.71979535615899248</v>
      </c>
      <c r="U34" s="86">
        <f t="shared" si="7"/>
        <v>0.63223356804014352</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投入係数表!N35</f>
        <v>0</v>
      </c>
      <c r="E35" s="77">
        <f t="shared" si="0"/>
        <v>0</v>
      </c>
      <c r="F35" s="76">
        <f>分析係数表!C38</f>
        <v>2.603198214949809E-3</v>
      </c>
      <c r="G35" s="77">
        <f t="shared" si="1"/>
        <v>0</v>
      </c>
      <c r="H35" s="77">
        <v>1.2545319616576799E-4</v>
      </c>
      <c r="I35" s="77">
        <f t="shared" si="2"/>
        <v>1.2545319616576799E-4</v>
      </c>
      <c r="J35" s="76">
        <f>分析係数表!G38</f>
        <v>0.5</v>
      </c>
      <c r="K35" s="78">
        <f t="shared" si="3"/>
        <v>6.2726598082883995E-5</v>
      </c>
      <c r="L35" s="79"/>
      <c r="M35" s="80"/>
      <c r="N35" s="81">
        <f>分析係数表!H38</f>
        <v>4.7820525435402932E-2</v>
      </c>
      <c r="O35" s="82">
        <f t="shared" si="4"/>
        <v>0.2180589106500806</v>
      </c>
      <c r="P35" s="76">
        <f>分析係数表!C38</f>
        <v>2.603198214949809E-3</v>
      </c>
      <c r="Q35" s="82">
        <f t="shared" si="5"/>
        <v>5.6765056695818965E-4</v>
      </c>
      <c r="R35" s="83">
        <v>6.3825391189762748E-4</v>
      </c>
      <c r="S35" s="84">
        <f t="shared" si="6"/>
        <v>7.6370710806339544E-4</v>
      </c>
      <c r="T35" s="85">
        <f>分析係数表!F38</f>
        <v>0.66666666666666663</v>
      </c>
      <c r="U35" s="86">
        <f t="shared" si="7"/>
        <v>5.0913807204226356E-4</v>
      </c>
      <c r="V35" s="87">
        <f>分析係数表!D38</f>
        <v>1.0833333333333333</v>
      </c>
      <c r="W35" s="167">
        <f t="shared" si="8"/>
        <v>0</v>
      </c>
      <c r="X35" s="76">
        <f>分析係数表!E38</f>
        <v>0</v>
      </c>
      <c r="Y35" s="166">
        <f t="shared" si="9"/>
        <v>0</v>
      </c>
    </row>
    <row r="36" spans="1:25" x14ac:dyDescent="0.2">
      <c r="A36" s="6" t="s">
        <v>24</v>
      </c>
      <c r="B36" s="5" t="s">
        <v>39</v>
      </c>
      <c r="C36" s="90"/>
      <c r="D36" s="76">
        <f>投入係数表!N36</f>
        <v>0</v>
      </c>
      <c r="E36" s="77">
        <f t="shared" si="0"/>
        <v>0</v>
      </c>
      <c r="F36" s="76">
        <f>分析係数表!C39</f>
        <v>1</v>
      </c>
      <c r="G36" s="77">
        <f t="shared" si="1"/>
        <v>0</v>
      </c>
      <c r="H36" s="77">
        <v>2.391406050471486E-4</v>
      </c>
      <c r="I36" s="77">
        <f t="shared" si="2"/>
        <v>2.391406050471486E-4</v>
      </c>
      <c r="J36" s="76">
        <f>分析係数表!G39</f>
        <v>0.35424286759326995</v>
      </c>
      <c r="K36" s="78">
        <f t="shared" si="3"/>
        <v>8.4713853689891524E-5</v>
      </c>
      <c r="L36" s="79"/>
      <c r="M36" s="80"/>
      <c r="N36" s="81">
        <f>分析係数表!H39</f>
        <v>4.3622290006231756E-3</v>
      </c>
      <c r="O36" s="82">
        <f t="shared" si="4"/>
        <v>1.9891519284266614E-2</v>
      </c>
      <c r="P36" s="76">
        <f>分析係数表!C39</f>
        <v>1</v>
      </c>
      <c r="Q36" s="82">
        <f t="shared" si="5"/>
        <v>1.9891519284266614E-2</v>
      </c>
      <c r="R36" s="83">
        <v>2.0982447997847029E-2</v>
      </c>
      <c r="S36" s="84">
        <f t="shared" si="6"/>
        <v>2.1221588602894179E-2</v>
      </c>
      <c r="T36" s="85">
        <f>分析係数表!F39</f>
        <v>0.70501097293343085</v>
      </c>
      <c r="U36" s="86">
        <f t="shared" si="7"/>
        <v>1.4961452828119432E-2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投入係数表!N37</f>
        <v>0</v>
      </c>
      <c r="E37" s="77">
        <f t="shared" si="0"/>
        <v>0</v>
      </c>
      <c r="F37" s="76">
        <f>分析係数表!C40</f>
        <v>0.80741531074953321</v>
      </c>
      <c r="G37" s="77">
        <f t="shared" si="1"/>
        <v>0</v>
      </c>
      <c r="H37" s="77">
        <v>4.7923954886924726E-4</v>
      </c>
      <c r="I37" s="77">
        <f t="shared" si="2"/>
        <v>4.7923954886924726E-4</v>
      </c>
      <c r="J37" s="76">
        <f>分析係数表!G40</f>
        <v>0.58044960848699167</v>
      </c>
      <c r="K37" s="78">
        <f t="shared" si="3"/>
        <v>2.7817440851263709E-4</v>
      </c>
      <c r="L37" s="79"/>
      <c r="M37" s="80"/>
      <c r="N37" s="81">
        <f>分析係数表!H40</f>
        <v>3.1486765718783824E-2</v>
      </c>
      <c r="O37" s="82">
        <f t="shared" si="4"/>
        <v>0.14357788355560863</v>
      </c>
      <c r="P37" s="76">
        <f>分析係数表!C40</f>
        <v>0.80741531074953321</v>
      </c>
      <c r="Q37" s="82">
        <f t="shared" si="5"/>
        <v>0.11592698146781204</v>
      </c>
      <c r="R37" s="83">
        <v>0.11605626843489986</v>
      </c>
      <c r="S37" s="84">
        <f t="shared" si="6"/>
        <v>0.1165355079837691</v>
      </c>
      <c r="T37" s="85">
        <f>分析係数表!F40</f>
        <v>0.7794897701439758</v>
      </c>
      <c r="U37" s="86">
        <f t="shared" si="7"/>
        <v>9.0838236331879638E-2</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投入係数表!N38</f>
        <v>0</v>
      </c>
      <c r="E38" s="77">
        <f t="shared" si="0"/>
        <v>0</v>
      </c>
      <c r="F38" s="76">
        <f>分析係数表!C41</f>
        <v>0.45201238390092879</v>
      </c>
      <c r="G38" s="77">
        <f t="shared" si="1"/>
        <v>0</v>
      </c>
      <c r="H38" s="77">
        <v>3.0843593324149009E-7</v>
      </c>
      <c r="I38" s="77">
        <f t="shared" si="2"/>
        <v>3.0843593324149009E-7</v>
      </c>
      <c r="J38" s="76">
        <f>分析係数表!G41</f>
        <v>0.48819421350182907</v>
      </c>
      <c r="K38" s="78">
        <f t="shared" si="3"/>
        <v>1.5057663784453192E-7</v>
      </c>
      <c r="L38" s="79"/>
      <c r="M38" s="80"/>
      <c r="N38" s="81">
        <f>分析係数表!H41</f>
        <v>5.5823411722260484E-2</v>
      </c>
      <c r="O38" s="82">
        <f t="shared" si="4"/>
        <v>0.25455162272046444</v>
      </c>
      <c r="P38" s="76">
        <f>分析係数表!C41</f>
        <v>0.45201238390092879</v>
      </c>
      <c r="Q38" s="82">
        <f t="shared" si="5"/>
        <v>0.11506048581172697</v>
      </c>
      <c r="R38" s="83">
        <v>0.11607450650157307</v>
      </c>
      <c r="S38" s="84">
        <f t="shared" si="6"/>
        <v>0.11607481493750631</v>
      </c>
      <c r="T38" s="85">
        <f>分析係数表!F41</f>
        <v>0.58829398071167271</v>
      </c>
      <c r="U38" s="86">
        <f t="shared" si="7"/>
        <v>6.8286114939956316E-2</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投入係数表!N39</f>
        <v>0</v>
      </c>
      <c r="E39" s="77">
        <f>$C$16*D39</f>
        <v>0</v>
      </c>
      <c r="F39" s="76">
        <f>分析係数表!C42</f>
        <v>0.22977941176470584</v>
      </c>
      <c r="G39" s="77">
        <f>E39*F39</f>
        <v>0</v>
      </c>
      <c r="H39" s="77">
        <v>6.5603269003695647E-4</v>
      </c>
      <c r="I39" s="77">
        <f>C39+H39</f>
        <v>6.5603269003695647E-4</v>
      </c>
      <c r="J39" s="76">
        <f>分析係数表!G42</f>
        <v>0.5</v>
      </c>
      <c r="K39" s="78">
        <f>I39*J39</f>
        <v>3.2801634501847824E-4</v>
      </c>
      <c r="L39" s="79"/>
      <c r="M39" s="80"/>
      <c r="N39" s="81">
        <f>分析係数表!H42</f>
        <v>1.6268162288038308E-2</v>
      </c>
      <c r="O39" s="82">
        <f t="shared" si="4"/>
        <v>7.4181906503731118E-2</v>
      </c>
      <c r="P39" s="76">
        <f>分析係数表!C42</f>
        <v>0.22977941176470584</v>
      </c>
      <c r="Q39" s="82">
        <f>O39*P39</f>
        <v>1.7045474840011742E-2</v>
      </c>
      <c r="R39" s="83">
        <v>1.7477386452553097E-2</v>
      </c>
      <c r="S39" s="84">
        <f>I39+R39</f>
        <v>1.8133419142590052E-2</v>
      </c>
      <c r="T39" s="85">
        <f>分析係数表!F42</f>
        <v>0.56349206349206349</v>
      </c>
      <c r="U39" s="86">
        <f>S39*T39</f>
        <v>1.0218037770824553E-2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投入係数表!N40</f>
        <v>0</v>
      </c>
      <c r="E40" s="77">
        <f>$C$16*D40</f>
        <v>0</v>
      </c>
      <c r="F40" s="76">
        <f>分析係数表!C43</f>
        <v>0.15755839576906128</v>
      </c>
      <c r="G40" s="77">
        <f>E40*F40</f>
        <v>0</v>
      </c>
      <c r="H40" s="77">
        <v>5.4341507081102143E-2</v>
      </c>
      <c r="I40" s="77">
        <f>C40+H40</f>
        <v>5.4341507081102143E-2</v>
      </c>
      <c r="J40" s="76">
        <f>分析係数表!G43</f>
        <v>0.37795275590551181</v>
      </c>
      <c r="K40" s="78">
        <f>I40*J40</f>
        <v>2.0538522361361441E-2</v>
      </c>
      <c r="L40" s="79"/>
      <c r="M40" s="80"/>
      <c r="N40" s="81">
        <f>分析係数表!H43</f>
        <v>4.3425497720489356E-2</v>
      </c>
      <c r="O40" s="82">
        <f t="shared" si="4"/>
        <v>0.19801783107044357</v>
      </c>
      <c r="P40" s="76">
        <f>分析係数表!C43</f>
        <v>0.15755839576906128</v>
      </c>
      <c r="Q40" s="82">
        <f>O40*P40</f>
        <v>3.1199371797128068E-2</v>
      </c>
      <c r="R40" s="83">
        <v>4.4350234651578245E-2</v>
      </c>
      <c r="S40" s="84">
        <f>I40+R40</f>
        <v>9.8691741732680388E-2</v>
      </c>
      <c r="T40" s="85">
        <f>分析係数表!F43</f>
        <v>0.59317585301837272</v>
      </c>
      <c r="U40" s="86">
        <f>S40*T40</f>
        <v>5.8541558088151625E-2</v>
      </c>
      <c r="V40" s="87">
        <f>分析係数表!D43</f>
        <v>0.81889763779527558</v>
      </c>
      <c r="W40" s="167">
        <f>ROUND(S40*V40,0)</f>
        <v>0</v>
      </c>
      <c r="X40" s="76">
        <f>分析係数表!E43</f>
        <v>0.67322834645669294</v>
      </c>
      <c r="Y40" s="166">
        <f>ROUND(S40*X40,0)</f>
        <v>0</v>
      </c>
    </row>
    <row r="41" spans="1:25" x14ac:dyDescent="0.2">
      <c r="A41" s="6" t="s">
        <v>340</v>
      </c>
      <c r="B41" s="5" t="s">
        <v>42</v>
      </c>
      <c r="C41" s="90"/>
      <c r="D41" s="76">
        <f>投入係数表!N41</f>
        <v>0</v>
      </c>
      <c r="E41" s="77">
        <f>$C$16*D41</f>
        <v>0</v>
      </c>
      <c r="F41" s="76">
        <f>分析係数表!C44</f>
        <v>0.3172445048719692</v>
      </c>
      <c r="G41" s="77">
        <f>E41*F41</f>
        <v>0</v>
      </c>
      <c r="H41" s="77">
        <v>2.1548278269339609E-4</v>
      </c>
      <c r="I41" s="77">
        <f>C41+H41</f>
        <v>2.1548278269339609E-4</v>
      </c>
      <c r="J41" s="76">
        <f>分析係数表!G44</f>
        <v>0.27070707070707073</v>
      </c>
      <c r="K41" s="78">
        <f>I41*J41</f>
        <v>5.8332712890737534E-5</v>
      </c>
      <c r="L41" s="79"/>
      <c r="M41" s="80"/>
      <c r="N41" s="81">
        <f>分析係数表!H44</f>
        <v>0.1249959001607137</v>
      </c>
      <c r="O41" s="82">
        <f t="shared" si="4"/>
        <v>0.56997428565669217</v>
      </c>
      <c r="P41" s="76">
        <f>分析係数表!C44</f>
        <v>0.3172445048719692</v>
      </c>
      <c r="Q41" s="82">
        <f>O41*P41</f>
        <v>0.18082121004291166</v>
      </c>
      <c r="R41" s="83">
        <v>0.18246904274454598</v>
      </c>
      <c r="S41" s="84">
        <f>I41+R41</f>
        <v>0.18268452552723938</v>
      </c>
      <c r="T41" s="85">
        <f>分析係数表!F44</f>
        <v>0.56111111111111112</v>
      </c>
      <c r="U41" s="86">
        <f>S41*T41</f>
        <v>0.10250631710139543</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投入係数表!N42</f>
        <v>0</v>
      </c>
      <c r="E42" s="77">
        <f>$C$16*D42</f>
        <v>0</v>
      </c>
      <c r="F42" s="76">
        <f>分析係数表!C45</f>
        <v>1</v>
      </c>
      <c r="G42" s="77">
        <f>E42*F42</f>
        <v>0</v>
      </c>
      <c r="H42" s="77">
        <v>1.8557604568215048E-3</v>
      </c>
      <c r="I42" s="77">
        <f>C42+H42</f>
        <v>1.8557604568215048E-3</v>
      </c>
      <c r="J42" s="76">
        <f>分析係数表!G45</f>
        <v>0</v>
      </c>
      <c r="K42" s="78">
        <f>I42*J42</f>
        <v>0</v>
      </c>
      <c r="L42" s="79"/>
      <c r="M42" s="80"/>
      <c r="N42" s="81">
        <f>分析係数表!H45</f>
        <v>0</v>
      </c>
      <c r="O42" s="82">
        <f t="shared" si="4"/>
        <v>0</v>
      </c>
      <c r="P42" s="76">
        <f>分析係数表!C45</f>
        <v>1</v>
      </c>
      <c r="Q42" s="82">
        <f>O42*P42</f>
        <v>0</v>
      </c>
      <c r="R42" s="83">
        <v>1.5859360622325713E-3</v>
      </c>
      <c r="S42" s="84">
        <f>I42+R42</f>
        <v>3.4416965190540759E-3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0</v>
      </c>
      <c r="E43" s="77">
        <f>$C$16*D43</f>
        <v>0</v>
      </c>
      <c r="F43" s="76">
        <f>分析係数表!C46</f>
        <v>4.6672428694900625E-2</v>
      </c>
      <c r="G43" s="77">
        <f>E43*F43</f>
        <v>0</v>
      </c>
      <c r="H43" s="77">
        <v>1.2913592672546023E-3</v>
      </c>
      <c r="I43" s="77">
        <f>C43+H43</f>
        <v>1.2913592672546023E-3</v>
      </c>
      <c r="J43" s="76">
        <f>分析係数表!G46</f>
        <v>1.8518518518518517E-2</v>
      </c>
      <c r="K43" s="78">
        <f>I43*J43</f>
        <v>2.3914060504714857E-5</v>
      </c>
      <c r="L43" s="79"/>
      <c r="M43" s="80"/>
      <c r="N43" s="81">
        <f>分析係数表!H46</f>
        <v>2.5582997146511858E-2</v>
      </c>
      <c r="O43" s="82">
        <f t="shared" si="4"/>
        <v>0.11665703038893202</v>
      </c>
      <c r="P43" s="76">
        <f>分析係数表!C46</f>
        <v>4.6672428694900625E-2</v>
      </c>
      <c r="Q43" s="82">
        <f>O43*P43</f>
        <v>5.444666932586285E-3</v>
      </c>
      <c r="R43" s="83">
        <v>5.8910150533342497E-3</v>
      </c>
      <c r="S43" s="84">
        <f>I43+R43</f>
        <v>7.1823743205888524E-3</v>
      </c>
      <c r="T43" s="85">
        <f>分析係数表!F46</f>
        <v>0.35185185185185186</v>
      </c>
      <c r="U43" s="86">
        <f>S43*T43</f>
        <v>2.527131705392374E-3</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投入係数表!N44</f>
        <v>0.72151898734177211</v>
      </c>
      <c r="E44" s="91">
        <f>SUM(E5:E43)</f>
        <v>72.151898734177209</v>
      </c>
      <c r="F44" s="92">
        <f>分析係数表!C47</f>
        <v>0.39611399613657461</v>
      </c>
      <c r="G44" s="91">
        <f>SUM(G5:G43)</f>
        <v>5.8305566786581471</v>
      </c>
      <c r="H44" s="91">
        <f>SUM(H5:H43)</f>
        <v>6.5929761154785966</v>
      </c>
      <c r="I44" s="91">
        <f>SUM(I5:I43)</f>
        <v>106.59297611547856</v>
      </c>
      <c r="J44" s="92">
        <f>分析係数表!G47</f>
        <v>0.26621430495689657</v>
      </c>
      <c r="K44" s="93">
        <f>SUM(K5:K43)</f>
        <v>7.2726377121992156</v>
      </c>
      <c r="L44" s="94">
        <f>最終需要_まとめ!$L$33</f>
        <v>0.627</v>
      </c>
      <c r="M44" s="91">
        <f>K44*L44</f>
        <v>4.5599438455489079</v>
      </c>
      <c r="N44" s="95">
        <f>分析係数表!H47</f>
        <v>1</v>
      </c>
      <c r="O44" s="93">
        <f>SUM(O5:O43)</f>
        <v>4.5599438455489079</v>
      </c>
      <c r="P44" s="92">
        <f>分析係数表!C47</f>
        <v>0.39611399613657461</v>
      </c>
      <c r="Q44" s="96">
        <f>SUM(Q5:Q43)</f>
        <v>1.3429421109188595</v>
      </c>
      <c r="R44" s="91">
        <f>SUM(R5:R43)</f>
        <v>1.5098742049131004</v>
      </c>
      <c r="S44" s="97">
        <f>SUM(S5:S43)</f>
        <v>108.1028503203917</v>
      </c>
      <c r="T44" s="98">
        <f>分析係数表!F47</f>
        <v>0.49986530172413796</v>
      </c>
      <c r="U44" s="99">
        <f>SUM(U5:U43)</f>
        <v>30.119915014922178</v>
      </c>
      <c r="V44" s="100">
        <f>分析係数表!D47</f>
        <v>0.10482893318965517</v>
      </c>
      <c r="W44" s="164">
        <f>SUM(W5:W43)</f>
        <v>4</v>
      </c>
      <c r="X44" s="92">
        <f>分析係数表!E47</f>
        <v>8.4725215517241381E-2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1</v>
      </c>
      <c r="G5" s="77">
        <f t="shared" ref="G5:G38" si="1">E5*F5</f>
        <v>0</v>
      </c>
      <c r="H5" s="77">
        <f t="array" ref="H5:H43">MMULT(逆行列係数!C5:AO43,'13'!G5:G43)</f>
        <v>4.141715951634253E-3</v>
      </c>
      <c r="I5" s="77">
        <f t="shared" ref="I5:I38" si="2">C5+H5</f>
        <v>4.141715951634253E-3</v>
      </c>
      <c r="J5" s="76">
        <f>分析係数表!G8</f>
        <v>0.11967899511514306</v>
      </c>
      <c r="K5" s="78">
        <f t="shared" ref="K5:K38" si="3">I5*J5</f>
        <v>4.9567640314394587E-4</v>
      </c>
      <c r="L5" s="79" t="s">
        <v>183</v>
      </c>
      <c r="M5" s="80" t="s">
        <v>183</v>
      </c>
      <c r="N5" s="81">
        <f>分析係数表!H8</f>
        <v>1.4037849716291122E-2</v>
      </c>
      <c r="O5" s="82">
        <f t="shared" ref="O5:O43" si="4">$M$44*N5</f>
        <v>0.10754949977790283</v>
      </c>
      <c r="P5" s="76">
        <f>分析係数表!C8</f>
        <v>1</v>
      </c>
      <c r="Q5" s="82">
        <f t="shared" ref="Q5:Q38" si="5">O5*P5</f>
        <v>0.10754949977790283</v>
      </c>
      <c r="R5" s="83">
        <f t="array" ref="R5:R43">MMULT(逆行列係数!C5:AO43,'13'!Q5:Q43)</f>
        <v>0.15553042230021802</v>
      </c>
      <c r="S5" s="84">
        <f t="shared" ref="S5:S38" si="6">I5+R5</f>
        <v>0.15967213825185228</v>
      </c>
      <c r="T5" s="85">
        <f>分析係数表!F8</f>
        <v>0.45208187950686207</v>
      </c>
      <c r="U5" s="86">
        <f t="shared" ref="U5:U38" si="7">S5*T5</f>
        <v>7.2184880365776902E-2</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投入係数表!O6</f>
        <v>0</v>
      </c>
      <c r="E6" s="77">
        <f t="shared" si="0"/>
        <v>0</v>
      </c>
      <c r="F6" s="76">
        <f>分析係数表!C9</f>
        <v>0.71764705882352942</v>
      </c>
      <c r="G6" s="77">
        <f t="shared" si="1"/>
        <v>0</v>
      </c>
      <c r="H6" s="77">
        <v>7.1874649831569441E-4</v>
      </c>
      <c r="I6" s="77">
        <f t="shared" si="2"/>
        <v>7.1874649831569441E-4</v>
      </c>
      <c r="J6" s="76">
        <f>分析係数表!G9</f>
        <v>0.25757575757575757</v>
      </c>
      <c r="K6" s="78">
        <f t="shared" si="3"/>
        <v>1.8513167380858795E-4</v>
      </c>
      <c r="L6" s="79"/>
      <c r="M6" s="80"/>
      <c r="N6" s="81">
        <f>分析係数表!H9</f>
        <v>7.2157171438879601E-4</v>
      </c>
      <c r="O6" s="82">
        <f t="shared" si="4"/>
        <v>5.5282453156865943E-3</v>
      </c>
      <c r="P6" s="76">
        <f>分析係数表!C9</f>
        <v>0.71764705882352942</v>
      </c>
      <c r="Q6" s="82">
        <f t="shared" si="5"/>
        <v>3.9673289912574381E-3</v>
      </c>
      <c r="R6" s="83">
        <v>4.8743582379043833E-3</v>
      </c>
      <c r="S6" s="84">
        <f t="shared" si="6"/>
        <v>5.5931047362200777E-3</v>
      </c>
      <c r="T6" s="85">
        <f>分析係数表!F9</f>
        <v>0.71212121212121215</v>
      </c>
      <c r="U6" s="86">
        <f t="shared" si="7"/>
        <v>3.9829685242779344E-3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投入係数表!O7</f>
        <v>0</v>
      </c>
      <c r="E7" s="77">
        <f t="shared" si="0"/>
        <v>0</v>
      </c>
      <c r="F7" s="76">
        <f>分析係数表!C10</f>
        <v>2.3584905660377409E-2</v>
      </c>
      <c r="G7" s="77">
        <f t="shared" si="1"/>
        <v>0</v>
      </c>
      <c r="H7" s="77">
        <v>9.660408584516517E-6</v>
      </c>
      <c r="I7" s="77">
        <f t="shared" si="2"/>
        <v>9.660408584516517E-6</v>
      </c>
      <c r="J7" s="76">
        <f>分析係数表!G10</f>
        <v>0.2857142857142857</v>
      </c>
      <c r="K7" s="78">
        <f t="shared" si="3"/>
        <v>2.7601167384332904E-6</v>
      </c>
      <c r="L7" s="79"/>
      <c r="M7" s="80"/>
      <c r="N7" s="81">
        <f>分析係数表!H10</f>
        <v>1.443143428777592E-3</v>
      </c>
      <c r="O7" s="82">
        <f t="shared" si="4"/>
        <v>1.1056490631373189E-2</v>
      </c>
      <c r="P7" s="76">
        <f>分析係数表!C10</f>
        <v>2.3584905660377409E-2</v>
      </c>
      <c r="Q7" s="82">
        <f t="shared" si="5"/>
        <v>2.607662884757833E-4</v>
      </c>
      <c r="R7" s="83">
        <v>3.7393589458593153E-4</v>
      </c>
      <c r="S7" s="84">
        <f t="shared" si="6"/>
        <v>3.8359630317044805E-4</v>
      </c>
      <c r="T7" s="85">
        <f>分析係数表!F10</f>
        <v>0.5714285714285714</v>
      </c>
      <c r="U7" s="86">
        <f t="shared" si="7"/>
        <v>2.191978875259703E-4</v>
      </c>
      <c r="V7" s="87">
        <f>分析係数表!D10</f>
        <v>0.14285714285714285</v>
      </c>
      <c r="W7" s="167">
        <f t="shared" si="8"/>
        <v>0</v>
      </c>
      <c r="X7" s="76">
        <f>分析係数表!E10</f>
        <v>0</v>
      </c>
      <c r="Y7" s="166">
        <f t="shared" si="9"/>
        <v>0</v>
      </c>
    </row>
    <row r="8" spans="1:25" x14ac:dyDescent="0.2">
      <c r="A8" s="6" t="s">
        <v>221</v>
      </c>
      <c r="B8" s="5" t="s">
        <v>27</v>
      </c>
      <c r="C8" s="90"/>
      <c r="D8" s="76">
        <f>投入係数表!O8</f>
        <v>0.15384615384615385</v>
      </c>
      <c r="E8" s="77">
        <f t="shared" si="0"/>
        <v>15.384615384615385</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-2.5128387798575429E-4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0.10853964836742014</v>
      </c>
      <c r="G9" s="77">
        <f t="shared" si="1"/>
        <v>0</v>
      </c>
      <c r="H9" s="77">
        <v>1.2601983764318964E-3</v>
      </c>
      <c r="I9" s="77">
        <f t="shared" si="2"/>
        <v>1.2601983764318964E-3</v>
      </c>
      <c r="J9" s="76">
        <f>分析係数表!G12</f>
        <v>0.14452332657200812</v>
      </c>
      <c r="K9" s="78">
        <f t="shared" si="3"/>
        <v>1.8212806150258139E-4</v>
      </c>
      <c r="L9" s="79"/>
      <c r="M9" s="80"/>
      <c r="N9" s="81">
        <f>分析係数表!H12</f>
        <v>0.10554626258650661</v>
      </c>
      <c r="O9" s="82">
        <f t="shared" si="4"/>
        <v>0.80863151935815725</v>
      </c>
      <c r="P9" s="76">
        <f>分析係数表!C12</f>
        <v>0.10853964836742014</v>
      </c>
      <c r="Q9" s="82">
        <f t="shared" si="5"/>
        <v>8.7768580769947077E-2</v>
      </c>
      <c r="R9" s="83">
        <v>9.6374284086022582E-2</v>
      </c>
      <c r="S9" s="84">
        <f t="shared" si="6"/>
        <v>9.7634482462454472E-2</v>
      </c>
      <c r="T9" s="85">
        <f>分析係数表!F12</f>
        <v>0.28575050709939148</v>
      </c>
      <c r="U9" s="86">
        <f t="shared" si="7"/>
        <v>2.7899102874033011E-2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投入係数表!O10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0.12036497755517629</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投入係数表!O11</f>
        <v>0</v>
      </c>
      <c r="E11" s="77">
        <f t="shared" si="0"/>
        <v>0</v>
      </c>
      <c r="F11" s="76">
        <f>分析係数表!C14</f>
        <v>8.8339222614840951E-2</v>
      </c>
      <c r="G11" s="77">
        <f t="shared" si="1"/>
        <v>0</v>
      </c>
      <c r="H11" s="77">
        <v>2.2191630158757518E-3</v>
      </c>
      <c r="I11" s="77">
        <f t="shared" si="2"/>
        <v>2.2191630158757518E-3</v>
      </c>
      <c r="J11" s="76">
        <f>分析係数表!G14</f>
        <v>0.19860627177700349</v>
      </c>
      <c r="K11" s="78">
        <f t="shared" si="3"/>
        <v>4.407396930484943E-4</v>
      </c>
      <c r="L11" s="79"/>
      <c r="M11" s="80"/>
      <c r="N11" s="81">
        <f>分析係数表!H14</f>
        <v>1.3119485716159927E-3</v>
      </c>
      <c r="O11" s="82">
        <f t="shared" si="4"/>
        <v>1.0051355119430172E-2</v>
      </c>
      <c r="P11" s="76">
        <f>分析係数表!C14</f>
        <v>8.8339222614840951E-2</v>
      </c>
      <c r="Q11" s="82">
        <f t="shared" si="5"/>
        <v>8.8792889747616322E-4</v>
      </c>
      <c r="R11" s="83">
        <v>2.440960194399309E-3</v>
      </c>
      <c r="S11" s="84">
        <f t="shared" si="6"/>
        <v>4.6601232102750608E-3</v>
      </c>
      <c r="T11" s="85">
        <f>分析係数表!F14</f>
        <v>0.38327526132404183</v>
      </c>
      <c r="U11" s="86">
        <f t="shared" si="7"/>
        <v>1.7861099412204067E-3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投入係数表!O12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7.4882595639754787E-2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投入係数表!O13</f>
        <v>0</v>
      </c>
      <c r="E13" s="77">
        <f t="shared" si="0"/>
        <v>0</v>
      </c>
      <c r="F13" s="76">
        <f>分析係数表!C16</f>
        <v>0.17911646586345387</v>
      </c>
      <c r="G13" s="77">
        <f t="shared" si="1"/>
        <v>0</v>
      </c>
      <c r="H13" s="77">
        <v>3.7806538391253801E-2</v>
      </c>
      <c r="I13" s="77">
        <f t="shared" si="2"/>
        <v>3.7806538391253801E-2</v>
      </c>
      <c r="J13" s="76">
        <f>分析係数表!G16</f>
        <v>3.2586558044806514E-2</v>
      </c>
      <c r="K13" s="78">
        <f t="shared" si="3"/>
        <v>1.2319849577597979E-3</v>
      </c>
      <c r="L13" s="79"/>
      <c r="M13" s="80"/>
      <c r="N13" s="81">
        <f>分析係数表!H16</f>
        <v>1.8859260716979895E-2</v>
      </c>
      <c r="O13" s="82">
        <f t="shared" si="4"/>
        <v>0.14448822984180873</v>
      </c>
      <c r="P13" s="76">
        <f>分析係数表!C16</f>
        <v>0.17911646586345387</v>
      </c>
      <c r="Q13" s="82">
        <f t="shared" si="5"/>
        <v>2.5880221088131209E-2</v>
      </c>
      <c r="R13" s="83">
        <v>3.1719055613842299E-2</v>
      </c>
      <c r="S13" s="84">
        <f t="shared" si="6"/>
        <v>6.95255940050961E-2</v>
      </c>
      <c r="T13" s="85">
        <f>分析係数表!F16</f>
        <v>0.28920570264765783</v>
      </c>
      <c r="U13" s="86">
        <f t="shared" si="7"/>
        <v>2.0107198266239603E-2</v>
      </c>
      <c r="V13" s="87">
        <f>分析係数表!D16</f>
        <v>0</v>
      </c>
      <c r="W13" s="167">
        <f t="shared" si="8"/>
        <v>0</v>
      </c>
      <c r="X13" s="76">
        <f>分析係数表!E16</f>
        <v>0</v>
      </c>
      <c r="Y13" s="166">
        <f t="shared" si="9"/>
        <v>0</v>
      </c>
    </row>
    <row r="14" spans="1:25" x14ac:dyDescent="0.2">
      <c r="A14" s="6" t="s">
        <v>2</v>
      </c>
      <c r="B14" s="5" t="s">
        <v>364</v>
      </c>
      <c r="C14" s="90"/>
      <c r="D14" s="76">
        <f>投入係数表!O14</f>
        <v>0</v>
      </c>
      <c r="E14" s="77">
        <f t="shared" si="0"/>
        <v>0</v>
      </c>
      <c r="F14" s="76">
        <f>分析係数表!C17</f>
        <v>0.37357512953367877</v>
      </c>
      <c r="G14" s="77">
        <f t="shared" si="1"/>
        <v>0</v>
      </c>
      <c r="H14" s="77">
        <v>1.0693028629453375E-2</v>
      </c>
      <c r="I14" s="77">
        <f t="shared" si="2"/>
        <v>1.0693028629453375E-2</v>
      </c>
      <c r="J14" s="76">
        <f>分析係数表!G17</f>
        <v>0.21247931930985584</v>
      </c>
      <c r="K14" s="78">
        <f t="shared" si="3"/>
        <v>2.2720474445470538E-3</v>
      </c>
      <c r="L14" s="79"/>
      <c r="M14" s="80"/>
      <c r="N14" s="81">
        <f>分析係数表!H17</f>
        <v>3.1158778575879824E-3</v>
      </c>
      <c r="O14" s="82">
        <f t="shared" si="4"/>
        <v>2.3871968408646655E-2</v>
      </c>
      <c r="P14" s="76">
        <f>分析係数表!C17</f>
        <v>0.37357512953367877</v>
      </c>
      <c r="Q14" s="82">
        <f t="shared" si="5"/>
        <v>8.9179736904840615E-3</v>
      </c>
      <c r="R14" s="83">
        <v>1.7038022791898637E-2</v>
      </c>
      <c r="S14" s="84">
        <f t="shared" si="6"/>
        <v>2.7731051421352012E-2</v>
      </c>
      <c r="T14" s="85">
        <f>分析係数表!F17</f>
        <v>0.32309146773812336</v>
      </c>
      <c r="U14" s="86">
        <f t="shared" si="7"/>
        <v>8.9596661056459935E-3</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投入係数表!O15</f>
        <v>0</v>
      </c>
      <c r="E15" s="77">
        <f t="shared" si="0"/>
        <v>0</v>
      </c>
      <c r="F15" s="76">
        <f>分析係数表!C18</f>
        <v>9.0293453724604955E-2</v>
      </c>
      <c r="G15" s="77">
        <f t="shared" si="1"/>
        <v>0</v>
      </c>
      <c r="H15" s="77">
        <v>3.1636313747882694E-4</v>
      </c>
      <c r="I15" s="77">
        <f t="shared" si="2"/>
        <v>3.1636313747882694E-4</v>
      </c>
      <c r="J15" s="76">
        <f>分析係数表!G18</f>
        <v>0.21491228070175439</v>
      </c>
      <c r="K15" s="78">
        <f t="shared" si="3"/>
        <v>6.7990323405537367E-5</v>
      </c>
      <c r="L15" s="79"/>
      <c r="M15" s="80"/>
      <c r="N15" s="81">
        <f>分析係数表!H18</f>
        <v>4.9198071435599725E-4</v>
      </c>
      <c r="O15" s="82">
        <f t="shared" si="4"/>
        <v>3.7692581697863145E-3</v>
      </c>
      <c r="P15" s="76">
        <f>分析係数表!C18</f>
        <v>9.0293453724604955E-2</v>
      </c>
      <c r="Q15" s="82">
        <f t="shared" si="5"/>
        <v>3.4033933812968977E-4</v>
      </c>
      <c r="R15" s="83">
        <v>6.76216199757967E-4</v>
      </c>
      <c r="S15" s="84">
        <f t="shared" si="6"/>
        <v>9.9257933723679399E-4</v>
      </c>
      <c r="T15" s="85">
        <f>分析係数表!F18</f>
        <v>0.46052631578947367</v>
      </c>
      <c r="U15" s="86">
        <f t="shared" si="7"/>
        <v>4.5710890530641828E-4</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投入係数表!O16</f>
        <v>0</v>
      </c>
      <c r="E16" s="77">
        <f t="shared" si="0"/>
        <v>0</v>
      </c>
      <c r="F16" s="76">
        <f>分析係数表!C19</f>
        <v>1.9704433497536922E-2</v>
      </c>
      <c r="G16" s="77">
        <f t="shared" si="1"/>
        <v>0</v>
      </c>
      <c r="H16" s="77">
        <v>4.6108499594871928E-5</v>
      </c>
      <c r="I16" s="77">
        <f t="shared" si="2"/>
        <v>4.6108499594871928E-5</v>
      </c>
      <c r="J16" s="76">
        <f>分析係数表!G19</f>
        <v>6.3291139240506333E-2</v>
      </c>
      <c r="K16" s="78">
        <f t="shared" si="3"/>
        <v>2.9182594680298689E-6</v>
      </c>
      <c r="L16" s="79"/>
      <c r="M16" s="80"/>
      <c r="N16" s="81">
        <f>分析係数表!H19</f>
        <v>-1.3119485716159927E-4</v>
      </c>
      <c r="O16" s="82">
        <f t="shared" si="4"/>
        <v>-1.0051355119430172E-3</v>
      </c>
      <c r="P16" s="76">
        <f>分析係数表!C19</f>
        <v>1.9704433497536922E-2</v>
      </c>
      <c r="Q16" s="82">
        <f t="shared" si="5"/>
        <v>-1.9805625851093908E-5</v>
      </c>
      <c r="R16" s="83">
        <v>8.0504576930796038E-5</v>
      </c>
      <c r="S16" s="84">
        <f t="shared" si="6"/>
        <v>1.2661307652566797E-4</v>
      </c>
      <c r="T16" s="85">
        <f>分析係数表!F19</f>
        <v>0.26582278481012656</v>
      </c>
      <c r="U16" s="86">
        <f t="shared" si="7"/>
        <v>3.3656640595430723E-5</v>
      </c>
      <c r="V16" s="87">
        <f>分析係数表!D19</f>
        <v>3.7974683544303799E-2</v>
      </c>
      <c r="W16" s="167">
        <f t="shared" si="8"/>
        <v>0</v>
      </c>
      <c r="X16" s="76">
        <f>分析係数表!E19</f>
        <v>0</v>
      </c>
      <c r="Y16" s="166">
        <f t="shared" si="9"/>
        <v>0</v>
      </c>
    </row>
    <row r="17" spans="1:25" x14ac:dyDescent="0.2">
      <c r="A17" s="6" t="s">
        <v>5</v>
      </c>
      <c r="B17" s="5" t="s">
        <v>33</v>
      </c>
      <c r="C17" s="75">
        <f>最終需要_まとめ!C18</f>
        <v>100</v>
      </c>
      <c r="D17" s="76">
        <f>投入係数表!O17</f>
        <v>0.46153846153846156</v>
      </c>
      <c r="E17" s="77">
        <f t="shared" si="0"/>
        <v>46.153846153846153</v>
      </c>
      <c r="F17" s="76">
        <f>分析係数表!C20</f>
        <v>3.1397174254317317E-3</v>
      </c>
      <c r="G17" s="77">
        <f t="shared" si="1"/>
        <v>0.14491003501992608</v>
      </c>
      <c r="H17" s="77">
        <v>0.14513191933531572</v>
      </c>
      <c r="I17" s="77">
        <f t="shared" si="2"/>
        <v>100.14513191933531</v>
      </c>
      <c r="J17" s="76">
        <f>分析係数表!G20</f>
        <v>0.11538461538461539</v>
      </c>
      <c r="K17" s="78">
        <f t="shared" si="3"/>
        <v>11.555207529154075</v>
      </c>
      <c r="L17" s="79"/>
      <c r="M17" s="80"/>
      <c r="N17" s="81">
        <f>分析係数表!H20</f>
        <v>6.231755715175965E-4</v>
      </c>
      <c r="O17" s="82">
        <f t="shared" si="4"/>
        <v>4.774393681729331E-3</v>
      </c>
      <c r="P17" s="76">
        <f>分析係数表!C20</f>
        <v>3.1397174254317317E-3</v>
      </c>
      <c r="Q17" s="82">
        <f t="shared" si="5"/>
        <v>1.4990247038396742E-5</v>
      </c>
      <c r="R17" s="83">
        <v>3.5886082612475259E-5</v>
      </c>
      <c r="S17" s="84">
        <f t="shared" si="6"/>
        <v>100.14516780541793</v>
      </c>
      <c r="T17" s="85">
        <f>分析係数表!F20</f>
        <v>0.26923076923076922</v>
      </c>
      <c r="U17" s="86">
        <f t="shared" si="7"/>
        <v>26.962160562997134</v>
      </c>
      <c r="V17" s="87">
        <f>分析係数表!D20</f>
        <v>0</v>
      </c>
      <c r="W17" s="167">
        <f t="shared" si="8"/>
        <v>0</v>
      </c>
      <c r="X17" s="76">
        <f>分析係数表!E20</f>
        <v>0</v>
      </c>
      <c r="Y17" s="166">
        <f t="shared" si="9"/>
        <v>0</v>
      </c>
    </row>
    <row r="18" spans="1:25" x14ac:dyDescent="0.2">
      <c r="A18" s="6" t="s">
        <v>6</v>
      </c>
      <c r="B18" s="5" t="s">
        <v>34</v>
      </c>
      <c r="C18" s="90"/>
      <c r="D18" s="76">
        <f>投入係数表!O18</f>
        <v>0</v>
      </c>
      <c r="E18" s="77">
        <f t="shared" si="0"/>
        <v>0</v>
      </c>
      <c r="F18" s="76">
        <f>分析係数表!C21</f>
        <v>0.20240700218818386</v>
      </c>
      <c r="G18" s="77">
        <f t="shared" si="1"/>
        <v>0</v>
      </c>
      <c r="H18" s="77">
        <v>2.5040858264133207E-3</v>
      </c>
      <c r="I18" s="77">
        <f t="shared" si="2"/>
        <v>2.5040858264133207E-3</v>
      </c>
      <c r="J18" s="76">
        <f>分析係数表!G21</f>
        <v>0.28486646884272998</v>
      </c>
      <c r="K18" s="78">
        <f t="shared" si="3"/>
        <v>7.1333008704949194E-4</v>
      </c>
      <c r="L18" s="79"/>
      <c r="M18" s="80"/>
      <c r="N18" s="81">
        <f>分析係数表!H21</f>
        <v>1.0495588572927942E-3</v>
      </c>
      <c r="O18" s="82">
        <f t="shared" si="4"/>
        <v>8.0410840955441373E-3</v>
      </c>
      <c r="P18" s="76">
        <f>分析係数表!C21</f>
        <v>0.20240700218818386</v>
      </c>
      <c r="Q18" s="82">
        <f t="shared" si="5"/>
        <v>1.6275717261221726E-3</v>
      </c>
      <c r="R18" s="83">
        <v>3.1192500711923437E-3</v>
      </c>
      <c r="S18" s="84">
        <f t="shared" si="6"/>
        <v>5.6233358976056644E-3</v>
      </c>
      <c r="T18" s="85">
        <f>分析係数表!F21</f>
        <v>0.42507418397626112</v>
      </c>
      <c r="U18" s="86">
        <f t="shared" si="7"/>
        <v>2.3903349178991439E-3</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投入係数表!O19</f>
        <v>0</v>
      </c>
      <c r="E19" s="77">
        <f t="shared" si="0"/>
        <v>0</v>
      </c>
      <c r="F19" s="76">
        <f>分析係数表!C22</f>
        <v>1.320132013201325E-2</v>
      </c>
      <c r="G19" s="77">
        <f t="shared" si="1"/>
        <v>0</v>
      </c>
      <c r="H19" s="77">
        <v>1.3475175689049982E-5</v>
      </c>
      <c r="I19" s="77">
        <f t="shared" si="2"/>
        <v>1.3475175689049982E-5</v>
      </c>
      <c r="J19" s="76">
        <f>分析係数表!G22</f>
        <v>0.19444444444444445</v>
      </c>
      <c r="K19" s="78">
        <f t="shared" si="3"/>
        <v>2.6201730506486076E-6</v>
      </c>
      <c r="L19" s="79"/>
      <c r="M19" s="80"/>
      <c r="N19" s="81">
        <f>分析係数表!H22</f>
        <v>6.5597428580799636E-5</v>
      </c>
      <c r="O19" s="82">
        <f t="shared" si="4"/>
        <v>5.0256775597150858E-4</v>
      </c>
      <c r="P19" s="76">
        <f>分析係数表!C22</f>
        <v>1.320132013201325E-2</v>
      </c>
      <c r="Q19" s="82">
        <f t="shared" si="5"/>
        <v>6.6345578346073981E-6</v>
      </c>
      <c r="R19" s="83">
        <v>4.5569810980583202E-5</v>
      </c>
      <c r="S19" s="84">
        <f t="shared" si="6"/>
        <v>5.9044986669633182E-5</v>
      </c>
      <c r="T19" s="85">
        <f>分析係数表!F22</f>
        <v>0.42592592592592593</v>
      </c>
      <c r="U19" s="86">
        <f t="shared" si="7"/>
        <v>2.5148790618547468E-5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2.5128387798575429E-4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投入係数表!O21</f>
        <v>0</v>
      </c>
      <c r="E21" s="77">
        <f t="shared" si="0"/>
        <v>0</v>
      </c>
      <c r="F21" s="76">
        <f>分析係数表!C24</f>
        <v>0.31952662721893488</v>
      </c>
      <c r="G21" s="77">
        <f t="shared" si="1"/>
        <v>0</v>
      </c>
      <c r="H21" s="77">
        <v>3.0650725546803092E-4</v>
      </c>
      <c r="I21" s="77">
        <f t="shared" si="2"/>
        <v>3.0650725546803092E-4</v>
      </c>
      <c r="J21" s="76">
        <f>分析係数表!G24</f>
        <v>0.20786516853932585</v>
      </c>
      <c r="K21" s="78">
        <f t="shared" si="3"/>
        <v>6.3712182316388456E-5</v>
      </c>
      <c r="L21" s="79"/>
      <c r="M21" s="80"/>
      <c r="N21" s="81">
        <f>分析係数表!H24</f>
        <v>4.2638328577519763E-4</v>
      </c>
      <c r="O21" s="82">
        <f t="shared" si="4"/>
        <v>3.2666904138148058E-3</v>
      </c>
      <c r="P21" s="76">
        <f>分析係数表!C24</f>
        <v>0.31952662721893488</v>
      </c>
      <c r="Q21" s="82">
        <f t="shared" si="5"/>
        <v>1.0437945700946716E-3</v>
      </c>
      <c r="R21" s="83">
        <v>2.2519145837108759E-3</v>
      </c>
      <c r="S21" s="84">
        <f t="shared" si="6"/>
        <v>2.5584218391789069E-3</v>
      </c>
      <c r="T21" s="85">
        <f>分析係数表!F24</f>
        <v>0.398876404494382</v>
      </c>
      <c r="U21" s="86">
        <f t="shared" si="7"/>
        <v>1.0204941043915863E-3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投入係数表!O22</f>
        <v>0</v>
      </c>
      <c r="E22" s="77">
        <f t="shared" si="0"/>
        <v>0</v>
      </c>
      <c r="F22" s="76">
        <f>分析係数表!C25</f>
        <v>1.883239171374762E-2</v>
      </c>
      <c r="G22" s="77">
        <f t="shared" si="1"/>
        <v>0</v>
      </c>
      <c r="H22" s="77">
        <v>2.9559891081429204E-5</v>
      </c>
      <c r="I22" s="77">
        <f t="shared" si="2"/>
        <v>2.9559891081429204E-5</v>
      </c>
      <c r="J22" s="76">
        <f>分析係数表!G25</f>
        <v>0.19852941176470587</v>
      </c>
      <c r="K22" s="78">
        <f t="shared" si="3"/>
        <v>5.8685077882249149E-6</v>
      </c>
      <c r="L22" s="79"/>
      <c r="M22" s="80"/>
      <c r="N22" s="81">
        <f>分析係数表!H25</f>
        <v>5.9037685722719666E-4</v>
      </c>
      <c r="O22" s="82">
        <f t="shared" si="4"/>
        <v>4.5231098037435769E-3</v>
      </c>
      <c r="P22" s="76">
        <f>分析係数表!C25</f>
        <v>1.883239171374762E-2</v>
      </c>
      <c r="Q22" s="82">
        <f t="shared" si="5"/>
        <v>8.5180975588391167E-5</v>
      </c>
      <c r="R22" s="83">
        <v>3.7402479173730059E-4</v>
      </c>
      <c r="S22" s="84">
        <f t="shared" si="6"/>
        <v>4.035846828187298E-4</v>
      </c>
      <c r="T22" s="85">
        <f>分析係数表!F25</f>
        <v>0.35294117647058826</v>
      </c>
      <c r="U22" s="86">
        <f t="shared" si="7"/>
        <v>1.4244165275955169E-4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投入係数表!O23</f>
        <v>0</v>
      </c>
      <c r="E23" s="77">
        <f t="shared" si="0"/>
        <v>0</v>
      </c>
      <c r="F23" s="76">
        <f>分析係数表!C26</f>
        <v>0.74753173483779967</v>
      </c>
      <c r="G23" s="77">
        <f t="shared" si="1"/>
        <v>0</v>
      </c>
      <c r="H23" s="77">
        <v>7.9948808219978517E-4</v>
      </c>
      <c r="I23" s="77">
        <f t="shared" si="2"/>
        <v>7.9948808219978517E-4</v>
      </c>
      <c r="J23" s="76">
        <f>分析係数表!G26</f>
        <v>0.19647946353730092</v>
      </c>
      <c r="K23" s="78">
        <f t="shared" si="3"/>
        <v>1.5708298949507934E-4</v>
      </c>
      <c r="L23" s="79"/>
      <c r="M23" s="80"/>
      <c r="N23" s="81">
        <f>分析係数表!H26</f>
        <v>1.2791498573255929E-2</v>
      </c>
      <c r="O23" s="82">
        <f t="shared" si="4"/>
        <v>9.8000712414444177E-2</v>
      </c>
      <c r="P23" s="76">
        <f>分析係数表!C26</f>
        <v>0.74753173483779967</v>
      </c>
      <c r="Q23" s="82">
        <f t="shared" si="5"/>
        <v>7.3258642566509741E-2</v>
      </c>
      <c r="R23" s="83">
        <v>8.1458804658580422E-2</v>
      </c>
      <c r="S23" s="84">
        <f t="shared" si="6"/>
        <v>8.2258292740780212E-2</v>
      </c>
      <c r="T23" s="85">
        <f>分析係数表!F26</f>
        <v>0.33528918692372173</v>
      </c>
      <c r="U23" s="86">
        <f t="shared" si="7"/>
        <v>2.7580316090789678E-2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投入係数表!O24</f>
        <v>0</v>
      </c>
      <c r="E24" s="77">
        <f t="shared" si="0"/>
        <v>0</v>
      </c>
      <c r="F24" s="76">
        <f>分析係数表!C27</f>
        <v>2.5641025641025661E-2</v>
      </c>
      <c r="G24" s="77">
        <f t="shared" si="1"/>
        <v>0</v>
      </c>
      <c r="H24" s="77">
        <v>9.4325310015031545E-6</v>
      </c>
      <c r="I24" s="77">
        <f t="shared" si="2"/>
        <v>9.4325310015031545E-6</v>
      </c>
      <c r="J24" s="76">
        <f>分析係数表!G27</f>
        <v>0.17777777777777778</v>
      </c>
      <c r="K24" s="78">
        <f t="shared" si="3"/>
        <v>1.6768944002672275E-6</v>
      </c>
      <c r="L24" s="79"/>
      <c r="M24" s="80"/>
      <c r="N24" s="81">
        <f>分析係数表!H27</f>
        <v>1.2135524287447932E-2</v>
      </c>
      <c r="O24" s="82">
        <f t="shared" si="4"/>
        <v>9.2975034854729077E-2</v>
      </c>
      <c r="P24" s="76">
        <f>分析係数表!C27</f>
        <v>2.5641025641025661E-2</v>
      </c>
      <c r="Q24" s="82">
        <f t="shared" si="5"/>
        <v>2.3839752526853626E-3</v>
      </c>
      <c r="R24" s="83">
        <v>2.3918942043424369E-3</v>
      </c>
      <c r="S24" s="84">
        <f t="shared" si="6"/>
        <v>2.4013267353439399E-3</v>
      </c>
      <c r="T24" s="85">
        <f>分析係数表!F27</f>
        <v>0.33333333333333331</v>
      </c>
      <c r="U24" s="86">
        <f t="shared" si="7"/>
        <v>8.0044224511464663E-4</v>
      </c>
      <c r="V24" s="87">
        <f>分析係数表!D27</f>
        <v>0</v>
      </c>
      <c r="W24" s="167">
        <f t="shared" si="8"/>
        <v>0</v>
      </c>
      <c r="X24" s="76">
        <f>分析係数表!E27</f>
        <v>0</v>
      </c>
      <c r="Y24" s="166">
        <f t="shared" si="9"/>
        <v>0</v>
      </c>
    </row>
    <row r="25" spans="1:25" x14ac:dyDescent="0.2">
      <c r="A25" s="6" t="s">
        <v>13</v>
      </c>
      <c r="B25" s="5" t="s">
        <v>191</v>
      </c>
      <c r="C25" s="90"/>
      <c r="D25" s="76">
        <f>投入係数表!O25</f>
        <v>0</v>
      </c>
      <c r="E25" s="77">
        <f t="shared" si="0"/>
        <v>0</v>
      </c>
      <c r="F25" s="76">
        <f>分析係数表!C28</f>
        <v>7.5250836120401843E-3</v>
      </c>
      <c r="G25" s="77">
        <f t="shared" si="1"/>
        <v>0</v>
      </c>
      <c r="H25" s="77">
        <v>2.2608955852581775E-5</v>
      </c>
      <c r="I25" s="77">
        <f t="shared" si="2"/>
        <v>2.2608955852581775E-5</v>
      </c>
      <c r="J25" s="76">
        <f>分析係数表!G28</f>
        <v>0.13043478260869565</v>
      </c>
      <c r="K25" s="78">
        <f t="shared" si="3"/>
        <v>2.9489942416411013E-6</v>
      </c>
      <c r="L25" s="79"/>
      <c r="M25" s="80"/>
      <c r="N25" s="81">
        <f>分析係数表!H28</f>
        <v>2.325428843189347E-2</v>
      </c>
      <c r="O25" s="82">
        <f t="shared" si="4"/>
        <v>0.17816026949189978</v>
      </c>
      <c r="P25" s="76">
        <f>分析係数表!C28</f>
        <v>7.5250836120401843E-3</v>
      </c>
      <c r="Q25" s="82">
        <f t="shared" si="5"/>
        <v>1.3406709242701578E-3</v>
      </c>
      <c r="R25" s="83">
        <v>1.3884905945358637E-3</v>
      </c>
      <c r="S25" s="84">
        <f t="shared" si="6"/>
        <v>1.4110995503884454E-3</v>
      </c>
      <c r="T25" s="85">
        <f>分析係数表!F28</f>
        <v>0.21739130434782608</v>
      </c>
      <c r="U25" s="86">
        <f t="shared" si="7"/>
        <v>3.067607718235751E-4</v>
      </c>
      <c r="V25" s="87">
        <f>分析係数表!D28</f>
        <v>0</v>
      </c>
      <c r="W25" s="167">
        <f t="shared" si="8"/>
        <v>0</v>
      </c>
      <c r="X25" s="76">
        <f>分析係数表!E28</f>
        <v>0</v>
      </c>
      <c r="Y25" s="166">
        <f t="shared" si="9"/>
        <v>0</v>
      </c>
    </row>
    <row r="26" spans="1:25" x14ac:dyDescent="0.2">
      <c r="A26" s="6" t="s">
        <v>14</v>
      </c>
      <c r="B26" s="5" t="s">
        <v>50</v>
      </c>
      <c r="C26" s="90"/>
      <c r="D26" s="76">
        <f>投入係数表!O26</f>
        <v>3.8461538461538464E-2</v>
      </c>
      <c r="E26" s="77">
        <f t="shared" si="0"/>
        <v>3.8461538461538463</v>
      </c>
      <c r="F26" s="76">
        <f>分析係数表!C29</f>
        <v>5.2565707133917394E-2</v>
      </c>
      <c r="G26" s="77">
        <f t="shared" si="1"/>
        <v>0.20217579666891305</v>
      </c>
      <c r="H26" s="77">
        <v>0.20603224657132246</v>
      </c>
      <c r="I26" s="77">
        <f t="shared" si="2"/>
        <v>0.20603224657132246</v>
      </c>
      <c r="J26" s="76">
        <f>分析係数表!G29</f>
        <v>0.23652173913043478</v>
      </c>
      <c r="K26" s="78">
        <f t="shared" si="3"/>
        <v>4.8731105275999748E-2</v>
      </c>
      <c r="L26" s="79"/>
      <c r="M26" s="80"/>
      <c r="N26" s="81">
        <f>分析係数表!H29</f>
        <v>1.0889173144412739E-2</v>
      </c>
      <c r="O26" s="82">
        <f t="shared" si="4"/>
        <v>8.3426247491270422E-2</v>
      </c>
      <c r="P26" s="76">
        <f>分析係数表!C29</f>
        <v>5.2565707133917394E-2</v>
      </c>
      <c r="Q26" s="82">
        <f t="shared" si="5"/>
        <v>4.3853596929078319E-3</v>
      </c>
      <c r="R26" s="83">
        <v>5.3052794679077338E-3</v>
      </c>
      <c r="S26" s="84">
        <f t="shared" si="6"/>
        <v>0.2113375260392302</v>
      </c>
      <c r="T26" s="85">
        <f>分析係数表!F29</f>
        <v>0.37217391304347824</v>
      </c>
      <c r="U26" s="86">
        <f t="shared" si="7"/>
        <v>7.8654314038948278E-2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投入係数表!O27</f>
        <v>0</v>
      </c>
      <c r="E27" s="77">
        <f t="shared" si="0"/>
        <v>0</v>
      </c>
      <c r="F27" s="76">
        <f>分析係数表!C30</f>
        <v>1</v>
      </c>
      <c r="G27" s="77">
        <f t="shared" si="1"/>
        <v>0</v>
      </c>
      <c r="H27" s="77">
        <v>5.0386720450869504E-2</v>
      </c>
      <c r="I27" s="77">
        <f t="shared" si="2"/>
        <v>5.0386720450869504E-2</v>
      </c>
      <c r="J27" s="76">
        <f>分析係数表!G30</f>
        <v>0.34479678427869587</v>
      </c>
      <c r="K27" s="78">
        <f t="shared" si="3"/>
        <v>1.7373179181809407E-2</v>
      </c>
      <c r="L27" s="79"/>
      <c r="M27" s="80"/>
      <c r="N27" s="81">
        <f>分析係数表!H30</f>
        <v>0</v>
      </c>
      <c r="O27" s="82">
        <f t="shared" si="4"/>
        <v>0</v>
      </c>
      <c r="P27" s="76">
        <f>分析係数表!C30</f>
        <v>1</v>
      </c>
      <c r="Q27" s="82">
        <f t="shared" si="5"/>
        <v>0</v>
      </c>
      <c r="R27" s="83">
        <v>1.365405001922328E-2</v>
      </c>
      <c r="S27" s="84">
        <f t="shared" si="6"/>
        <v>6.4040770470092781E-2</v>
      </c>
      <c r="T27" s="85">
        <f>分析係数表!F30</f>
        <v>0.44149173738276015</v>
      </c>
      <c r="U27" s="86">
        <f t="shared" si="7"/>
        <v>2.8273471018171823E-2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投入係数表!O28</f>
        <v>3.8461538461538464E-2</v>
      </c>
      <c r="E28" s="77">
        <f t="shared" si="0"/>
        <v>3.8461538461538463</v>
      </c>
      <c r="F28" s="76">
        <f>分析係数表!C31</f>
        <v>0.84592145015105746</v>
      </c>
      <c r="G28" s="77">
        <f t="shared" si="1"/>
        <v>3.253544039042529</v>
      </c>
      <c r="H28" s="77">
        <v>3.5839889180486377</v>
      </c>
      <c r="I28" s="77">
        <f t="shared" si="2"/>
        <v>3.5839889180486377</v>
      </c>
      <c r="J28" s="76">
        <f>分析係数表!G31</f>
        <v>7.1042791857083509E-2</v>
      </c>
      <c r="K28" s="78">
        <f t="shared" si="3"/>
        <v>0.25461657872302329</v>
      </c>
      <c r="L28" s="79"/>
      <c r="M28" s="80"/>
      <c r="N28" s="81">
        <f>分析係数表!H31</f>
        <v>2.6304568860900653E-2</v>
      </c>
      <c r="O28" s="82">
        <f t="shared" si="4"/>
        <v>0.20152967014457493</v>
      </c>
      <c r="P28" s="76">
        <f>分析係数表!C31</f>
        <v>0.84592145015105746</v>
      </c>
      <c r="Q28" s="82">
        <f t="shared" si="5"/>
        <v>0.1704782708171631</v>
      </c>
      <c r="R28" s="83">
        <v>0.22194450847514854</v>
      </c>
      <c r="S28" s="84">
        <f t="shared" si="6"/>
        <v>3.8059334265237861</v>
      </c>
      <c r="T28" s="85">
        <f>分析係数表!F31</f>
        <v>0.3444121312837557</v>
      </c>
      <c r="U28" s="86">
        <f t="shared" si="7"/>
        <v>1.3108096429531444</v>
      </c>
      <c r="V28" s="87">
        <f>分析係数表!D31</f>
        <v>0</v>
      </c>
      <c r="W28" s="167">
        <f t="shared" si="8"/>
        <v>0</v>
      </c>
      <c r="X28" s="76">
        <f>分析係数表!E31</f>
        <v>0</v>
      </c>
      <c r="Y28" s="166">
        <f t="shared" si="9"/>
        <v>0</v>
      </c>
    </row>
    <row r="29" spans="1:25" x14ac:dyDescent="0.2">
      <c r="A29" s="6" t="s">
        <v>17</v>
      </c>
      <c r="B29" s="5" t="s">
        <v>272</v>
      </c>
      <c r="C29" s="90"/>
      <c r="D29" s="76">
        <f>投入係数表!O29</f>
        <v>0</v>
      </c>
      <c r="E29" s="77">
        <f t="shared" si="0"/>
        <v>0</v>
      </c>
      <c r="F29" s="76">
        <f>分析係数表!C32</f>
        <v>1</v>
      </c>
      <c r="G29" s="77">
        <f t="shared" si="1"/>
        <v>0</v>
      </c>
      <c r="H29" s="77">
        <v>4.1050770360717371E-3</v>
      </c>
      <c r="I29" s="77">
        <f t="shared" si="2"/>
        <v>4.1050770360717371E-3</v>
      </c>
      <c r="J29" s="76">
        <f>分析係数表!G32</f>
        <v>0.14030064423765212</v>
      </c>
      <c r="K29" s="78">
        <f t="shared" si="3"/>
        <v>5.7594495280605617E-4</v>
      </c>
      <c r="L29" s="79"/>
      <c r="M29" s="80"/>
      <c r="N29" s="81">
        <f>分析係数表!H32</f>
        <v>7.5437042867919574E-3</v>
      </c>
      <c r="O29" s="82">
        <f t="shared" si="4"/>
        <v>5.7795291936723482E-2</v>
      </c>
      <c r="P29" s="76">
        <f>分析係数表!C32</f>
        <v>1</v>
      </c>
      <c r="Q29" s="82">
        <f t="shared" si="5"/>
        <v>5.7795291936723482E-2</v>
      </c>
      <c r="R29" s="83">
        <v>7.195127588496722E-2</v>
      </c>
      <c r="S29" s="84">
        <f t="shared" si="6"/>
        <v>7.6056352921038961E-2</v>
      </c>
      <c r="T29" s="85">
        <f>分析係数表!F32</f>
        <v>0.4831782390837509</v>
      </c>
      <c r="U29" s="86">
        <f t="shared" si="7"/>
        <v>3.6748774675519902E-2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投入係数表!O30</f>
        <v>0</v>
      </c>
      <c r="E30" s="77">
        <f t="shared" si="0"/>
        <v>0</v>
      </c>
      <c r="F30" s="76">
        <f>分析係数表!C33</f>
        <v>0.837092731829574</v>
      </c>
      <c r="G30" s="77">
        <f t="shared" si="1"/>
        <v>0</v>
      </c>
      <c r="H30" s="77">
        <v>3.8646717445309196E-2</v>
      </c>
      <c r="I30" s="77">
        <f t="shared" si="2"/>
        <v>3.8646717445309196E-2</v>
      </c>
      <c r="J30" s="76">
        <f>分析係数表!G33</f>
        <v>0.5074626865671642</v>
      </c>
      <c r="K30" s="78">
        <f t="shared" si="3"/>
        <v>1.9611767061798697E-2</v>
      </c>
      <c r="L30" s="79"/>
      <c r="M30" s="80"/>
      <c r="N30" s="81">
        <f>分析係数表!H33</f>
        <v>1.0823575715831939E-3</v>
      </c>
      <c r="O30" s="82">
        <f t="shared" si="4"/>
        <v>8.2923679735298905E-3</v>
      </c>
      <c r="P30" s="76">
        <f>分析係数表!C33</f>
        <v>0.837092731829574</v>
      </c>
      <c r="Q30" s="82">
        <f t="shared" si="5"/>
        <v>6.9414809602982045E-3</v>
      </c>
      <c r="R30" s="83">
        <v>1.8037457938819747E-2</v>
      </c>
      <c r="S30" s="84">
        <f t="shared" si="6"/>
        <v>5.668417538412894E-2</v>
      </c>
      <c r="T30" s="85">
        <f>分析係数表!F33</f>
        <v>0.64477611940298507</v>
      </c>
      <c r="U30" s="86">
        <f t="shared" si="7"/>
        <v>3.6548602635736865E-2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投入係数表!O31</f>
        <v>3.8461538461538464E-2</v>
      </c>
      <c r="E31" s="77">
        <f t="shared" si="0"/>
        <v>3.8461538461538463</v>
      </c>
      <c r="F31" s="76">
        <f>分析係数表!C34</f>
        <v>0.15171777726539082</v>
      </c>
      <c r="G31" s="77">
        <f t="shared" si="1"/>
        <v>0.58352991255919551</v>
      </c>
      <c r="H31" s="77">
        <v>0.5991782110775874</v>
      </c>
      <c r="I31" s="77">
        <f t="shared" si="2"/>
        <v>0.5991782110775874</v>
      </c>
      <c r="J31" s="76">
        <f>分析係数表!G34</f>
        <v>0.4256007393715342</v>
      </c>
      <c r="K31" s="78">
        <f t="shared" si="3"/>
        <v>0.2550106896499344</v>
      </c>
      <c r="L31" s="79"/>
      <c r="M31" s="80"/>
      <c r="N31" s="81">
        <f>分析係数表!H34</f>
        <v>0.18524713831217815</v>
      </c>
      <c r="O31" s="82">
        <f t="shared" si="4"/>
        <v>1.41925134286354</v>
      </c>
      <c r="P31" s="76">
        <f>分析係数表!C34</f>
        <v>0.15171777726539082</v>
      </c>
      <c r="Q31" s="82">
        <f t="shared" si="5"/>
        <v>0.2153256591201774</v>
      </c>
      <c r="R31" s="83">
        <v>0.2272672849936106</v>
      </c>
      <c r="S31" s="84">
        <f t="shared" si="6"/>
        <v>0.82644549607119799</v>
      </c>
      <c r="T31" s="85">
        <f>分析係数表!F34</f>
        <v>0.70194085027726427</v>
      </c>
      <c r="U31" s="86">
        <f t="shared" si="7"/>
        <v>0.5801158542200322</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投入係数表!O32</f>
        <v>0</v>
      </c>
      <c r="E32" s="77">
        <f t="shared" si="0"/>
        <v>0</v>
      </c>
      <c r="F32" s="76">
        <f>分析係数表!C35</f>
        <v>0.24573021958870689</v>
      </c>
      <c r="G32" s="77">
        <f t="shared" si="1"/>
        <v>0</v>
      </c>
      <c r="H32" s="77">
        <v>2.125218668179335E-2</v>
      </c>
      <c r="I32" s="77">
        <f t="shared" si="2"/>
        <v>2.125218668179335E-2</v>
      </c>
      <c r="J32" s="76">
        <f>分析係数表!G35</f>
        <v>0.31648936170212766</v>
      </c>
      <c r="K32" s="78">
        <f t="shared" si="3"/>
        <v>6.726090997695236E-3</v>
      </c>
      <c r="L32" s="79"/>
      <c r="M32" s="80"/>
      <c r="N32" s="81">
        <f>分析係数表!H35</f>
        <v>7.0287644724326803E-2</v>
      </c>
      <c r="O32" s="82">
        <f t="shared" si="4"/>
        <v>0.53850135052347137</v>
      </c>
      <c r="P32" s="76">
        <f>分析係数表!C35</f>
        <v>0.24573021958870689</v>
      </c>
      <c r="Q32" s="82">
        <f t="shared" si="5"/>
        <v>0.13232605511294784</v>
      </c>
      <c r="R32" s="83">
        <v>0.14625729592462178</v>
      </c>
      <c r="S32" s="84">
        <f t="shared" si="6"/>
        <v>0.16750948260641513</v>
      </c>
      <c r="T32" s="85">
        <f>分析係数表!F35</f>
        <v>0.65026595744680848</v>
      </c>
      <c r="U32" s="86">
        <f t="shared" si="7"/>
        <v>0.10892571408848005</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投入係数表!O33</f>
        <v>0</v>
      </c>
      <c r="E33" s="77">
        <f t="shared" si="0"/>
        <v>0</v>
      </c>
      <c r="F33" s="76">
        <f>分析係数表!C36</f>
        <v>0.58821233411397345</v>
      </c>
      <c r="G33" s="77">
        <f t="shared" si="1"/>
        <v>0</v>
      </c>
      <c r="H33" s="77">
        <v>1.4561541067094355E-2</v>
      </c>
      <c r="I33" s="77">
        <f t="shared" si="2"/>
        <v>1.4561541067094355E-2</v>
      </c>
      <c r="J33" s="76">
        <f>分析係数表!G36</f>
        <v>4.6988749172733289E-2</v>
      </c>
      <c r="K33" s="78">
        <f t="shared" si="3"/>
        <v>6.8422860077015167E-4</v>
      </c>
      <c r="L33" s="79"/>
      <c r="M33" s="80"/>
      <c r="N33" s="81">
        <f>分析係数表!H36</f>
        <v>7.2517957296073993E-2</v>
      </c>
      <c r="O33" s="82">
        <f t="shared" si="4"/>
        <v>0.55558865422650272</v>
      </c>
      <c r="P33" s="76">
        <f>分析係数表!C36</f>
        <v>0.58821233411397345</v>
      </c>
      <c r="Q33" s="82">
        <f t="shared" si="5"/>
        <v>0.32680409910981251</v>
      </c>
      <c r="R33" s="83">
        <v>0.34499255263245027</v>
      </c>
      <c r="S33" s="84">
        <f t="shared" si="6"/>
        <v>0.35955409369954461</v>
      </c>
      <c r="T33" s="85">
        <f>分析係数表!F36</f>
        <v>0.85903375248180014</v>
      </c>
      <c r="U33" s="86">
        <f t="shared" si="7"/>
        <v>0.30886910233091258</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投入係数表!O34</f>
        <v>0</v>
      </c>
      <c r="E34" s="77">
        <f t="shared" si="0"/>
        <v>0</v>
      </c>
      <c r="F34" s="76">
        <f>分析係数表!C37</f>
        <v>0.50371087447563734</v>
      </c>
      <c r="G34" s="77">
        <f t="shared" si="1"/>
        <v>0</v>
      </c>
      <c r="H34" s="77">
        <v>7.4988984779177772E-2</v>
      </c>
      <c r="I34" s="77">
        <f t="shared" si="2"/>
        <v>7.4988984779177772E-2</v>
      </c>
      <c r="J34" s="76">
        <f>分析係数表!G37</f>
        <v>0.46674537583628495</v>
      </c>
      <c r="K34" s="78">
        <f t="shared" si="3"/>
        <v>3.5000761884338781E-2</v>
      </c>
      <c r="L34" s="79"/>
      <c r="M34" s="80"/>
      <c r="N34" s="81">
        <f>分析係数表!H37</f>
        <v>5.4544261864934891E-2</v>
      </c>
      <c r="O34" s="82">
        <f t="shared" si="4"/>
        <v>0.41788508909030936</v>
      </c>
      <c r="P34" s="76">
        <f>分析係数表!C37</f>
        <v>0.50371087447563734</v>
      </c>
      <c r="Q34" s="82">
        <f t="shared" si="5"/>
        <v>0.21049326365600934</v>
      </c>
      <c r="R34" s="83">
        <v>0.23787485433447217</v>
      </c>
      <c r="S34" s="84">
        <f t="shared" si="6"/>
        <v>0.31286383911364996</v>
      </c>
      <c r="T34" s="85">
        <f>分析係数表!F37</f>
        <v>0.71979535615899248</v>
      </c>
      <c r="U34" s="86">
        <f t="shared" si="7"/>
        <v>0.2251979385040794</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投入係数表!O35</f>
        <v>0</v>
      </c>
      <c r="E35" s="77">
        <f t="shared" si="0"/>
        <v>0</v>
      </c>
      <c r="F35" s="76">
        <f>分析係数表!C38</f>
        <v>2.603198214949809E-3</v>
      </c>
      <c r="G35" s="77">
        <f t="shared" si="1"/>
        <v>0</v>
      </c>
      <c r="H35" s="77">
        <v>1.3206849605920521E-4</v>
      </c>
      <c r="I35" s="77">
        <f t="shared" si="2"/>
        <v>1.3206849605920521E-4</v>
      </c>
      <c r="J35" s="76">
        <f>分析係数表!G38</f>
        <v>0.5</v>
      </c>
      <c r="K35" s="78">
        <f t="shared" si="3"/>
        <v>6.6034248029602606E-5</v>
      </c>
      <c r="L35" s="79"/>
      <c r="M35" s="80"/>
      <c r="N35" s="81">
        <f>分析係数表!H38</f>
        <v>4.7820525435402932E-2</v>
      </c>
      <c r="O35" s="82">
        <f t="shared" si="4"/>
        <v>0.36637189410322973</v>
      </c>
      <c r="P35" s="76">
        <f>分析係数表!C38</f>
        <v>2.603198214949809E-3</v>
      </c>
      <c r="Q35" s="82">
        <f t="shared" si="5"/>
        <v>9.5373866073730806E-4</v>
      </c>
      <c r="R35" s="83">
        <v>1.072362940471487E-3</v>
      </c>
      <c r="S35" s="84">
        <f t="shared" si="6"/>
        <v>1.2044314365306922E-3</v>
      </c>
      <c r="T35" s="85">
        <f>分析係数表!F38</f>
        <v>0.66666666666666663</v>
      </c>
      <c r="U35" s="86">
        <f t="shared" si="7"/>
        <v>8.0295429102046146E-4</v>
      </c>
      <c r="V35" s="87">
        <f>分析係数表!D38</f>
        <v>1.0833333333333333</v>
      </c>
      <c r="W35" s="167">
        <f t="shared" si="8"/>
        <v>0</v>
      </c>
      <c r="X35" s="76">
        <f>分析係数表!E38</f>
        <v>0</v>
      </c>
      <c r="Y35" s="166">
        <f t="shared" si="9"/>
        <v>0</v>
      </c>
    </row>
    <row r="36" spans="1:25" x14ac:dyDescent="0.2">
      <c r="A36" s="6" t="s">
        <v>24</v>
      </c>
      <c r="B36" s="5" t="s">
        <v>39</v>
      </c>
      <c r="C36" s="90"/>
      <c r="D36" s="76">
        <f>投入係数表!O36</f>
        <v>0</v>
      </c>
      <c r="E36" s="77">
        <f t="shared" si="0"/>
        <v>0</v>
      </c>
      <c r="F36" s="76">
        <f>分析係数表!C39</f>
        <v>1</v>
      </c>
      <c r="G36" s="77">
        <f t="shared" si="1"/>
        <v>0</v>
      </c>
      <c r="H36" s="77">
        <v>1.8390266526336596E-4</v>
      </c>
      <c r="I36" s="77">
        <f t="shared" si="2"/>
        <v>1.8390266526336596E-4</v>
      </c>
      <c r="J36" s="76">
        <f>分析係数表!G39</f>
        <v>0.35424286759326995</v>
      </c>
      <c r="K36" s="78">
        <f t="shared" si="3"/>
        <v>6.514620750093999E-5</v>
      </c>
      <c r="L36" s="79"/>
      <c r="M36" s="80"/>
      <c r="N36" s="81">
        <f>分析係数表!H39</f>
        <v>4.3622290006231756E-3</v>
      </c>
      <c r="O36" s="82">
        <f t="shared" si="4"/>
        <v>3.3420755772105321E-2</v>
      </c>
      <c r="P36" s="76">
        <f>分析係数表!C39</f>
        <v>1</v>
      </c>
      <c r="Q36" s="82">
        <f t="shared" si="5"/>
        <v>3.3420755772105321E-2</v>
      </c>
      <c r="R36" s="83">
        <v>3.5253680727726291E-2</v>
      </c>
      <c r="S36" s="84">
        <f t="shared" si="6"/>
        <v>3.5437583392989656E-2</v>
      </c>
      <c r="T36" s="85">
        <f>分析係数表!F39</f>
        <v>0.70501097293343085</v>
      </c>
      <c r="U36" s="86">
        <f t="shared" si="7"/>
        <v>2.4983885146301229E-2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投入係数表!O37</f>
        <v>0</v>
      </c>
      <c r="E37" s="77">
        <f t="shared" si="0"/>
        <v>0</v>
      </c>
      <c r="F37" s="76">
        <f>分析係数表!C40</f>
        <v>0.80741531074953321</v>
      </c>
      <c r="G37" s="77">
        <f t="shared" si="1"/>
        <v>0</v>
      </c>
      <c r="H37" s="77">
        <v>5.9350155139420732E-5</v>
      </c>
      <c r="I37" s="77">
        <f t="shared" si="2"/>
        <v>5.9350155139420732E-5</v>
      </c>
      <c r="J37" s="76">
        <f>分析係数表!G40</f>
        <v>0.58044960848699167</v>
      </c>
      <c r="K37" s="78">
        <f t="shared" si="3"/>
        <v>3.4449774314318984E-5</v>
      </c>
      <c r="L37" s="79"/>
      <c r="M37" s="80"/>
      <c r="N37" s="81">
        <f>分析係数表!H40</f>
        <v>3.1486765718783824E-2</v>
      </c>
      <c r="O37" s="82">
        <f t="shared" si="4"/>
        <v>0.24123252286632413</v>
      </c>
      <c r="P37" s="76">
        <f>分析係数表!C40</f>
        <v>0.80741531074953321</v>
      </c>
      <c r="Q37" s="82">
        <f t="shared" si="5"/>
        <v>0.19477483241300697</v>
      </c>
      <c r="R37" s="83">
        <v>0.19499205403845493</v>
      </c>
      <c r="S37" s="84">
        <f t="shared" si="6"/>
        <v>0.19505140419359435</v>
      </c>
      <c r="T37" s="85">
        <f>分析係数表!F40</f>
        <v>0.7794897701439758</v>
      </c>
      <c r="U37" s="86">
        <f t="shared" si="7"/>
        <v>0.15204057422112457</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投入係数表!O38</f>
        <v>0</v>
      </c>
      <c r="E38" s="77">
        <f t="shared" si="0"/>
        <v>0</v>
      </c>
      <c r="F38" s="76">
        <f>分析係数表!C41</f>
        <v>0.45201238390092879</v>
      </c>
      <c r="G38" s="77">
        <f t="shared" si="1"/>
        <v>0</v>
      </c>
      <c r="H38" s="77">
        <v>8.784769458937565E-7</v>
      </c>
      <c r="I38" s="77">
        <f t="shared" si="2"/>
        <v>8.784769458937565E-7</v>
      </c>
      <c r="J38" s="76">
        <f>分析係数表!G41</f>
        <v>0.48819421350182907</v>
      </c>
      <c r="K38" s="78">
        <f t="shared" si="3"/>
        <v>4.2886736168009129E-7</v>
      </c>
      <c r="L38" s="79"/>
      <c r="M38" s="80"/>
      <c r="N38" s="81">
        <f>分析係数表!H41</f>
        <v>5.5823411722260484E-2</v>
      </c>
      <c r="O38" s="82">
        <f t="shared" si="4"/>
        <v>0.42768516033175374</v>
      </c>
      <c r="P38" s="76">
        <f>分析係数表!C41</f>
        <v>0.45201238390092879</v>
      </c>
      <c r="Q38" s="82">
        <f t="shared" si="5"/>
        <v>0.19331898888060695</v>
      </c>
      <c r="R38" s="83">
        <v>0.19502269674418948</v>
      </c>
      <c r="S38" s="84">
        <f t="shared" si="6"/>
        <v>0.19502357522113536</v>
      </c>
      <c r="T38" s="85">
        <f>分析係数表!F41</f>
        <v>0.58829398071167271</v>
      </c>
      <c r="U38" s="86">
        <f t="shared" si="7"/>
        <v>0.11473119539946407</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投入係数表!O39</f>
        <v>0</v>
      </c>
      <c r="E39" s="77">
        <f>$C$17*D39</f>
        <v>0</v>
      </c>
      <c r="F39" s="76">
        <f>分析係数表!C42</f>
        <v>0.22977941176470584</v>
      </c>
      <c r="G39" s="77">
        <f>E39*F39</f>
        <v>0</v>
      </c>
      <c r="H39" s="77">
        <v>4.9249761135070535E-4</v>
      </c>
      <c r="I39" s="77">
        <f>C39+H39</f>
        <v>4.9249761135070535E-4</v>
      </c>
      <c r="J39" s="76">
        <f>分析係数表!G42</f>
        <v>0.5</v>
      </c>
      <c r="K39" s="78">
        <f>I39*J39</f>
        <v>2.4624880567535268E-4</v>
      </c>
      <c r="L39" s="79"/>
      <c r="M39" s="80"/>
      <c r="N39" s="81">
        <f>分析係数表!H42</f>
        <v>1.6268162288038308E-2</v>
      </c>
      <c r="O39" s="82">
        <f t="shared" si="4"/>
        <v>0.12463680348093412</v>
      </c>
      <c r="P39" s="76">
        <f>分析係数表!C42</f>
        <v>0.22977941176470584</v>
      </c>
      <c r="Q39" s="82">
        <f>O39*P39</f>
        <v>2.8638971388082284E-2</v>
      </c>
      <c r="R39" s="83">
        <v>2.9364648110488206E-2</v>
      </c>
      <c r="S39" s="84">
        <f>I39+R39</f>
        <v>2.985714572183891E-2</v>
      </c>
      <c r="T39" s="85">
        <f>分析係数表!F42</f>
        <v>0.56349206349206349</v>
      </c>
      <c r="U39" s="86">
        <f>S39*T39</f>
        <v>1.6824264652782243E-2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投入係数表!O40</f>
        <v>0</v>
      </c>
      <c r="E40" s="77">
        <f>$C$17*D40</f>
        <v>0</v>
      </c>
      <c r="F40" s="76">
        <f>分析係数表!C43</f>
        <v>0.15755839576906128</v>
      </c>
      <c r="G40" s="77">
        <f>E40*F40</f>
        <v>0</v>
      </c>
      <c r="H40" s="77">
        <v>5.1013854322958768E-2</v>
      </c>
      <c r="I40" s="77">
        <f>C40+H40</f>
        <v>5.1013854322958768E-2</v>
      </c>
      <c r="J40" s="76">
        <f>分析係数表!G43</f>
        <v>0.37795275590551181</v>
      </c>
      <c r="K40" s="78">
        <f>I40*J40</f>
        <v>1.9280826830724573E-2</v>
      </c>
      <c r="L40" s="79"/>
      <c r="M40" s="80"/>
      <c r="N40" s="81">
        <f>分析係数表!H43</f>
        <v>4.3425497720489356E-2</v>
      </c>
      <c r="O40" s="82">
        <f t="shared" si="4"/>
        <v>0.33269985445313865</v>
      </c>
      <c r="P40" s="76">
        <f>分析係数表!C43</f>
        <v>0.15755839576906128</v>
      </c>
      <c r="Q40" s="82">
        <f>O40*P40</f>
        <v>5.2419655340236702E-2</v>
      </c>
      <c r="R40" s="83">
        <v>7.4515090554110361E-2</v>
      </c>
      <c r="S40" s="84">
        <f>I40+R40</f>
        <v>0.12552894487706912</v>
      </c>
      <c r="T40" s="85">
        <f>分析係数表!F43</f>
        <v>0.59317585301837272</v>
      </c>
      <c r="U40" s="86">
        <f>S40*T40</f>
        <v>7.4460738955951761E-2</v>
      </c>
      <c r="V40" s="87">
        <f>分析係数表!D43</f>
        <v>0.81889763779527558</v>
      </c>
      <c r="W40" s="167">
        <f>ROUND(S40*V40,0)</f>
        <v>0</v>
      </c>
      <c r="X40" s="76">
        <f>分析係数表!E43</f>
        <v>0.67322834645669294</v>
      </c>
      <c r="Y40" s="166">
        <f>ROUND(S40*X40,0)</f>
        <v>0</v>
      </c>
    </row>
    <row r="41" spans="1:25" x14ac:dyDescent="0.2">
      <c r="A41" s="6" t="s">
        <v>340</v>
      </c>
      <c r="B41" s="5" t="s">
        <v>42</v>
      </c>
      <c r="C41" s="90"/>
      <c r="D41" s="76">
        <f>投入係数表!O41</f>
        <v>0</v>
      </c>
      <c r="E41" s="77">
        <f>$C$17*D41</f>
        <v>0</v>
      </c>
      <c r="F41" s="76">
        <f>分析係数表!C44</f>
        <v>0.3172445048719692</v>
      </c>
      <c r="G41" s="77">
        <f>E41*F41</f>
        <v>0</v>
      </c>
      <c r="H41" s="77">
        <v>1.8993968331883497E-4</v>
      </c>
      <c r="I41" s="77">
        <f>C41+H41</f>
        <v>1.8993968331883497E-4</v>
      </c>
      <c r="J41" s="76">
        <f>分析係数表!G44</f>
        <v>0.27070707070707073</v>
      </c>
      <c r="K41" s="78">
        <f>I41*J41</f>
        <v>5.1418015282270479E-5</v>
      </c>
      <c r="L41" s="79"/>
      <c r="M41" s="80"/>
      <c r="N41" s="81">
        <f>分析係数表!H44</f>
        <v>0.1249959001607137</v>
      </c>
      <c r="O41" s="82">
        <f t="shared" si="4"/>
        <v>0.9576428590037096</v>
      </c>
      <c r="P41" s="76">
        <f>分析係数表!C44</f>
        <v>0.3172445048719692</v>
      </c>
      <c r="Q41" s="82">
        <f>O41*P41</f>
        <v>0.30380693464880887</v>
      </c>
      <c r="R41" s="83">
        <v>0.30657554239000684</v>
      </c>
      <c r="S41" s="84">
        <f>I41+R41</f>
        <v>0.30676548207332566</v>
      </c>
      <c r="T41" s="85">
        <f>分析係数表!F44</f>
        <v>0.56111111111111112</v>
      </c>
      <c r="U41" s="86">
        <f>S41*T41</f>
        <v>0.17212952049669938</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投入係数表!O42</f>
        <v>0</v>
      </c>
      <c r="E42" s="77">
        <f>$C$17*D42</f>
        <v>0</v>
      </c>
      <c r="F42" s="76">
        <f>分析係数表!C45</f>
        <v>1</v>
      </c>
      <c r="G42" s="77">
        <f>E42*F42</f>
        <v>0</v>
      </c>
      <c r="H42" s="77">
        <v>1.564817533694829E-3</v>
      </c>
      <c r="I42" s="77">
        <f>C42+H42</f>
        <v>1.564817533694829E-3</v>
      </c>
      <c r="J42" s="76">
        <f>分析係数表!G45</f>
        <v>0</v>
      </c>
      <c r="K42" s="78">
        <f>I42*J42</f>
        <v>0</v>
      </c>
      <c r="L42" s="79"/>
      <c r="M42" s="80"/>
      <c r="N42" s="81">
        <f>分析係数表!H45</f>
        <v>0</v>
      </c>
      <c r="O42" s="82">
        <f t="shared" si="4"/>
        <v>0</v>
      </c>
      <c r="P42" s="76">
        <f>分析係数表!C45</f>
        <v>1</v>
      </c>
      <c r="Q42" s="82">
        <f>O42*P42</f>
        <v>0</v>
      </c>
      <c r="R42" s="83">
        <v>2.6646120413724534E-3</v>
      </c>
      <c r="S42" s="84">
        <f>I42+R42</f>
        <v>4.2294295750672827E-3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0</v>
      </c>
      <c r="E43" s="77">
        <f>$C$17*D43</f>
        <v>0</v>
      </c>
      <c r="F43" s="76">
        <f>分析係数表!C46</f>
        <v>4.6672428694900625E-2</v>
      </c>
      <c r="G43" s="77">
        <f>E43*F43</f>
        <v>0</v>
      </c>
      <c r="H43" s="77">
        <v>9.9307439242217639E-4</v>
      </c>
      <c r="I43" s="77">
        <f>C43+H43</f>
        <v>9.9307439242217639E-4</v>
      </c>
      <c r="J43" s="76">
        <f>分析係数表!G46</f>
        <v>1.8518518518518517E-2</v>
      </c>
      <c r="K43" s="78">
        <f>I43*J43</f>
        <v>1.83902665263366E-5</v>
      </c>
      <c r="L43" s="79"/>
      <c r="M43" s="80"/>
      <c r="N43" s="81">
        <f>分析係数表!H46</f>
        <v>2.5582997146511858E-2</v>
      </c>
      <c r="O43" s="82">
        <f t="shared" si="4"/>
        <v>0.19600142482888835</v>
      </c>
      <c r="P43" s="76">
        <f>分析係数表!C46</f>
        <v>4.6672428694900625E-2</v>
      </c>
      <c r="Q43" s="82">
        <f>O43*P43</f>
        <v>9.1478625244252165E-3</v>
      </c>
      <c r="R43" s="83">
        <v>9.8977947603532644E-3</v>
      </c>
      <c r="S43" s="84">
        <f>I43+R43</f>
        <v>1.0890869152775441E-2</v>
      </c>
      <c r="T43" s="85">
        <f>分析係数表!F46</f>
        <v>0.35185185185185186</v>
      </c>
      <c r="U43" s="86">
        <f>S43*T43</f>
        <v>3.8319724796802477E-3</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投入係数表!O44</f>
        <v>0.73076923076923073</v>
      </c>
      <c r="E44" s="91">
        <f>SUM(E5:E43)</f>
        <v>73.076923076923066</v>
      </c>
      <c r="F44" s="92">
        <f>分析係数表!C47</f>
        <v>0.39611399613657461</v>
      </c>
      <c r="G44" s="91">
        <f>SUM(G5:G43)</f>
        <v>4.1841597832905633</v>
      </c>
      <c r="H44" s="91">
        <f>SUM(H5:H43)</f>
        <v>4.8537995864566614</v>
      </c>
      <c r="I44" s="91">
        <f>SUM(I5:I43)</f>
        <v>104.85379958645666</v>
      </c>
      <c r="J44" s="92">
        <f>分析係数表!G47</f>
        <v>0.26621430495689657</v>
      </c>
      <c r="K44" s="93">
        <f>SUM(K5:K43)</f>
        <v>12.219129435259429</v>
      </c>
      <c r="L44" s="94">
        <f>最終需要_まとめ!$L$33</f>
        <v>0.627</v>
      </c>
      <c r="M44" s="91">
        <f>K44*L44</f>
        <v>7.6613941559076624</v>
      </c>
      <c r="N44" s="95">
        <f>分析係数表!H47</f>
        <v>1</v>
      </c>
      <c r="O44" s="96">
        <f>SUM(O5:O43)</f>
        <v>7.6613941559076606</v>
      </c>
      <c r="P44" s="92">
        <f>分析係数表!C47</f>
        <v>0.39611399613657461</v>
      </c>
      <c r="Q44" s="96">
        <f>SUM(Q5:Q43)</f>
        <v>2.2563455140701461</v>
      </c>
      <c r="R44" s="91">
        <f>SUM(R5:R43)</f>
        <v>2.536816636671646</v>
      </c>
      <c r="S44" s="97">
        <f>SUM(S5:S43)</f>
        <v>107.3906162231283</v>
      </c>
      <c r="T44" s="98">
        <f>分析係数表!F47</f>
        <v>0.49986530172413796</v>
      </c>
      <c r="U44" s="99">
        <f>SUM(U5:U43)</f>
        <v>30.404004911189208</v>
      </c>
      <c r="V44" s="100">
        <f>分析係数表!D47</f>
        <v>0.10482893318965517</v>
      </c>
      <c r="W44" s="164">
        <f>SUM(W5:W43)</f>
        <v>0</v>
      </c>
      <c r="X44" s="92">
        <f>分析係数表!E47</f>
        <v>8.4725215517241381E-2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1</v>
      </c>
      <c r="G5" s="77">
        <f t="shared" ref="G5:G38" si="1">E5*F5</f>
        <v>0</v>
      </c>
      <c r="H5" s="77">
        <f t="array" ref="H5:H43">MMULT(逆行列係数!C5:AO43,'14'!G5:G43)</f>
        <v>1.1563553897378563E-3</v>
      </c>
      <c r="I5" s="77">
        <f t="shared" ref="I5:I38" si="2">C5+H5</f>
        <v>1.1563553897378563E-3</v>
      </c>
      <c r="J5" s="76">
        <f>分析係数表!G8</f>
        <v>0.11967899511514306</v>
      </c>
      <c r="K5" s="78">
        <f t="shared" ref="K5:K38" si="3">I5*J5</f>
        <v>1.3839145103980625E-4</v>
      </c>
      <c r="L5" s="79" t="s">
        <v>183</v>
      </c>
      <c r="M5" s="80" t="s">
        <v>183</v>
      </c>
      <c r="N5" s="81">
        <f>分析係数表!H8</f>
        <v>1.4037849716291122E-2</v>
      </c>
      <c r="O5" s="82">
        <f t="shared" ref="O5:O43" si="4">$M$44*N5</f>
        <v>0.26894784864346488</v>
      </c>
      <c r="P5" s="76">
        <f>分析係数表!C8</f>
        <v>1</v>
      </c>
      <c r="Q5" s="82">
        <f t="shared" ref="Q5:Q38" si="5">O5*P5</f>
        <v>0.26894784864346488</v>
      </c>
      <c r="R5" s="83">
        <f t="array" ref="R5:R43">MMULT(逆行列係数!C5:AO43,'14'!Q5:Q43)</f>
        <v>0.38893321273119974</v>
      </c>
      <c r="S5" s="84">
        <f t="shared" ref="S5:S38" si="6">I5+R5</f>
        <v>0.39008956812093759</v>
      </c>
      <c r="T5" s="85">
        <f>分析係数表!F8</f>
        <v>0.45208187950686207</v>
      </c>
      <c r="U5" s="86">
        <f t="shared" ref="U5:U38" si="7">S5*T5</f>
        <v>0.17635242513213356</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投入係数表!P6</f>
        <v>0</v>
      </c>
      <c r="E6" s="77">
        <f t="shared" si="0"/>
        <v>0</v>
      </c>
      <c r="F6" s="76">
        <f>分析係数表!C9</f>
        <v>0.71764705882352942</v>
      </c>
      <c r="G6" s="77">
        <f t="shared" si="1"/>
        <v>0</v>
      </c>
      <c r="H6" s="77">
        <v>2.1700693150958268E-3</v>
      </c>
      <c r="I6" s="77">
        <f t="shared" si="2"/>
        <v>2.1700693150958268E-3</v>
      </c>
      <c r="J6" s="76">
        <f>分析係数表!G9</f>
        <v>0.25757575757575757</v>
      </c>
      <c r="K6" s="78">
        <f t="shared" si="3"/>
        <v>5.589572478277129E-4</v>
      </c>
      <c r="L6" s="79"/>
      <c r="M6" s="80"/>
      <c r="N6" s="81">
        <f>分析係数表!H9</f>
        <v>7.2157171438879601E-4</v>
      </c>
      <c r="O6" s="82">
        <f t="shared" si="4"/>
        <v>1.3824422126533242E-2</v>
      </c>
      <c r="P6" s="76">
        <f>分析係数表!C9</f>
        <v>0.71764705882352942</v>
      </c>
      <c r="Q6" s="82">
        <f t="shared" si="5"/>
        <v>9.9210558790415026E-3</v>
      </c>
      <c r="R6" s="83">
        <v>1.2189253918513174E-2</v>
      </c>
      <c r="S6" s="84">
        <f t="shared" si="6"/>
        <v>1.4359323233609E-2</v>
      </c>
      <c r="T6" s="85">
        <f>分析係数表!F9</f>
        <v>0.71212121212121215</v>
      </c>
      <c r="U6" s="86">
        <f t="shared" si="7"/>
        <v>1.0225578666357924E-2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投入係数表!P7</f>
        <v>0</v>
      </c>
      <c r="E7" s="77">
        <f t="shared" si="0"/>
        <v>0</v>
      </c>
      <c r="F7" s="76">
        <f>分析係数表!C10</f>
        <v>2.3584905660377409E-2</v>
      </c>
      <c r="G7" s="77">
        <f t="shared" si="1"/>
        <v>0</v>
      </c>
      <c r="H7" s="77">
        <v>9.1600953065896913E-7</v>
      </c>
      <c r="I7" s="77">
        <f t="shared" si="2"/>
        <v>9.1600953065896913E-7</v>
      </c>
      <c r="J7" s="76">
        <f>分析係数表!G10</f>
        <v>0.2857142857142857</v>
      </c>
      <c r="K7" s="78">
        <f t="shared" si="3"/>
        <v>2.6171700875970543E-7</v>
      </c>
      <c r="L7" s="79"/>
      <c r="M7" s="80"/>
      <c r="N7" s="81">
        <f>分析係数表!H10</f>
        <v>1.443143428777592E-3</v>
      </c>
      <c r="O7" s="82">
        <f t="shared" si="4"/>
        <v>2.7648844253066483E-2</v>
      </c>
      <c r="P7" s="76">
        <f>分析係数表!C10</f>
        <v>2.3584905660377409E-2</v>
      </c>
      <c r="Q7" s="82">
        <f t="shared" si="5"/>
        <v>6.5209538332704111E-4</v>
      </c>
      <c r="R7" s="83">
        <v>9.3509736992862167E-4</v>
      </c>
      <c r="S7" s="84">
        <f t="shared" si="6"/>
        <v>9.3601337945928059E-4</v>
      </c>
      <c r="T7" s="85">
        <f>分析係数表!F10</f>
        <v>0.5714285714285714</v>
      </c>
      <c r="U7" s="86">
        <f t="shared" si="7"/>
        <v>5.3486478826244601E-4</v>
      </c>
      <c r="V7" s="87">
        <f>分析係数表!D10</f>
        <v>0.14285714285714285</v>
      </c>
      <c r="W7" s="88">
        <f t="shared" si="8"/>
        <v>0</v>
      </c>
      <c r="X7" s="76">
        <f>分析係数表!E10</f>
        <v>0</v>
      </c>
      <c r="Y7" s="89">
        <f t="shared" si="9"/>
        <v>0</v>
      </c>
    </row>
    <row r="8" spans="1:25" x14ac:dyDescent="0.2">
      <c r="A8" s="6" t="s">
        <v>221</v>
      </c>
      <c r="B8" s="5" t="s">
        <v>27</v>
      </c>
      <c r="C8" s="90"/>
      <c r="D8" s="76">
        <f>投入係数表!P8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-6.2838282393332914E-4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0.10853964836742014</v>
      </c>
      <c r="G9" s="77">
        <f t="shared" si="1"/>
        <v>0</v>
      </c>
      <c r="H9" s="77">
        <v>1.3775730573441247E-4</v>
      </c>
      <c r="I9" s="77">
        <f t="shared" si="2"/>
        <v>1.3775730573441247E-4</v>
      </c>
      <c r="J9" s="76">
        <f>分析係数表!G12</f>
        <v>0.14452332657200812</v>
      </c>
      <c r="K9" s="78">
        <f t="shared" si="3"/>
        <v>1.9909144084334459E-5</v>
      </c>
      <c r="L9" s="79"/>
      <c r="M9" s="80"/>
      <c r="N9" s="81">
        <f>分析係数表!H12</f>
        <v>0.10554626258650661</v>
      </c>
      <c r="O9" s="82">
        <f t="shared" si="4"/>
        <v>2.0221359274174531</v>
      </c>
      <c r="P9" s="76">
        <f>分析係数表!C12</f>
        <v>0.10853964836742014</v>
      </c>
      <c r="Q9" s="82">
        <f t="shared" si="5"/>
        <v>0.21948192251301737</v>
      </c>
      <c r="R9" s="83">
        <v>0.24100210994022073</v>
      </c>
      <c r="S9" s="84">
        <f t="shared" si="6"/>
        <v>0.24113986724595515</v>
      </c>
      <c r="T9" s="85">
        <f>分析係数表!F12</f>
        <v>0.28575050709939148</v>
      </c>
      <c r="U9" s="86">
        <f t="shared" si="7"/>
        <v>6.8905839347411624E-2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投入係数表!P10</f>
        <v>1.483679525222552E-3</v>
      </c>
      <c r="E10" s="77">
        <f t="shared" si="0"/>
        <v>0.14836795252225521</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0.30099537266406462</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投入係数表!P11</f>
        <v>2.967359050445104E-3</v>
      </c>
      <c r="E11" s="77">
        <f t="shared" si="0"/>
        <v>0.29673590504451042</v>
      </c>
      <c r="F11" s="76">
        <f>分析係数表!C14</f>
        <v>8.8339222614840951E-2</v>
      </c>
      <c r="G11" s="77">
        <f t="shared" si="1"/>
        <v>2.6213419173543313E-2</v>
      </c>
      <c r="H11" s="77">
        <v>3.1842451238944032E-2</v>
      </c>
      <c r="I11" s="77">
        <f t="shared" si="2"/>
        <v>3.1842451238944032E-2</v>
      </c>
      <c r="J11" s="76">
        <f>分析係数表!G14</f>
        <v>0.19860627177700349</v>
      </c>
      <c r="K11" s="78">
        <f t="shared" si="3"/>
        <v>6.3241105248076999E-3</v>
      </c>
      <c r="L11" s="79"/>
      <c r="M11" s="80"/>
      <c r="N11" s="81">
        <f>分析係数表!H14</f>
        <v>1.3119485716159927E-3</v>
      </c>
      <c r="O11" s="82">
        <f t="shared" si="4"/>
        <v>2.5135312957333168E-2</v>
      </c>
      <c r="P11" s="76">
        <f>分析係数表!C14</f>
        <v>8.8339222614840951E-2</v>
      </c>
      <c r="Q11" s="82">
        <f t="shared" si="5"/>
        <v>2.2204340068315508E-3</v>
      </c>
      <c r="R11" s="83">
        <v>6.1040822529507526E-3</v>
      </c>
      <c r="S11" s="84">
        <f t="shared" si="6"/>
        <v>3.7946533491894786E-2</v>
      </c>
      <c r="T11" s="85">
        <f>分析係数表!F14</f>
        <v>0.38327526132404183</v>
      </c>
      <c r="U11" s="86">
        <f t="shared" si="7"/>
        <v>1.454396754044748E-2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投入係数表!P12</f>
        <v>8.9020771513353119E-3</v>
      </c>
      <c r="E12" s="77">
        <f t="shared" si="0"/>
        <v>0.89020771513353114</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0.18725808153213211</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投入係数表!P13</f>
        <v>2.967359050445104E-3</v>
      </c>
      <c r="E13" s="77">
        <f t="shared" si="0"/>
        <v>0.29673590504451042</v>
      </c>
      <c r="F13" s="76">
        <f>分析係数表!C16</f>
        <v>0.17911646586345387</v>
      </c>
      <c r="G13" s="77">
        <f t="shared" si="1"/>
        <v>5.3150286606366136E-2</v>
      </c>
      <c r="H13" s="77">
        <v>9.2459885894124086E-2</v>
      </c>
      <c r="I13" s="77">
        <f t="shared" si="2"/>
        <v>9.2459885894124086E-2</v>
      </c>
      <c r="J13" s="76">
        <f>分析係数表!G16</f>
        <v>3.2586558044806514E-2</v>
      </c>
      <c r="K13" s="78">
        <f t="shared" si="3"/>
        <v>3.0129494385050617E-3</v>
      </c>
      <c r="L13" s="79"/>
      <c r="M13" s="80"/>
      <c r="N13" s="81">
        <f>分析係数表!H16</f>
        <v>1.8859260716979895E-2</v>
      </c>
      <c r="O13" s="82">
        <f t="shared" si="4"/>
        <v>0.36132012376166428</v>
      </c>
      <c r="P13" s="76">
        <f>分析係数表!C16</f>
        <v>0.17911646586345387</v>
      </c>
      <c r="Q13" s="82">
        <f t="shared" si="5"/>
        <v>6.471838361353506E-2</v>
      </c>
      <c r="R13" s="83">
        <v>7.9319492754145127E-2</v>
      </c>
      <c r="S13" s="84">
        <f t="shared" si="6"/>
        <v>0.1717793786482692</v>
      </c>
      <c r="T13" s="85">
        <f>分析係数表!F16</f>
        <v>0.28920570264765783</v>
      </c>
      <c r="U13" s="86">
        <f t="shared" si="7"/>
        <v>4.967957590235076E-2</v>
      </c>
      <c r="V13" s="87">
        <f>分析係数表!D16</f>
        <v>0</v>
      </c>
      <c r="W13" s="88">
        <f t="shared" si="8"/>
        <v>0</v>
      </c>
      <c r="X13" s="76">
        <f>分析係数表!E16</f>
        <v>0</v>
      </c>
      <c r="Y13" s="89">
        <f t="shared" si="9"/>
        <v>0</v>
      </c>
    </row>
    <row r="14" spans="1:25" x14ac:dyDescent="0.2">
      <c r="A14" s="6" t="s">
        <v>2</v>
      </c>
      <c r="B14" s="5" t="s">
        <v>364</v>
      </c>
      <c r="C14" s="90"/>
      <c r="D14" s="76">
        <f>投入係数表!P14</f>
        <v>5.9347181008902079E-3</v>
      </c>
      <c r="E14" s="77">
        <f t="shared" si="0"/>
        <v>0.59347181008902083</v>
      </c>
      <c r="F14" s="76">
        <f>分析係数表!C17</f>
        <v>0.37357512953367877</v>
      </c>
      <c r="G14" s="77">
        <f t="shared" si="1"/>
        <v>0.22170630832859275</v>
      </c>
      <c r="H14" s="77">
        <v>0.27545351288745029</v>
      </c>
      <c r="I14" s="77">
        <f t="shared" si="2"/>
        <v>0.27545351288745029</v>
      </c>
      <c r="J14" s="76">
        <f>分析係数表!G17</f>
        <v>0.21247931930985584</v>
      </c>
      <c r="K14" s="78">
        <f t="shared" si="3"/>
        <v>5.8528174919834038E-2</v>
      </c>
      <c r="L14" s="79"/>
      <c r="M14" s="80"/>
      <c r="N14" s="81">
        <f>分析係数表!H17</f>
        <v>3.1158778575879824E-3</v>
      </c>
      <c r="O14" s="82">
        <f t="shared" si="4"/>
        <v>5.9696368273666263E-2</v>
      </c>
      <c r="P14" s="76">
        <f>分析係数表!C17</f>
        <v>0.37357512953367877</v>
      </c>
      <c r="Q14" s="82">
        <f t="shared" si="5"/>
        <v>2.2301078510525065E-2</v>
      </c>
      <c r="R14" s="83">
        <v>4.2606795796189749E-2</v>
      </c>
      <c r="S14" s="84">
        <f t="shared" si="6"/>
        <v>0.31806030868364005</v>
      </c>
      <c r="T14" s="85">
        <f>分析係数表!F17</f>
        <v>0.32309146773812336</v>
      </c>
      <c r="U14" s="86">
        <f t="shared" si="7"/>
        <v>0.10276257196183784</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投入係数表!P15</f>
        <v>3.70919881305638E-3</v>
      </c>
      <c r="E15" s="77">
        <f t="shared" si="0"/>
        <v>0.37091988130563802</v>
      </c>
      <c r="F15" s="76">
        <f>分析係数表!C18</f>
        <v>9.0293453724604955E-2</v>
      </c>
      <c r="G15" s="77">
        <f t="shared" si="1"/>
        <v>3.349163713820659E-2</v>
      </c>
      <c r="H15" s="77">
        <v>3.6817959667919356E-2</v>
      </c>
      <c r="I15" s="77">
        <f t="shared" si="2"/>
        <v>3.6817959667919356E-2</v>
      </c>
      <c r="J15" s="76">
        <f>分析係数表!G18</f>
        <v>0.21491228070175439</v>
      </c>
      <c r="K15" s="78">
        <f t="shared" si="3"/>
        <v>7.9126316830177568E-3</v>
      </c>
      <c r="L15" s="79"/>
      <c r="M15" s="80"/>
      <c r="N15" s="81">
        <f>分析係数表!H18</f>
        <v>4.9198071435599725E-4</v>
      </c>
      <c r="O15" s="82">
        <f t="shared" si="4"/>
        <v>9.4257423589999365E-3</v>
      </c>
      <c r="P15" s="76">
        <f>分析係数表!C18</f>
        <v>9.0293453724604955E-2</v>
      </c>
      <c r="Q15" s="82">
        <f t="shared" si="5"/>
        <v>8.5108283151240957E-4</v>
      </c>
      <c r="R15" s="83">
        <v>1.6910063972248352E-3</v>
      </c>
      <c r="S15" s="84">
        <f t="shared" si="6"/>
        <v>3.8508966065144194E-2</v>
      </c>
      <c r="T15" s="85">
        <f>分析係数表!F18</f>
        <v>0.46052631578947367</v>
      </c>
      <c r="U15" s="86">
        <f t="shared" si="7"/>
        <v>1.773439226684272E-2</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投入係数表!P16</f>
        <v>0.23516320474777447</v>
      </c>
      <c r="E16" s="77">
        <f t="shared" si="0"/>
        <v>23.516320474777448</v>
      </c>
      <c r="F16" s="76">
        <f>分析係数表!C19</f>
        <v>1.9704433497536922E-2</v>
      </c>
      <c r="G16" s="77">
        <f t="shared" si="1"/>
        <v>0.46337577290201809</v>
      </c>
      <c r="H16" s="77">
        <v>0.47582809241967944</v>
      </c>
      <c r="I16" s="77">
        <f t="shared" si="2"/>
        <v>0.47582809241967944</v>
      </c>
      <c r="J16" s="76">
        <f>分析係数表!G19</f>
        <v>6.3291139240506333E-2</v>
      </c>
      <c r="K16" s="78">
        <f t="shared" si="3"/>
        <v>3.0115702051878447E-2</v>
      </c>
      <c r="L16" s="79"/>
      <c r="M16" s="80"/>
      <c r="N16" s="81">
        <f>分析係数表!H19</f>
        <v>-1.3119485716159927E-4</v>
      </c>
      <c r="O16" s="82">
        <f t="shared" si="4"/>
        <v>-2.5135312957333166E-3</v>
      </c>
      <c r="P16" s="76">
        <f>分析係数表!C19</f>
        <v>1.9704433497536922E-2</v>
      </c>
      <c r="Q16" s="82">
        <f t="shared" si="5"/>
        <v>-4.9527710260754943E-5</v>
      </c>
      <c r="R16" s="83">
        <v>2.0131690817904151E-4</v>
      </c>
      <c r="S16" s="84">
        <f t="shared" si="6"/>
        <v>0.47602940932785848</v>
      </c>
      <c r="T16" s="85">
        <f>分析係数表!F19</f>
        <v>0.26582278481012656</v>
      </c>
      <c r="U16" s="86">
        <f t="shared" si="7"/>
        <v>0.12653946323905096</v>
      </c>
      <c r="V16" s="87">
        <f>分析係数表!D19</f>
        <v>3.7974683544303799E-2</v>
      </c>
      <c r="W16" s="88">
        <f t="shared" si="8"/>
        <v>0</v>
      </c>
      <c r="X16" s="76">
        <f>分析係数表!E19</f>
        <v>0</v>
      </c>
      <c r="Y16" s="89">
        <f t="shared" si="9"/>
        <v>0</v>
      </c>
    </row>
    <row r="17" spans="1:25" x14ac:dyDescent="0.2">
      <c r="A17" s="6" t="s">
        <v>5</v>
      </c>
      <c r="B17" s="5" t="s">
        <v>33</v>
      </c>
      <c r="C17" s="90"/>
      <c r="D17" s="76">
        <f>投入係数表!P17</f>
        <v>6.8249258160237386E-2</v>
      </c>
      <c r="E17" s="77">
        <f t="shared" si="0"/>
        <v>6.8249258160237387</v>
      </c>
      <c r="F17" s="76">
        <f>分析係数表!C20</f>
        <v>3.1397174254317317E-3</v>
      </c>
      <c r="G17" s="77">
        <f t="shared" si="1"/>
        <v>2.1428338511848614E-2</v>
      </c>
      <c r="H17" s="77">
        <v>2.1840301491333654E-2</v>
      </c>
      <c r="I17" s="77">
        <f t="shared" si="2"/>
        <v>2.1840301491333654E-2</v>
      </c>
      <c r="J17" s="76">
        <f>分析係数表!G20</f>
        <v>0.11538461538461539</v>
      </c>
      <c r="K17" s="78">
        <f t="shared" si="3"/>
        <v>2.5200347874615755E-3</v>
      </c>
      <c r="L17" s="79"/>
      <c r="M17" s="80"/>
      <c r="N17" s="81">
        <f>分析係数表!H20</f>
        <v>6.231755715175965E-4</v>
      </c>
      <c r="O17" s="82">
        <f t="shared" si="4"/>
        <v>1.1939273654733254E-2</v>
      </c>
      <c r="P17" s="76">
        <f>分析係数表!C20</f>
        <v>3.1397174254317317E-3</v>
      </c>
      <c r="Q17" s="82">
        <f t="shared" si="5"/>
        <v>3.7485945540763997E-5</v>
      </c>
      <c r="R17" s="83">
        <v>8.9739931239083909E-5</v>
      </c>
      <c r="S17" s="84">
        <f t="shared" si="6"/>
        <v>2.1930041422572738E-2</v>
      </c>
      <c r="T17" s="85">
        <f>分析係数表!F20</f>
        <v>0.26923076923076922</v>
      </c>
      <c r="U17" s="86">
        <f t="shared" si="7"/>
        <v>5.9042419214618905E-3</v>
      </c>
      <c r="V17" s="87">
        <f>分析係数表!D20</f>
        <v>0</v>
      </c>
      <c r="W17" s="88">
        <f t="shared" si="8"/>
        <v>0</v>
      </c>
      <c r="X17" s="76">
        <f>分析係数表!E20</f>
        <v>0</v>
      </c>
      <c r="Y17" s="89">
        <f t="shared" si="9"/>
        <v>0</v>
      </c>
    </row>
    <row r="18" spans="1:25" x14ac:dyDescent="0.2">
      <c r="A18" s="6" t="s">
        <v>6</v>
      </c>
      <c r="B18" s="5" t="s">
        <v>34</v>
      </c>
      <c r="C18" s="75">
        <f>最終需要_まとめ!C19</f>
        <v>100</v>
      </c>
      <c r="D18" s="76">
        <f>投入係数表!P18</f>
        <v>7.3442136498516317E-2</v>
      </c>
      <c r="E18" s="77">
        <f t="shared" si="0"/>
        <v>7.3442136498516319</v>
      </c>
      <c r="F18" s="76">
        <f>分析係数表!C21</f>
        <v>0.20240700218818386</v>
      </c>
      <c r="G18" s="77">
        <f t="shared" si="1"/>
        <v>1.486520268296009</v>
      </c>
      <c r="H18" s="77">
        <v>1.5200655034605242</v>
      </c>
      <c r="I18" s="77">
        <f t="shared" si="2"/>
        <v>101.52006550346053</v>
      </c>
      <c r="J18" s="76">
        <f>分析係数表!G21</f>
        <v>0.28486646884272998</v>
      </c>
      <c r="K18" s="78">
        <f t="shared" si="3"/>
        <v>28.919662576653444</v>
      </c>
      <c r="L18" s="79"/>
      <c r="M18" s="80"/>
      <c r="N18" s="81">
        <f>分析係数表!H21</f>
        <v>1.0495588572927942E-3</v>
      </c>
      <c r="O18" s="82">
        <f t="shared" si="4"/>
        <v>2.0108250365866533E-2</v>
      </c>
      <c r="P18" s="76">
        <f>分析係数表!C21</f>
        <v>0.20240700218818386</v>
      </c>
      <c r="Q18" s="82">
        <f t="shared" si="5"/>
        <v>4.0700506758044961E-3</v>
      </c>
      <c r="R18" s="83">
        <v>7.8002742714803376E-3</v>
      </c>
      <c r="S18" s="84">
        <f t="shared" si="6"/>
        <v>101.527865777732</v>
      </c>
      <c r="T18" s="85">
        <f>分析係数表!F21</f>
        <v>0.42507418397626112</v>
      </c>
      <c r="U18" s="86">
        <f t="shared" si="7"/>
        <v>43.156874696320799</v>
      </c>
      <c r="V18" s="87">
        <f>分析係数表!D21</f>
        <v>6.1572700296735908E-2</v>
      </c>
      <c r="W18" s="88">
        <f t="shared" si="8"/>
        <v>6</v>
      </c>
      <c r="X18" s="76">
        <f>分析係数表!E21</f>
        <v>5.118694362017804E-2</v>
      </c>
      <c r="Y18" s="89">
        <f t="shared" si="9"/>
        <v>5</v>
      </c>
    </row>
    <row r="19" spans="1:25" x14ac:dyDescent="0.2">
      <c r="A19" s="6" t="s">
        <v>7</v>
      </c>
      <c r="B19" s="5" t="s">
        <v>268</v>
      </c>
      <c r="C19" s="90"/>
      <c r="D19" s="76">
        <f>投入係数表!P19</f>
        <v>1.483679525222552E-3</v>
      </c>
      <c r="E19" s="77">
        <f t="shared" si="0"/>
        <v>0.14836795252225521</v>
      </c>
      <c r="F19" s="76">
        <f>分析係数表!C22</f>
        <v>1.320132013201325E-2</v>
      </c>
      <c r="G19" s="77">
        <f t="shared" si="1"/>
        <v>1.9586528385776339E-3</v>
      </c>
      <c r="H19" s="77">
        <v>2.1397215021521851E-3</v>
      </c>
      <c r="I19" s="77">
        <f t="shared" si="2"/>
        <v>2.1397215021521851E-3</v>
      </c>
      <c r="J19" s="76">
        <f>分析係数表!G22</f>
        <v>0.19444444444444445</v>
      </c>
      <c r="K19" s="78">
        <f t="shared" si="3"/>
        <v>4.1605695875181377E-4</v>
      </c>
      <c r="L19" s="79"/>
      <c r="M19" s="80"/>
      <c r="N19" s="81">
        <f>分析係数表!H22</f>
        <v>6.5597428580799636E-5</v>
      </c>
      <c r="O19" s="82">
        <f t="shared" si="4"/>
        <v>1.2567656478666583E-3</v>
      </c>
      <c r="P19" s="76">
        <f>分析係数表!C22</f>
        <v>1.320132013201325E-2</v>
      </c>
      <c r="Q19" s="82">
        <f t="shared" si="5"/>
        <v>1.659096564840479E-5</v>
      </c>
      <c r="R19" s="83">
        <v>1.1395592403150625E-4</v>
      </c>
      <c r="S19" s="84">
        <f t="shared" si="6"/>
        <v>2.2536774261836911E-3</v>
      </c>
      <c r="T19" s="85">
        <f>分析係数表!F22</f>
        <v>0.42592592592592593</v>
      </c>
      <c r="U19" s="86">
        <f t="shared" si="7"/>
        <v>9.5989964448564623E-4</v>
      </c>
      <c r="V19" s="87">
        <f>分析係数表!D22</f>
        <v>2.7777777777777776E-2</v>
      </c>
      <c r="W19" s="88">
        <f t="shared" si="8"/>
        <v>0</v>
      </c>
      <c r="X19" s="76">
        <f>分析係数表!E22</f>
        <v>0</v>
      </c>
      <c r="Y19" s="89">
        <f t="shared" si="9"/>
        <v>0</v>
      </c>
    </row>
    <row r="20" spans="1:25" x14ac:dyDescent="0.2">
      <c r="A20" s="6" t="s">
        <v>8</v>
      </c>
      <c r="B20" s="5" t="s">
        <v>269</v>
      </c>
      <c r="C20" s="90"/>
      <c r="D20" s="76">
        <f>投入係数表!P20</f>
        <v>7.4183976261127599E-4</v>
      </c>
      <c r="E20" s="77">
        <f t="shared" si="0"/>
        <v>7.4183976261127604E-2</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6.2838282393332914E-4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投入係数表!P21</f>
        <v>0</v>
      </c>
      <c r="E21" s="77">
        <f t="shared" si="0"/>
        <v>0</v>
      </c>
      <c r="F21" s="76">
        <f>分析係数表!C24</f>
        <v>0.31952662721893488</v>
      </c>
      <c r="G21" s="77">
        <f t="shared" si="1"/>
        <v>0</v>
      </c>
      <c r="H21" s="77">
        <v>1.8702447110200068E-3</v>
      </c>
      <c r="I21" s="77">
        <f t="shared" si="2"/>
        <v>1.8702447110200068E-3</v>
      </c>
      <c r="J21" s="76">
        <f>分析係数表!G24</f>
        <v>0.20786516853932585</v>
      </c>
      <c r="K21" s="78">
        <f t="shared" si="3"/>
        <v>3.8875873206595647E-4</v>
      </c>
      <c r="L21" s="79"/>
      <c r="M21" s="80"/>
      <c r="N21" s="81">
        <f>分析係数表!H24</f>
        <v>4.2638328577519763E-4</v>
      </c>
      <c r="O21" s="82">
        <f t="shared" si="4"/>
        <v>8.1689767111332787E-3</v>
      </c>
      <c r="P21" s="76">
        <f>分析係数表!C24</f>
        <v>0.31952662721893488</v>
      </c>
      <c r="Q21" s="82">
        <f t="shared" si="5"/>
        <v>2.610205576338444E-3</v>
      </c>
      <c r="R21" s="83">
        <v>5.6313379780341885E-3</v>
      </c>
      <c r="S21" s="84">
        <f t="shared" si="6"/>
        <v>7.5015826890541953E-3</v>
      </c>
      <c r="T21" s="85">
        <f>分析係数表!F24</f>
        <v>0.398876404494382</v>
      </c>
      <c r="U21" s="86">
        <f t="shared" si="7"/>
        <v>2.9922043310272352E-3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投入係数表!P22</f>
        <v>2.967359050445104E-3</v>
      </c>
      <c r="E22" s="77">
        <f t="shared" si="0"/>
        <v>0.29673590504451042</v>
      </c>
      <c r="F22" s="76">
        <f>分析係数表!C25</f>
        <v>1.883239171374762E-2</v>
      </c>
      <c r="G22" s="77">
        <f t="shared" si="1"/>
        <v>5.5882467993316389E-3</v>
      </c>
      <c r="H22" s="77">
        <v>6.1513069753359019E-3</v>
      </c>
      <c r="I22" s="77">
        <f t="shared" si="2"/>
        <v>6.1513069753359019E-3</v>
      </c>
      <c r="J22" s="76">
        <f>分析係数表!G25</f>
        <v>0.19852941176470587</v>
      </c>
      <c r="K22" s="78">
        <f t="shared" si="3"/>
        <v>1.2212153553975687E-3</v>
      </c>
      <c r="L22" s="79"/>
      <c r="M22" s="80"/>
      <c r="N22" s="81">
        <f>分析係数表!H25</f>
        <v>5.9037685722719666E-4</v>
      </c>
      <c r="O22" s="82">
        <f t="shared" si="4"/>
        <v>1.1310890830799924E-2</v>
      </c>
      <c r="P22" s="76">
        <f>分析係数表!C25</f>
        <v>1.883239171374762E-2</v>
      </c>
      <c r="Q22" s="82">
        <f t="shared" si="5"/>
        <v>2.1301112675706043E-4</v>
      </c>
      <c r="R22" s="83">
        <v>9.3531967405519187E-4</v>
      </c>
      <c r="S22" s="84">
        <f t="shared" si="6"/>
        <v>7.0866266493910934E-3</v>
      </c>
      <c r="T22" s="85">
        <f>分析係数表!F25</f>
        <v>0.35294117647058826</v>
      </c>
      <c r="U22" s="86">
        <f t="shared" si="7"/>
        <v>2.5011623468439155E-3</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投入係数表!P23</f>
        <v>7.4183976261127599E-4</v>
      </c>
      <c r="E23" s="77">
        <f t="shared" si="0"/>
        <v>7.4183976261127604E-2</v>
      </c>
      <c r="F23" s="76">
        <f>分析係数表!C26</f>
        <v>0.74753173483779967</v>
      </c>
      <c r="G23" s="77">
        <f t="shared" si="1"/>
        <v>5.5454876471646868E-2</v>
      </c>
      <c r="H23" s="77">
        <v>6.9231146374157129E-2</v>
      </c>
      <c r="I23" s="77">
        <f t="shared" si="2"/>
        <v>6.9231146374157129E-2</v>
      </c>
      <c r="J23" s="76">
        <f>分析係数表!G26</f>
        <v>0.19647946353730092</v>
      </c>
      <c r="K23" s="78">
        <f t="shared" si="3"/>
        <v>1.3602498499666748E-2</v>
      </c>
      <c r="L23" s="79"/>
      <c r="M23" s="80"/>
      <c r="N23" s="81">
        <f>分析係数表!H26</f>
        <v>1.2791498573255929E-2</v>
      </c>
      <c r="O23" s="82">
        <f t="shared" si="4"/>
        <v>0.24506930133399837</v>
      </c>
      <c r="P23" s="76">
        <f>分析係数表!C26</f>
        <v>0.74753173483779967</v>
      </c>
      <c r="Q23" s="82">
        <f t="shared" si="5"/>
        <v>0.1831970799816913</v>
      </c>
      <c r="R23" s="83">
        <v>0.20370313494005399</v>
      </c>
      <c r="S23" s="84">
        <f t="shared" si="6"/>
        <v>0.2729342813142111</v>
      </c>
      <c r="T23" s="85">
        <f>分析係数表!F26</f>
        <v>0.33528918692372173</v>
      </c>
      <c r="U23" s="86">
        <f t="shared" si="7"/>
        <v>9.1511913265452174E-2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投入係数表!P24</f>
        <v>0</v>
      </c>
      <c r="E24" s="77">
        <f t="shared" si="0"/>
        <v>0</v>
      </c>
      <c r="F24" s="76">
        <f>分析係数表!C27</f>
        <v>2.5641025641025661E-2</v>
      </c>
      <c r="G24" s="77">
        <f t="shared" si="1"/>
        <v>0</v>
      </c>
      <c r="H24" s="77">
        <v>2.8248387953762446E-5</v>
      </c>
      <c r="I24" s="77">
        <f t="shared" si="2"/>
        <v>2.8248387953762446E-5</v>
      </c>
      <c r="J24" s="76">
        <f>分析係数表!G27</f>
        <v>0.17777777777777778</v>
      </c>
      <c r="K24" s="78">
        <f t="shared" si="3"/>
        <v>5.0219356362244352E-6</v>
      </c>
      <c r="L24" s="79"/>
      <c r="M24" s="80"/>
      <c r="N24" s="81">
        <f>分析係数表!H27</f>
        <v>1.2135524287447932E-2</v>
      </c>
      <c r="O24" s="82">
        <f t="shared" si="4"/>
        <v>0.23250164485533178</v>
      </c>
      <c r="P24" s="76">
        <f>分析係数表!C27</f>
        <v>2.5641025641025661E-2</v>
      </c>
      <c r="Q24" s="82">
        <f t="shared" si="5"/>
        <v>5.9615806373162043E-3</v>
      </c>
      <c r="R24" s="83">
        <v>5.9813834724393791E-3</v>
      </c>
      <c r="S24" s="84">
        <f t="shared" si="6"/>
        <v>6.0096318603931418E-3</v>
      </c>
      <c r="T24" s="85">
        <f>分析係数表!F27</f>
        <v>0.33333333333333331</v>
      </c>
      <c r="U24" s="86">
        <f t="shared" si="7"/>
        <v>2.0032106201310473E-3</v>
      </c>
      <c r="V24" s="87">
        <f>分析係数表!D27</f>
        <v>0</v>
      </c>
      <c r="W24" s="88">
        <f t="shared" si="8"/>
        <v>0</v>
      </c>
      <c r="X24" s="76">
        <f>分析係数表!E27</f>
        <v>0</v>
      </c>
      <c r="Y24" s="89">
        <f t="shared" si="9"/>
        <v>0</v>
      </c>
    </row>
    <row r="25" spans="1:25" x14ac:dyDescent="0.2">
      <c r="A25" s="6" t="s">
        <v>13</v>
      </c>
      <c r="B25" s="5" t="s">
        <v>191</v>
      </c>
      <c r="C25" s="90"/>
      <c r="D25" s="76">
        <f>投入係数表!P25</f>
        <v>0</v>
      </c>
      <c r="E25" s="77">
        <f t="shared" si="0"/>
        <v>0</v>
      </c>
      <c r="F25" s="76">
        <f>分析係数表!C28</f>
        <v>7.5250836120401843E-3</v>
      </c>
      <c r="G25" s="77">
        <f t="shared" si="1"/>
        <v>0</v>
      </c>
      <c r="H25" s="77">
        <v>2.5036447240250464E-4</v>
      </c>
      <c r="I25" s="77">
        <f t="shared" si="2"/>
        <v>2.5036447240250464E-4</v>
      </c>
      <c r="J25" s="76">
        <f>分析係数表!G28</f>
        <v>0.13043478260869565</v>
      </c>
      <c r="K25" s="78">
        <f t="shared" si="3"/>
        <v>3.2656235530761473E-5</v>
      </c>
      <c r="L25" s="79"/>
      <c r="M25" s="80"/>
      <c r="N25" s="81">
        <f>分析係数表!H28</f>
        <v>2.325428843189347E-2</v>
      </c>
      <c r="O25" s="82">
        <f t="shared" si="4"/>
        <v>0.44552342216873037</v>
      </c>
      <c r="P25" s="76">
        <f>分析係数表!C28</f>
        <v>7.5250836120401843E-3</v>
      </c>
      <c r="Q25" s="82">
        <f t="shared" si="5"/>
        <v>3.3526010029419732E-3</v>
      </c>
      <c r="R25" s="83">
        <v>3.4721831252889903E-3</v>
      </c>
      <c r="S25" s="84">
        <f t="shared" si="6"/>
        <v>3.7225475976914949E-3</v>
      </c>
      <c r="T25" s="85">
        <f>分析係数表!F28</f>
        <v>0.21739130434782608</v>
      </c>
      <c r="U25" s="86">
        <f t="shared" si="7"/>
        <v>8.0924947775902066E-4</v>
      </c>
      <c r="V25" s="87">
        <f>分析係数表!D28</f>
        <v>0</v>
      </c>
      <c r="W25" s="88">
        <f t="shared" si="8"/>
        <v>0</v>
      </c>
      <c r="X25" s="76">
        <f>分析係数表!E28</f>
        <v>0</v>
      </c>
      <c r="Y25" s="89">
        <f t="shared" si="9"/>
        <v>0</v>
      </c>
    </row>
    <row r="26" spans="1:25" x14ac:dyDescent="0.2">
      <c r="A26" s="6" t="s">
        <v>14</v>
      </c>
      <c r="B26" s="5" t="s">
        <v>50</v>
      </c>
      <c r="C26" s="90"/>
      <c r="D26" s="76">
        <f>投入係数表!P26</f>
        <v>2.967359050445104E-3</v>
      </c>
      <c r="E26" s="77">
        <f t="shared" si="0"/>
        <v>0.29673590504451042</v>
      </c>
      <c r="F26" s="76">
        <f>分析係数表!C29</f>
        <v>5.2565707133917394E-2</v>
      </c>
      <c r="G26" s="77">
        <f t="shared" si="1"/>
        <v>1.5598132680687656E-2</v>
      </c>
      <c r="H26" s="77">
        <v>1.856056647832172E-2</v>
      </c>
      <c r="I26" s="77">
        <f t="shared" si="2"/>
        <v>1.856056647832172E-2</v>
      </c>
      <c r="J26" s="76">
        <f>分析係数表!G29</f>
        <v>0.23652173913043478</v>
      </c>
      <c r="K26" s="78">
        <f t="shared" si="3"/>
        <v>4.389977462698702E-3</v>
      </c>
      <c r="L26" s="79"/>
      <c r="M26" s="80"/>
      <c r="N26" s="81">
        <f>分析係数表!H29</f>
        <v>1.0889173144412739E-2</v>
      </c>
      <c r="O26" s="82">
        <f t="shared" si="4"/>
        <v>0.20862309754586528</v>
      </c>
      <c r="P26" s="76">
        <f>分析係数表!C29</f>
        <v>5.2565707133917394E-2</v>
      </c>
      <c r="Q26" s="82">
        <f t="shared" si="5"/>
        <v>1.0966420646966634E-2</v>
      </c>
      <c r="R26" s="83">
        <v>1.3266853888606284E-2</v>
      </c>
      <c r="S26" s="84">
        <f t="shared" si="6"/>
        <v>3.1827420366928004E-2</v>
      </c>
      <c r="T26" s="85">
        <f>分析係数表!F29</f>
        <v>0.37217391304347824</v>
      </c>
      <c r="U26" s="86">
        <f t="shared" si="7"/>
        <v>1.1845335580039291E-2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投入係数表!P27</f>
        <v>3.70919881305638E-3</v>
      </c>
      <c r="E27" s="77">
        <f t="shared" si="0"/>
        <v>0.37091988130563802</v>
      </c>
      <c r="F27" s="76">
        <f>分析係数表!C30</f>
        <v>1</v>
      </c>
      <c r="G27" s="77">
        <f t="shared" si="1"/>
        <v>0.37091988130563802</v>
      </c>
      <c r="H27" s="77">
        <v>0.42099903011821088</v>
      </c>
      <c r="I27" s="77">
        <f t="shared" si="2"/>
        <v>0.42099903011821088</v>
      </c>
      <c r="J27" s="76">
        <f>分析係数表!G30</f>
        <v>0.34479678427869587</v>
      </c>
      <c r="K27" s="78">
        <f t="shared" si="3"/>
        <v>0.14515911176920895</v>
      </c>
      <c r="L27" s="79"/>
      <c r="M27" s="80"/>
      <c r="N27" s="81">
        <f>分析係数表!H30</f>
        <v>0</v>
      </c>
      <c r="O27" s="82">
        <f t="shared" si="4"/>
        <v>0</v>
      </c>
      <c r="P27" s="76">
        <f>分析係数表!C30</f>
        <v>1</v>
      </c>
      <c r="Q27" s="82">
        <f t="shared" si="5"/>
        <v>0</v>
      </c>
      <c r="R27" s="83">
        <v>3.4144532382984261E-2</v>
      </c>
      <c r="S27" s="84">
        <f t="shared" si="6"/>
        <v>0.45514356250119514</v>
      </c>
      <c r="T27" s="85">
        <f>分析係数表!F30</f>
        <v>0.44149173738276015</v>
      </c>
      <c r="U27" s="86">
        <f t="shared" si="7"/>
        <v>0.20094212216723153</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投入係数表!P28</f>
        <v>2.3738872403560832E-2</v>
      </c>
      <c r="E28" s="77">
        <f t="shared" si="0"/>
        <v>2.3738872403560833</v>
      </c>
      <c r="F28" s="76">
        <f>分析係数表!C31</f>
        <v>0.84592145015105746</v>
      </c>
      <c r="G28" s="77">
        <f t="shared" si="1"/>
        <v>2.0081221368571098</v>
      </c>
      <c r="H28" s="77">
        <v>2.3020605043264535</v>
      </c>
      <c r="I28" s="77">
        <f t="shared" si="2"/>
        <v>2.3020605043264535</v>
      </c>
      <c r="J28" s="76">
        <f>分析係数表!G31</f>
        <v>7.1042791857083509E-2</v>
      </c>
      <c r="K28" s="78">
        <f t="shared" si="3"/>
        <v>0.16354480525127693</v>
      </c>
      <c r="L28" s="79"/>
      <c r="M28" s="80"/>
      <c r="N28" s="81">
        <f>分析係数表!H31</f>
        <v>2.6304568860900653E-2</v>
      </c>
      <c r="O28" s="82">
        <f t="shared" si="4"/>
        <v>0.50396302479453003</v>
      </c>
      <c r="P28" s="76">
        <f>分析係数表!C31</f>
        <v>0.84592145015105746</v>
      </c>
      <c r="Q28" s="82">
        <f t="shared" si="5"/>
        <v>0.42631313275670218</v>
      </c>
      <c r="R28" s="83">
        <v>0.5550141859877501</v>
      </c>
      <c r="S28" s="84">
        <f t="shared" si="6"/>
        <v>2.8570746903142035</v>
      </c>
      <c r="T28" s="85">
        <f>分析係数表!F31</f>
        <v>0.3444121312837557</v>
      </c>
      <c r="U28" s="86">
        <f t="shared" si="7"/>
        <v>0.98401118332799109</v>
      </c>
      <c r="V28" s="87">
        <f>分析係数表!D31</f>
        <v>0</v>
      </c>
      <c r="W28" s="88">
        <f t="shared" si="8"/>
        <v>0</v>
      </c>
      <c r="X28" s="76">
        <f>分析係数表!E31</f>
        <v>0</v>
      </c>
      <c r="Y28" s="89">
        <f t="shared" si="9"/>
        <v>0</v>
      </c>
    </row>
    <row r="29" spans="1:25" x14ac:dyDescent="0.2">
      <c r="A29" s="6" t="s">
        <v>17</v>
      </c>
      <c r="B29" s="5" t="s">
        <v>272</v>
      </c>
      <c r="C29" s="90"/>
      <c r="D29" s="76">
        <f>投入係数表!P29</f>
        <v>7.4183976261127599E-4</v>
      </c>
      <c r="E29" s="77">
        <f t="shared" si="0"/>
        <v>7.4183976261127604E-2</v>
      </c>
      <c r="F29" s="76">
        <f>分析係数表!C32</f>
        <v>1</v>
      </c>
      <c r="G29" s="77">
        <f t="shared" si="1"/>
        <v>7.4183976261127604E-2</v>
      </c>
      <c r="H29" s="77">
        <v>9.0272723935258176E-2</v>
      </c>
      <c r="I29" s="77">
        <f t="shared" si="2"/>
        <v>9.0272723935258176E-2</v>
      </c>
      <c r="J29" s="76">
        <f>分析係数表!G32</f>
        <v>0.14030064423765212</v>
      </c>
      <c r="K29" s="78">
        <f t="shared" si="3"/>
        <v>1.266532132520444E-2</v>
      </c>
      <c r="L29" s="79"/>
      <c r="M29" s="80"/>
      <c r="N29" s="81">
        <f>分析係数表!H32</f>
        <v>7.5437042867919574E-3</v>
      </c>
      <c r="O29" s="82">
        <f t="shared" si="4"/>
        <v>0.14452804950466569</v>
      </c>
      <c r="P29" s="76">
        <f>分析係数表!C32</f>
        <v>1</v>
      </c>
      <c r="Q29" s="82">
        <f t="shared" si="5"/>
        <v>0.14452804950466569</v>
      </c>
      <c r="R29" s="83">
        <v>0.17992776253144632</v>
      </c>
      <c r="S29" s="84">
        <f t="shared" si="6"/>
        <v>0.27020048646670447</v>
      </c>
      <c r="T29" s="85">
        <f>分析係数表!F32</f>
        <v>0.4831782390837509</v>
      </c>
      <c r="U29" s="86">
        <f t="shared" si="7"/>
        <v>0.13055499525055514</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投入係数表!P30</f>
        <v>0</v>
      </c>
      <c r="E30" s="77">
        <f t="shared" si="0"/>
        <v>0</v>
      </c>
      <c r="F30" s="76">
        <f>分析係数表!C33</f>
        <v>0.837092731829574</v>
      </c>
      <c r="G30" s="77">
        <f t="shared" si="1"/>
        <v>0</v>
      </c>
      <c r="H30" s="77">
        <v>3.3025125110834046E-2</v>
      </c>
      <c r="I30" s="77">
        <f t="shared" si="2"/>
        <v>3.3025125110834046E-2</v>
      </c>
      <c r="J30" s="76">
        <f>分析係数表!G33</f>
        <v>0.5074626865671642</v>
      </c>
      <c r="K30" s="78">
        <f t="shared" si="3"/>
        <v>1.6759018712960563E-2</v>
      </c>
      <c r="L30" s="79"/>
      <c r="M30" s="80"/>
      <c r="N30" s="81">
        <f>分析係数表!H33</f>
        <v>1.0823575715831939E-3</v>
      </c>
      <c r="O30" s="82">
        <f t="shared" si="4"/>
        <v>2.0736633189799861E-2</v>
      </c>
      <c r="P30" s="76">
        <f>分析係数表!C33</f>
        <v>0.837092731829574</v>
      </c>
      <c r="Q30" s="82">
        <f t="shared" si="5"/>
        <v>1.735848492579738E-2</v>
      </c>
      <c r="R30" s="83">
        <v>4.5106072251944351E-2</v>
      </c>
      <c r="S30" s="84">
        <f t="shared" si="6"/>
        <v>7.8131197362778404E-2</v>
      </c>
      <c r="T30" s="85">
        <f>分析係数表!F33</f>
        <v>0.64477611940298507</v>
      </c>
      <c r="U30" s="86">
        <f t="shared" si="7"/>
        <v>5.0377130239881003E-2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投入係数表!P31</f>
        <v>4.5994065281899109E-2</v>
      </c>
      <c r="E31" s="77">
        <f t="shared" si="0"/>
        <v>4.5994065281899106</v>
      </c>
      <c r="F31" s="76">
        <f>分析係数表!C34</f>
        <v>0.15171777726539082</v>
      </c>
      <c r="G31" s="77">
        <f t="shared" si="1"/>
        <v>0.69781173519690132</v>
      </c>
      <c r="H31" s="77">
        <v>0.73261807820801272</v>
      </c>
      <c r="I31" s="77">
        <f t="shared" si="2"/>
        <v>0.73261807820801272</v>
      </c>
      <c r="J31" s="76">
        <f>分析係数表!G34</f>
        <v>0.4256007393715342</v>
      </c>
      <c r="K31" s="78">
        <f t="shared" si="3"/>
        <v>0.3118027957622827</v>
      </c>
      <c r="L31" s="79"/>
      <c r="M31" s="80"/>
      <c r="N31" s="81">
        <f>分析係数表!H34</f>
        <v>0.18524713831217815</v>
      </c>
      <c r="O31" s="82">
        <f t="shared" si="4"/>
        <v>3.5491061895754425</v>
      </c>
      <c r="P31" s="76">
        <f>分析係数表!C34</f>
        <v>0.15171777726539082</v>
      </c>
      <c r="Q31" s="82">
        <f t="shared" si="5"/>
        <v>0.53846250236122695</v>
      </c>
      <c r="R31" s="83">
        <v>0.56832479455781815</v>
      </c>
      <c r="S31" s="84">
        <f t="shared" si="6"/>
        <v>1.3009428727658308</v>
      </c>
      <c r="T31" s="85">
        <f>分析係数表!F34</f>
        <v>0.70194085027726427</v>
      </c>
      <c r="U31" s="86">
        <f t="shared" si="7"/>
        <v>0.91318494627139413</v>
      </c>
      <c r="V31" s="87">
        <f>分析係数表!D34</f>
        <v>0.41728280961182995</v>
      </c>
      <c r="W31" s="88">
        <f t="shared" si="8"/>
        <v>1</v>
      </c>
      <c r="X31" s="76">
        <f>分析係数表!E34</f>
        <v>0.28927911275415896</v>
      </c>
      <c r="Y31" s="89">
        <f t="shared" si="9"/>
        <v>0</v>
      </c>
    </row>
    <row r="32" spans="1:25" x14ac:dyDescent="0.2">
      <c r="A32" s="6" t="s">
        <v>20</v>
      </c>
      <c r="B32" s="5" t="s">
        <v>37</v>
      </c>
      <c r="C32" s="90"/>
      <c r="D32" s="76">
        <f>投入係数表!P32</f>
        <v>1.112759643916914E-2</v>
      </c>
      <c r="E32" s="77">
        <f t="shared" si="0"/>
        <v>1.1127596439169141</v>
      </c>
      <c r="F32" s="76">
        <f>分析係数表!C35</f>
        <v>0.24573021958870689</v>
      </c>
      <c r="G32" s="77">
        <f t="shared" si="1"/>
        <v>0.27343867164915459</v>
      </c>
      <c r="H32" s="77">
        <v>0.30808809009165017</v>
      </c>
      <c r="I32" s="77">
        <f t="shared" si="2"/>
        <v>0.30808809009165017</v>
      </c>
      <c r="J32" s="76">
        <f>分析係数表!G35</f>
        <v>0.31648936170212766</v>
      </c>
      <c r="K32" s="78">
        <f t="shared" si="3"/>
        <v>9.7506602981133964E-2</v>
      </c>
      <c r="L32" s="79"/>
      <c r="M32" s="80"/>
      <c r="N32" s="81">
        <f>分析係数表!H35</f>
        <v>7.0287644724326803E-2</v>
      </c>
      <c r="O32" s="82">
        <f t="shared" si="4"/>
        <v>1.3466243916891243</v>
      </c>
      <c r="P32" s="76">
        <f>分析係数表!C35</f>
        <v>0.24573021958870689</v>
      </c>
      <c r="Q32" s="82">
        <f t="shared" si="5"/>
        <v>0.33090630747327737</v>
      </c>
      <c r="R32" s="83">
        <v>0.36574400781564159</v>
      </c>
      <c r="S32" s="84">
        <f t="shared" si="6"/>
        <v>0.67383209790729182</v>
      </c>
      <c r="T32" s="85">
        <f>分析係数表!F35</f>
        <v>0.65026595744680848</v>
      </c>
      <c r="U32" s="86">
        <f t="shared" si="7"/>
        <v>0.43817007430407673</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投入係数表!P33</f>
        <v>3.70919881305638E-3</v>
      </c>
      <c r="E33" s="77">
        <f t="shared" si="0"/>
        <v>0.37091988130563802</v>
      </c>
      <c r="F33" s="76">
        <f>分析係数表!C36</f>
        <v>0.58821233411397345</v>
      </c>
      <c r="G33" s="77">
        <f t="shared" si="1"/>
        <v>0.21817964915206733</v>
      </c>
      <c r="H33" s="77">
        <v>0.25393138826101913</v>
      </c>
      <c r="I33" s="77">
        <f t="shared" si="2"/>
        <v>0.25393138826101913</v>
      </c>
      <c r="J33" s="76">
        <f>分析係数表!G36</f>
        <v>4.6988749172733289E-2</v>
      </c>
      <c r="K33" s="78">
        <f t="shared" si="3"/>
        <v>1.1931918310080978E-2</v>
      </c>
      <c r="L33" s="79"/>
      <c r="M33" s="80"/>
      <c r="N33" s="81">
        <f>分析係数表!H36</f>
        <v>7.2517957296073993E-2</v>
      </c>
      <c r="O33" s="82">
        <f t="shared" si="4"/>
        <v>1.3893544237165907</v>
      </c>
      <c r="P33" s="76">
        <f>分析係数表!C36</f>
        <v>0.58821233411397345</v>
      </c>
      <c r="Q33" s="82">
        <f t="shared" si="5"/>
        <v>0.81723540848591025</v>
      </c>
      <c r="R33" s="83">
        <v>0.86271907372997814</v>
      </c>
      <c r="S33" s="84">
        <f t="shared" si="6"/>
        <v>1.1166504619909974</v>
      </c>
      <c r="T33" s="85">
        <f>分析係数表!F36</f>
        <v>0.85903375248180014</v>
      </c>
      <c r="U33" s="86">
        <f t="shared" si="7"/>
        <v>0.95924043657466218</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投入係数表!P34</f>
        <v>2.0771513353115726E-2</v>
      </c>
      <c r="E34" s="77">
        <f t="shared" si="0"/>
        <v>2.0771513353115725</v>
      </c>
      <c r="F34" s="76">
        <f>分析係数表!C37</f>
        <v>0.50371087447563734</v>
      </c>
      <c r="G34" s="77">
        <f t="shared" si="1"/>
        <v>1.04628371552803</v>
      </c>
      <c r="H34" s="77">
        <v>1.1699192530647002</v>
      </c>
      <c r="I34" s="77">
        <f t="shared" si="2"/>
        <v>1.1699192530647002</v>
      </c>
      <c r="J34" s="76">
        <f>分析係数表!G37</f>
        <v>0.46674537583628495</v>
      </c>
      <c r="K34" s="78">
        <f t="shared" si="3"/>
        <v>0.54605440146978923</v>
      </c>
      <c r="L34" s="79"/>
      <c r="M34" s="80"/>
      <c r="N34" s="81">
        <f>分析係数表!H37</f>
        <v>5.4544261864934891E-2</v>
      </c>
      <c r="O34" s="82">
        <f t="shared" si="4"/>
        <v>1.0450006362011264</v>
      </c>
      <c r="P34" s="76">
        <f>分析係数表!C37</f>
        <v>0.50371087447563734</v>
      </c>
      <c r="Q34" s="82">
        <f t="shared" si="5"/>
        <v>0.52637818428846672</v>
      </c>
      <c r="R34" s="83">
        <v>0.59485102628788222</v>
      </c>
      <c r="S34" s="84">
        <f t="shared" si="6"/>
        <v>1.7647702793525823</v>
      </c>
      <c r="T34" s="85">
        <f>分析係数表!F37</f>
        <v>0.71979535615899248</v>
      </c>
      <c r="U34" s="86">
        <f t="shared" si="7"/>
        <v>1.2702734517653966</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投入係数表!P35</f>
        <v>5.9347181008902079E-3</v>
      </c>
      <c r="E35" s="77">
        <f t="shared" si="0"/>
        <v>0.59347181008902083</v>
      </c>
      <c r="F35" s="76">
        <f>分析係数表!C38</f>
        <v>2.603198214949809E-3</v>
      </c>
      <c r="G35" s="77">
        <f t="shared" si="1"/>
        <v>1.5449247566467711E-3</v>
      </c>
      <c r="H35" s="77">
        <v>1.8562526497320822E-3</v>
      </c>
      <c r="I35" s="77">
        <f t="shared" si="2"/>
        <v>1.8562526497320822E-3</v>
      </c>
      <c r="J35" s="76">
        <f>分析係数表!G38</f>
        <v>0.5</v>
      </c>
      <c r="K35" s="78">
        <f t="shared" si="3"/>
        <v>9.2812632486604112E-4</v>
      </c>
      <c r="L35" s="79"/>
      <c r="M35" s="80"/>
      <c r="N35" s="81">
        <f>分析係数表!H38</f>
        <v>4.7820525435402932E-2</v>
      </c>
      <c r="O35" s="82">
        <f t="shared" si="4"/>
        <v>0.91618215729479391</v>
      </c>
      <c r="P35" s="76">
        <f>分析係数表!C38</f>
        <v>2.603198214949809E-3</v>
      </c>
      <c r="Q35" s="82">
        <f t="shared" si="5"/>
        <v>2.3850037564386727E-3</v>
      </c>
      <c r="R35" s="83">
        <v>2.681646185248398E-3</v>
      </c>
      <c r="S35" s="84">
        <f t="shared" si="6"/>
        <v>4.53789883498048E-3</v>
      </c>
      <c r="T35" s="85">
        <f>分析係数表!F38</f>
        <v>0.66666666666666663</v>
      </c>
      <c r="U35" s="86">
        <f t="shared" si="7"/>
        <v>3.0252658899869865E-3</v>
      </c>
      <c r="V35" s="87">
        <f>分析係数表!D38</f>
        <v>1.0833333333333333</v>
      </c>
      <c r="W35" s="88">
        <f t="shared" si="8"/>
        <v>0</v>
      </c>
      <c r="X35" s="76">
        <f>分析係数表!E38</f>
        <v>0</v>
      </c>
      <c r="Y35" s="89">
        <f t="shared" si="9"/>
        <v>0</v>
      </c>
    </row>
    <row r="36" spans="1:25" x14ac:dyDescent="0.2">
      <c r="A36" s="6" t="s">
        <v>24</v>
      </c>
      <c r="B36" s="5" t="s">
        <v>39</v>
      </c>
      <c r="C36" s="90"/>
      <c r="D36" s="76">
        <f>投入係数表!P36</f>
        <v>0</v>
      </c>
      <c r="E36" s="77">
        <f t="shared" si="0"/>
        <v>0</v>
      </c>
      <c r="F36" s="76">
        <f>分析係数表!C39</f>
        <v>1</v>
      </c>
      <c r="G36" s="77">
        <f t="shared" si="1"/>
        <v>0</v>
      </c>
      <c r="H36" s="77">
        <v>4.2786783688622265E-3</v>
      </c>
      <c r="I36" s="77">
        <f t="shared" si="2"/>
        <v>4.2786783688622265E-3</v>
      </c>
      <c r="J36" s="76">
        <f>分析係数表!G39</f>
        <v>0.35424286759326995</v>
      </c>
      <c r="K36" s="78">
        <f t="shared" si="3"/>
        <v>1.51569129489505E-3</v>
      </c>
      <c r="L36" s="79"/>
      <c r="M36" s="80"/>
      <c r="N36" s="81">
        <f>分析係数表!H39</f>
        <v>4.3622290006231756E-3</v>
      </c>
      <c r="O36" s="82">
        <f t="shared" si="4"/>
        <v>8.3574915583132778E-2</v>
      </c>
      <c r="P36" s="76">
        <f>分析係数表!C39</f>
        <v>1</v>
      </c>
      <c r="Q36" s="82">
        <f t="shared" si="5"/>
        <v>8.3574915583132778E-2</v>
      </c>
      <c r="R36" s="83">
        <v>8.8158490816464208E-2</v>
      </c>
      <c r="S36" s="84">
        <f t="shared" si="6"/>
        <v>9.2437169185326434E-2</v>
      </c>
      <c r="T36" s="85">
        <f>分析係数表!F39</f>
        <v>0.70501097293343085</v>
      </c>
      <c r="U36" s="86">
        <f t="shared" si="7"/>
        <v>6.5169218582559141E-2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投入係数表!P37</f>
        <v>0</v>
      </c>
      <c r="E37" s="77">
        <f t="shared" si="0"/>
        <v>0</v>
      </c>
      <c r="F37" s="76">
        <f>分析係数表!C40</f>
        <v>0.80741531074953321</v>
      </c>
      <c r="G37" s="77">
        <f t="shared" si="1"/>
        <v>0</v>
      </c>
      <c r="H37" s="77">
        <v>9.1945708120217838E-4</v>
      </c>
      <c r="I37" s="77">
        <f t="shared" si="2"/>
        <v>9.1945708120217838E-4</v>
      </c>
      <c r="J37" s="76">
        <f>分析係数表!G40</f>
        <v>0.58044960848699167</v>
      </c>
      <c r="K37" s="78">
        <f t="shared" si="3"/>
        <v>5.3369850280439652E-4</v>
      </c>
      <c r="L37" s="79"/>
      <c r="M37" s="80"/>
      <c r="N37" s="81">
        <f>分析係数表!H40</f>
        <v>3.1486765718783824E-2</v>
      </c>
      <c r="O37" s="82">
        <f t="shared" si="4"/>
        <v>0.60324751097599594</v>
      </c>
      <c r="P37" s="76">
        <f>分析係数表!C40</f>
        <v>0.80741531074953321</v>
      </c>
      <c r="Q37" s="82">
        <f t="shared" si="5"/>
        <v>0.48707127653356619</v>
      </c>
      <c r="R37" s="83">
        <v>0.48761448025802534</v>
      </c>
      <c r="S37" s="84">
        <f t="shared" si="6"/>
        <v>0.48853393733922751</v>
      </c>
      <c r="T37" s="85">
        <f>分析係数表!F40</f>
        <v>0.7794897701439758</v>
      </c>
      <c r="U37" s="86">
        <f t="shared" si="7"/>
        <v>0.38080720652408595</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投入係数表!P38</f>
        <v>0</v>
      </c>
      <c r="E38" s="77">
        <f t="shared" si="0"/>
        <v>0</v>
      </c>
      <c r="F38" s="76">
        <f>分析係数表!C41</f>
        <v>0.45201238390092879</v>
      </c>
      <c r="G38" s="77">
        <f t="shared" si="1"/>
        <v>0</v>
      </c>
      <c r="H38" s="77">
        <v>2.4526828083028386E-7</v>
      </c>
      <c r="I38" s="77">
        <f t="shared" si="2"/>
        <v>2.4526828083028386E-7</v>
      </c>
      <c r="J38" s="76">
        <f>分析係数表!G41</f>
        <v>0.48819421350182907</v>
      </c>
      <c r="K38" s="78">
        <f t="shared" si="3"/>
        <v>1.1973855545688617E-7</v>
      </c>
      <c r="L38" s="79"/>
      <c r="M38" s="80"/>
      <c r="N38" s="81">
        <f>分析係数表!H41</f>
        <v>5.5823411722260484E-2</v>
      </c>
      <c r="O38" s="82">
        <f t="shared" si="4"/>
        <v>1.0695075663345261</v>
      </c>
      <c r="P38" s="76">
        <f>分析係数表!C41</f>
        <v>0.45201238390092879</v>
      </c>
      <c r="Q38" s="82">
        <f t="shared" si="5"/>
        <v>0.4834306646589499</v>
      </c>
      <c r="R38" s="83">
        <v>0.48769110813450023</v>
      </c>
      <c r="S38" s="84">
        <f t="shared" si="6"/>
        <v>0.48769135340278108</v>
      </c>
      <c r="T38" s="85">
        <f>分析係数表!F41</f>
        <v>0.58829398071167271</v>
      </c>
      <c r="U38" s="86">
        <f t="shared" si="7"/>
        <v>0.28690588765198527</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投入係数表!P39</f>
        <v>7.4183976261127599E-4</v>
      </c>
      <c r="E39" s="77">
        <f>$C$18*D39</f>
        <v>7.4183976261127604E-2</v>
      </c>
      <c r="F39" s="76">
        <f>分析係数表!C42</f>
        <v>0.22977941176470584</v>
      </c>
      <c r="G39" s="77">
        <f>E39*F39</f>
        <v>1.7045950427648802E-2</v>
      </c>
      <c r="H39" s="77">
        <v>1.8469171419134664E-2</v>
      </c>
      <c r="I39" s="77">
        <f>C39+H39</f>
        <v>1.8469171419134664E-2</v>
      </c>
      <c r="J39" s="76">
        <f>分析係数表!G42</f>
        <v>0.5</v>
      </c>
      <c r="K39" s="78">
        <f>I39*J39</f>
        <v>9.234585709567332E-3</v>
      </c>
      <c r="L39" s="79"/>
      <c r="M39" s="80"/>
      <c r="N39" s="81">
        <f>分析係数表!H42</f>
        <v>1.6268162288038308E-2</v>
      </c>
      <c r="O39" s="82">
        <f t="shared" si="4"/>
        <v>0.31167788067093122</v>
      </c>
      <c r="P39" s="76">
        <f>分析係数表!C42</f>
        <v>0.22977941176470584</v>
      </c>
      <c r="Q39" s="82">
        <f>O39*P39</f>
        <v>7.161716008063676E-2</v>
      </c>
      <c r="R39" s="83">
        <v>7.3431851861674807E-2</v>
      </c>
      <c r="S39" s="84">
        <f>I39+R39</f>
        <v>9.1901023280809471E-2</v>
      </c>
      <c r="T39" s="85">
        <f>分析係数表!F42</f>
        <v>0.56349206349206349</v>
      </c>
      <c r="U39" s="86">
        <f>S39*T39</f>
        <v>5.1785497245535494E-2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投入係数表!P40</f>
        <v>2.6706231454005934E-2</v>
      </c>
      <c r="E40" s="77">
        <f>$C$18*D40</f>
        <v>2.6706231454005933</v>
      </c>
      <c r="F40" s="76">
        <f>分析係数表!C43</f>
        <v>0.15755839576906128</v>
      </c>
      <c r="G40" s="77">
        <f>E40*F40</f>
        <v>0.42077909849304196</v>
      </c>
      <c r="H40" s="77">
        <v>0.50064597043041104</v>
      </c>
      <c r="I40" s="77">
        <f>C40+H40</f>
        <v>0.50064597043041104</v>
      </c>
      <c r="J40" s="76">
        <f>分析係数表!G43</f>
        <v>0.37795275590551181</v>
      </c>
      <c r="K40" s="78">
        <f>I40*J40</f>
        <v>0.18922052425716324</v>
      </c>
      <c r="L40" s="79"/>
      <c r="M40" s="80"/>
      <c r="N40" s="81">
        <f>分析係数表!H43</f>
        <v>4.3425497720489356E-2</v>
      </c>
      <c r="O40" s="82">
        <f t="shared" si="4"/>
        <v>0.83197885888772771</v>
      </c>
      <c r="P40" s="76">
        <f>分析係数表!C43</f>
        <v>0.15755839576906128</v>
      </c>
      <c r="Q40" s="82">
        <f>O40*P40</f>
        <v>0.13108525432012458</v>
      </c>
      <c r="R40" s="83">
        <v>0.18633906561524069</v>
      </c>
      <c r="S40" s="84">
        <f>I40+R40</f>
        <v>0.68698503604565175</v>
      </c>
      <c r="T40" s="85">
        <f>分析係数表!F43</f>
        <v>0.59317585301837272</v>
      </c>
      <c r="U40" s="86">
        <f>S40*T40</f>
        <v>0.40750293476723704</v>
      </c>
      <c r="V40" s="87">
        <f>分析係数表!D43</f>
        <v>0.81889763779527558</v>
      </c>
      <c r="W40" s="88">
        <f>ROUND(S40*V40,0)</f>
        <v>1</v>
      </c>
      <c r="X40" s="76">
        <f>分析係数表!E43</f>
        <v>0.67322834645669294</v>
      </c>
      <c r="Y40" s="89">
        <f>ROUND(S40*X40,0)</f>
        <v>0</v>
      </c>
    </row>
    <row r="41" spans="1:25" x14ac:dyDescent="0.2">
      <c r="A41" s="6" t="s">
        <v>340</v>
      </c>
      <c r="B41" s="5" t="s">
        <v>42</v>
      </c>
      <c r="C41" s="90"/>
      <c r="D41" s="76">
        <f>投入係数表!P41</f>
        <v>0</v>
      </c>
      <c r="E41" s="77">
        <f>$C$18*D41</f>
        <v>0</v>
      </c>
      <c r="F41" s="76">
        <f>分析係数表!C44</f>
        <v>0.3172445048719692</v>
      </c>
      <c r="G41" s="77">
        <f>E41*F41</f>
        <v>0</v>
      </c>
      <c r="H41" s="77">
        <v>3.9829346144179312E-4</v>
      </c>
      <c r="I41" s="77">
        <f>C41+H41</f>
        <v>3.9829346144179312E-4</v>
      </c>
      <c r="J41" s="76">
        <f>分析係数表!G44</f>
        <v>0.27070707070707073</v>
      </c>
      <c r="K41" s="78">
        <f>I41*J41</f>
        <v>1.0782085622868743E-4</v>
      </c>
      <c r="L41" s="79"/>
      <c r="M41" s="80"/>
      <c r="N41" s="81">
        <f>分析係数表!H44</f>
        <v>0.1249959001607137</v>
      </c>
      <c r="O41" s="82">
        <f t="shared" si="4"/>
        <v>2.3947669420099174</v>
      </c>
      <c r="P41" s="76">
        <f>分析係数表!C44</f>
        <v>0.3172445048719692</v>
      </c>
      <c r="Q41" s="82">
        <f>O41*P41</f>
        <v>0.75972665280169605</v>
      </c>
      <c r="R41" s="83">
        <v>0.76665007966347132</v>
      </c>
      <c r="S41" s="84">
        <f>I41+R41</f>
        <v>0.76704837312491314</v>
      </c>
      <c r="T41" s="85">
        <f>分析係数表!F44</f>
        <v>0.56111111111111112</v>
      </c>
      <c r="U41" s="86">
        <f>S41*T41</f>
        <v>0.43039936492009018</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投入係数表!P42</f>
        <v>7.4183976261127599E-4</v>
      </c>
      <c r="E42" s="77">
        <f>$C$18*D42</f>
        <v>7.4183976261127604E-2</v>
      </c>
      <c r="F42" s="76">
        <f>分析係数表!C45</f>
        <v>1</v>
      </c>
      <c r="G42" s="77">
        <f>E42*F42</f>
        <v>7.4183976261127604E-2</v>
      </c>
      <c r="H42" s="77">
        <v>7.9918809815627712E-2</v>
      </c>
      <c r="I42" s="77">
        <f>C42+H42</f>
        <v>7.9918809815627712E-2</v>
      </c>
      <c r="J42" s="76">
        <f>分析係数表!G45</f>
        <v>0</v>
      </c>
      <c r="K42" s="78">
        <f>I42*J42</f>
        <v>0</v>
      </c>
      <c r="L42" s="79"/>
      <c r="M42" s="80"/>
      <c r="N42" s="81">
        <f>分析係数表!H45</f>
        <v>0</v>
      </c>
      <c r="O42" s="82">
        <f t="shared" si="4"/>
        <v>0</v>
      </c>
      <c r="P42" s="76">
        <f>分析係数表!C45</f>
        <v>1</v>
      </c>
      <c r="Q42" s="82">
        <f>O42*P42</f>
        <v>0</v>
      </c>
      <c r="R42" s="83">
        <v>6.6633659615015156E-3</v>
      </c>
      <c r="S42" s="84">
        <f>I42+R42</f>
        <v>8.6582175777129233E-2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4.4510385756676559E-3</v>
      </c>
      <c r="E43" s="77">
        <f>$C$18*D43</f>
        <v>0.44510385756676557</v>
      </c>
      <c r="F43" s="76">
        <f>分析係数表!C46</f>
        <v>4.6672428694900625E-2</v>
      </c>
      <c r="G43" s="77">
        <f>E43*F43</f>
        <v>2.0774078054110068E-2</v>
      </c>
      <c r="H43" s="77">
        <v>2.3104863191856024E-2</v>
      </c>
      <c r="I43" s="77">
        <f>C43+H43</f>
        <v>2.3104863191856024E-2</v>
      </c>
      <c r="J43" s="76">
        <f>分析係数表!G46</f>
        <v>1.8518518518518517E-2</v>
      </c>
      <c r="K43" s="78">
        <f>I43*J43</f>
        <v>4.2786783688622266E-4</v>
      </c>
      <c r="L43" s="79"/>
      <c r="M43" s="80"/>
      <c r="N43" s="81">
        <f>分析係数表!H46</f>
        <v>2.5582997146511858E-2</v>
      </c>
      <c r="O43" s="82">
        <f t="shared" si="4"/>
        <v>0.49013860266799675</v>
      </c>
      <c r="P43" s="76">
        <f>分析係数表!C46</f>
        <v>4.6672428694900625E-2</v>
      </c>
      <c r="Q43" s="82">
        <f>O43*P43</f>
        <v>2.2875958983640306E-2</v>
      </c>
      <c r="R43" s="83">
        <v>2.4751306259989718E-2</v>
      </c>
      <c r="S43" s="84">
        <f>I43+R43</f>
        <v>4.7856169451845745E-2</v>
      </c>
      <c r="T43" s="85">
        <f>分析係数表!F46</f>
        <v>0.35185185185185186</v>
      </c>
      <c r="U43" s="86">
        <f>S43*T43</f>
        <v>1.6838281844167947E-2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投入係数表!P44</f>
        <v>0.56008902077151335</v>
      </c>
      <c r="E44" s="91">
        <f>SUM(E5:E43)</f>
        <v>56.008902077151326</v>
      </c>
      <c r="F44" s="92">
        <f>分析係数表!C47</f>
        <v>0.39611399613657461</v>
      </c>
      <c r="G44" s="91">
        <f>SUM(G5:G43)</f>
        <v>7.6077537336894308</v>
      </c>
      <c r="H44" s="91">
        <f>SUM(H5:H43)</f>
        <v>8.4965103387841037</v>
      </c>
      <c r="I44" s="91">
        <f>SUM(I5:I43)</f>
        <v>108.49651033878411</v>
      </c>
      <c r="J44" s="92">
        <f>分析係数表!G47</f>
        <v>0.26621430495689657</v>
      </c>
      <c r="K44" s="93">
        <f>SUM(K5:K43)</f>
        <v>30.556242294901551</v>
      </c>
      <c r="L44" s="94">
        <f>最終需要_まとめ!$L$33</f>
        <v>0.627</v>
      </c>
      <c r="M44" s="91">
        <f>K44*L44</f>
        <v>19.158763918903272</v>
      </c>
      <c r="N44" s="95">
        <f>分析係数表!H47</f>
        <v>1</v>
      </c>
      <c r="O44" s="96">
        <f>SUM(O5:O43)</f>
        <v>19.158763918903272</v>
      </c>
      <c r="P44" s="92">
        <f>分析係数表!C47</f>
        <v>0.39611399613657461</v>
      </c>
      <c r="Q44" s="96">
        <f>SUM(Q5:Q43)</f>
        <v>5.6424183567442299</v>
      </c>
      <c r="R44" s="91">
        <f>SUM(R5:R43)</f>
        <v>6.3437894015753429</v>
      </c>
      <c r="S44" s="97">
        <f>SUM(S5:S43)</f>
        <v>114.84029974035946</v>
      </c>
      <c r="T44" s="98">
        <f>分析係数表!F47</f>
        <v>0.49986530172413796</v>
      </c>
      <c r="U44" s="99">
        <f>SUM(U5:U43)</f>
        <v>50.431868589679539</v>
      </c>
      <c r="V44" s="100">
        <f>分析係数表!D47</f>
        <v>0.10482893318965517</v>
      </c>
      <c r="W44" s="101">
        <f>SUM(W5:W43)</f>
        <v>8</v>
      </c>
      <c r="X44" s="92">
        <f>分析係数表!E47</f>
        <v>8.4725215517241381E-2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1</v>
      </c>
      <c r="G5" s="77">
        <f t="shared" ref="G5:G38" si="1">E5*F5</f>
        <v>0</v>
      </c>
      <c r="H5" s="77">
        <f t="array" ref="H5:H43">MMULT(逆行列係数!C5:AO43,'15'!G5:G43)</f>
        <v>7.7419978233927631E-4</v>
      </c>
      <c r="I5" s="77">
        <f t="shared" ref="I5:I38" si="2">C5+H5</f>
        <v>7.7419978233927631E-4</v>
      </c>
      <c r="J5" s="76">
        <f>分析係数表!G8</f>
        <v>0.11967899511514306</v>
      </c>
      <c r="K5" s="78">
        <f t="shared" ref="K5:K38" si="3">I5*J5</f>
        <v>9.2655451968727065E-5</v>
      </c>
      <c r="L5" s="79" t="s">
        <v>183</v>
      </c>
      <c r="M5" s="80" t="s">
        <v>183</v>
      </c>
      <c r="N5" s="81">
        <f>分析係数表!H8</f>
        <v>1.4037849716291122E-2</v>
      </c>
      <c r="O5" s="82">
        <f t="shared" ref="O5:O43" si="4">$M$44*N5</f>
        <v>0.18810988070988233</v>
      </c>
      <c r="P5" s="76">
        <f>分析係数表!C8</f>
        <v>1</v>
      </c>
      <c r="Q5" s="82">
        <f t="shared" ref="Q5:Q38" si="5">O5*P5</f>
        <v>0.18810988070988233</v>
      </c>
      <c r="R5" s="83">
        <f t="array" ref="R5:R43">MMULT(逆行列係数!C5:AO43,'15'!Q5:Q43)</f>
        <v>0.27203110424566329</v>
      </c>
      <c r="S5" s="84">
        <f t="shared" ref="S5:S38" si="6">I5+R5</f>
        <v>0.27280530402800257</v>
      </c>
      <c r="T5" s="85">
        <f>分析係数表!F8</f>
        <v>0.45208187950686207</v>
      </c>
      <c r="U5" s="86">
        <f t="shared" ref="U5:U38" si="7">S5*T5</f>
        <v>0.12333033458442033</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投入係数表!Q6</f>
        <v>0</v>
      </c>
      <c r="E6" s="77">
        <f t="shared" si="0"/>
        <v>0</v>
      </c>
      <c r="F6" s="76">
        <f>分析係数表!C9</f>
        <v>0.71764705882352942</v>
      </c>
      <c r="G6" s="77">
        <f t="shared" si="1"/>
        <v>0</v>
      </c>
      <c r="H6" s="77">
        <v>2.8817889208074211E-4</v>
      </c>
      <c r="I6" s="77">
        <f t="shared" si="2"/>
        <v>2.8817889208074211E-4</v>
      </c>
      <c r="J6" s="76">
        <f>分析係数表!G9</f>
        <v>0.25757575757575757</v>
      </c>
      <c r="K6" s="78">
        <f t="shared" si="3"/>
        <v>7.4227896445039639E-5</v>
      </c>
      <c r="L6" s="79"/>
      <c r="M6" s="80"/>
      <c r="N6" s="81">
        <f>分析係数表!H9</f>
        <v>7.2157171438879601E-4</v>
      </c>
      <c r="O6" s="82">
        <f t="shared" si="4"/>
        <v>9.6691994757416161E-3</v>
      </c>
      <c r="P6" s="76">
        <f>分析係数表!C9</f>
        <v>0.71764705882352942</v>
      </c>
      <c r="Q6" s="82">
        <f t="shared" si="5"/>
        <v>6.9390725649439832E-3</v>
      </c>
      <c r="R6" s="83">
        <v>8.5255156794119755E-3</v>
      </c>
      <c r="S6" s="84">
        <f t="shared" si="6"/>
        <v>8.8136945714927181E-3</v>
      </c>
      <c r="T6" s="85">
        <f>分析係数表!F9</f>
        <v>0.71212121212121215</v>
      </c>
      <c r="U6" s="86">
        <f t="shared" si="7"/>
        <v>6.276418861517542E-3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投入係数表!Q7</f>
        <v>0</v>
      </c>
      <c r="E7" s="77">
        <f t="shared" si="0"/>
        <v>0</v>
      </c>
      <c r="F7" s="76">
        <f>分析係数表!C10</f>
        <v>2.3584905660377409E-2</v>
      </c>
      <c r="G7" s="77">
        <f t="shared" si="1"/>
        <v>0</v>
      </c>
      <c r="H7" s="77">
        <v>1.4677559706100859E-7</v>
      </c>
      <c r="I7" s="77">
        <f t="shared" si="2"/>
        <v>1.4677559706100859E-7</v>
      </c>
      <c r="J7" s="76">
        <f>分析係数表!G10</f>
        <v>0.2857142857142857</v>
      </c>
      <c r="K7" s="78">
        <f t="shared" si="3"/>
        <v>4.1935884874573881E-8</v>
      </c>
      <c r="L7" s="79"/>
      <c r="M7" s="80"/>
      <c r="N7" s="81">
        <f>分析係数表!H10</f>
        <v>1.443143428777592E-3</v>
      </c>
      <c r="O7" s="82">
        <f t="shared" si="4"/>
        <v>1.9338398951483232E-2</v>
      </c>
      <c r="P7" s="76">
        <f>分析係数表!C10</f>
        <v>2.3584905660377409E-2</v>
      </c>
      <c r="Q7" s="82">
        <f t="shared" si="5"/>
        <v>4.5609431489347343E-4</v>
      </c>
      <c r="R7" s="83">
        <v>6.5403406495578213E-4</v>
      </c>
      <c r="S7" s="84">
        <f t="shared" si="6"/>
        <v>6.5418084055284312E-4</v>
      </c>
      <c r="T7" s="85">
        <f>分析係数表!F10</f>
        <v>0.5714285714285714</v>
      </c>
      <c r="U7" s="86">
        <f t="shared" si="7"/>
        <v>3.7381762317305317E-4</v>
      </c>
      <c r="V7" s="87">
        <f>分析係数表!D10</f>
        <v>0.14285714285714285</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-4.3950906707916431E-4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0.10853964836742014</v>
      </c>
      <c r="G9" s="77">
        <f t="shared" si="1"/>
        <v>0</v>
      </c>
      <c r="H9" s="77">
        <v>3.2385159639084032E-5</v>
      </c>
      <c r="I9" s="77">
        <f t="shared" si="2"/>
        <v>3.2385159639084032E-5</v>
      </c>
      <c r="J9" s="76">
        <f>分析係数表!G12</f>
        <v>0.14452332657200812</v>
      </c>
      <c r="K9" s="78">
        <f t="shared" si="3"/>
        <v>4.6804110026059581E-6</v>
      </c>
      <c r="L9" s="79"/>
      <c r="M9" s="80"/>
      <c r="N9" s="81">
        <f>分析係数表!H12</f>
        <v>0.10554626258650661</v>
      </c>
      <c r="O9" s="82">
        <f t="shared" si="4"/>
        <v>1.4143401778607507</v>
      </c>
      <c r="P9" s="76">
        <f>分析係数表!C12</f>
        <v>0.10853964836742014</v>
      </c>
      <c r="Q9" s="82">
        <f t="shared" si="5"/>
        <v>0.15351198557692033</v>
      </c>
      <c r="R9" s="83">
        <v>0.16856382521870911</v>
      </c>
      <c r="S9" s="84">
        <f t="shared" si="6"/>
        <v>0.16859621037834818</v>
      </c>
      <c r="T9" s="85">
        <f>分析係数表!F12</f>
        <v>0.28575050709939148</v>
      </c>
      <c r="U9" s="86">
        <f t="shared" si="7"/>
        <v>4.8176452610648679E-2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投入係数表!Q10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0.21052484313091968</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投入係数表!Q11</f>
        <v>0</v>
      </c>
      <c r="E11" s="77">
        <f t="shared" si="0"/>
        <v>0</v>
      </c>
      <c r="F11" s="76">
        <f>分析係数表!C14</f>
        <v>8.8339222614840951E-2</v>
      </c>
      <c r="G11" s="77">
        <f t="shared" si="1"/>
        <v>0</v>
      </c>
      <c r="H11" s="77">
        <v>4.2333583466172388E-3</v>
      </c>
      <c r="I11" s="77">
        <f t="shared" si="2"/>
        <v>4.2333583466172388E-3</v>
      </c>
      <c r="J11" s="76">
        <f>分析係数表!G14</f>
        <v>0.19860627177700349</v>
      </c>
      <c r="K11" s="78">
        <f t="shared" si="3"/>
        <v>8.4077151831770953E-4</v>
      </c>
      <c r="L11" s="79"/>
      <c r="M11" s="80"/>
      <c r="N11" s="81">
        <f>分析係数表!H14</f>
        <v>1.3119485716159927E-3</v>
      </c>
      <c r="O11" s="82">
        <f t="shared" si="4"/>
        <v>1.7580362683166574E-2</v>
      </c>
      <c r="P11" s="76">
        <f>分析係数表!C14</f>
        <v>8.8339222614840951E-2</v>
      </c>
      <c r="Q11" s="82">
        <f t="shared" si="5"/>
        <v>1.5530355727178945E-3</v>
      </c>
      <c r="R11" s="83">
        <v>4.2693711447681333E-3</v>
      </c>
      <c r="S11" s="84">
        <f t="shared" si="6"/>
        <v>8.5027294913853722E-3</v>
      </c>
      <c r="T11" s="85">
        <f>分析係数表!F14</f>
        <v>0.38327526132404183</v>
      </c>
      <c r="U11" s="86">
        <f t="shared" si="7"/>
        <v>3.2588858677783657E-3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投入係数表!Q12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0.13097370198959096</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投入係数表!Q13</f>
        <v>0</v>
      </c>
      <c r="E13" s="77">
        <f t="shared" si="0"/>
        <v>0</v>
      </c>
      <c r="F13" s="76">
        <f>分析係数表!C16</f>
        <v>0.17911646586345387</v>
      </c>
      <c r="G13" s="77">
        <f t="shared" si="1"/>
        <v>0</v>
      </c>
      <c r="H13" s="77">
        <v>1.8121963845308821E-2</v>
      </c>
      <c r="I13" s="77">
        <f t="shared" si="2"/>
        <v>1.8121963845308821E-2</v>
      </c>
      <c r="J13" s="76">
        <f>分析係数表!G16</f>
        <v>3.2586558044806514E-2</v>
      </c>
      <c r="K13" s="78">
        <f t="shared" si="3"/>
        <v>5.9053242673104097E-4</v>
      </c>
      <c r="L13" s="79"/>
      <c r="M13" s="80"/>
      <c r="N13" s="81">
        <f>分析係数表!H16</f>
        <v>1.8859260716979895E-2</v>
      </c>
      <c r="O13" s="82">
        <f t="shared" si="4"/>
        <v>0.25271771357051948</v>
      </c>
      <c r="P13" s="76">
        <f>分析係数表!C16</f>
        <v>0.17911646586345387</v>
      </c>
      <c r="Q13" s="82">
        <f t="shared" si="5"/>
        <v>4.5265903715844061E-2</v>
      </c>
      <c r="R13" s="83">
        <v>5.5478340485744494E-2</v>
      </c>
      <c r="S13" s="84">
        <f t="shared" si="6"/>
        <v>7.3600304331053315E-2</v>
      </c>
      <c r="T13" s="85">
        <f>分析係数表!F16</f>
        <v>0.28920570264765783</v>
      </c>
      <c r="U13" s="86">
        <f t="shared" si="7"/>
        <v>2.1285627729143726E-2</v>
      </c>
      <c r="V13" s="87">
        <f>分析係数表!D16</f>
        <v>0</v>
      </c>
      <c r="W13" s="167">
        <f t="shared" si="8"/>
        <v>0</v>
      </c>
      <c r="X13" s="76">
        <f>分析係数表!E16</f>
        <v>0</v>
      </c>
      <c r="Y13" s="166">
        <f t="shared" si="9"/>
        <v>0</v>
      </c>
    </row>
    <row r="14" spans="1:25" x14ac:dyDescent="0.2">
      <c r="A14" s="6" t="s">
        <v>2</v>
      </c>
      <c r="B14" s="5" t="s">
        <v>364</v>
      </c>
      <c r="C14" s="90"/>
      <c r="D14" s="76">
        <f>投入係数表!Q14</f>
        <v>1.8518518518518517E-2</v>
      </c>
      <c r="E14" s="77">
        <f t="shared" si="0"/>
        <v>1.8518518518518516</v>
      </c>
      <c r="F14" s="76">
        <f>分析係数表!C17</f>
        <v>0.37357512953367877</v>
      </c>
      <c r="G14" s="77">
        <f t="shared" si="1"/>
        <v>0.69180579543273835</v>
      </c>
      <c r="H14" s="77">
        <v>0.81721493300342007</v>
      </c>
      <c r="I14" s="77">
        <f t="shared" si="2"/>
        <v>0.81721493300342007</v>
      </c>
      <c r="J14" s="76">
        <f>分析係数表!G17</f>
        <v>0.21247931930985584</v>
      </c>
      <c r="K14" s="78">
        <f t="shared" si="3"/>
        <v>0.17364127269441615</v>
      </c>
      <c r="L14" s="79"/>
      <c r="M14" s="80"/>
      <c r="N14" s="81">
        <f>分析係数表!H17</f>
        <v>3.1158778575879824E-3</v>
      </c>
      <c r="O14" s="82">
        <f t="shared" si="4"/>
        <v>4.1753361372520607E-2</v>
      </c>
      <c r="P14" s="76">
        <f>分析係数表!C17</f>
        <v>0.37357512953367877</v>
      </c>
      <c r="Q14" s="82">
        <f t="shared" si="5"/>
        <v>1.5598017383205886E-2</v>
      </c>
      <c r="R14" s="83">
        <v>2.9800421587593599E-2</v>
      </c>
      <c r="S14" s="84">
        <f t="shared" si="6"/>
        <v>0.84701535459101363</v>
      </c>
      <c r="T14" s="85">
        <f>分析係数表!F17</f>
        <v>0.32309146773812336</v>
      </c>
      <c r="U14" s="86">
        <f t="shared" si="7"/>
        <v>0.2736634341115376</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投入係数表!Q15</f>
        <v>9.2592592592592587E-3</v>
      </c>
      <c r="E15" s="77">
        <f t="shared" si="0"/>
        <v>0.92592592592592582</v>
      </c>
      <c r="F15" s="76">
        <f>分析係数表!C18</f>
        <v>9.0293453724604955E-2</v>
      </c>
      <c r="G15" s="77">
        <f t="shared" si="1"/>
        <v>8.3605049745004573E-2</v>
      </c>
      <c r="H15" s="77">
        <v>8.7325482448182751E-2</v>
      </c>
      <c r="I15" s="77">
        <f t="shared" si="2"/>
        <v>8.7325482448182751E-2</v>
      </c>
      <c r="J15" s="76">
        <f>分析係数表!G18</f>
        <v>0.21491228070175439</v>
      </c>
      <c r="K15" s="78">
        <f t="shared" si="3"/>
        <v>1.8767318596319978E-2</v>
      </c>
      <c r="L15" s="79"/>
      <c r="M15" s="80"/>
      <c r="N15" s="81">
        <f>分析係数表!H18</f>
        <v>4.9198071435599725E-4</v>
      </c>
      <c r="O15" s="82">
        <f t="shared" si="4"/>
        <v>6.5926360061874644E-3</v>
      </c>
      <c r="P15" s="76">
        <f>分析係数表!C18</f>
        <v>9.0293453724604955E-2</v>
      </c>
      <c r="Q15" s="82">
        <f t="shared" si="5"/>
        <v>5.9527187414785228E-4</v>
      </c>
      <c r="R15" s="83">
        <v>1.1827386360070853E-3</v>
      </c>
      <c r="S15" s="84">
        <f t="shared" si="6"/>
        <v>8.8508221084189834E-2</v>
      </c>
      <c r="T15" s="85">
        <f>分析係数表!F18</f>
        <v>0.46052631578947367</v>
      </c>
      <c r="U15" s="86">
        <f t="shared" si="7"/>
        <v>4.076036497298216E-2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投入係数表!Q16</f>
        <v>0.12037037037037036</v>
      </c>
      <c r="E16" s="77">
        <f t="shared" si="0"/>
        <v>12.037037037037036</v>
      </c>
      <c r="F16" s="76">
        <f>分析係数表!C19</f>
        <v>1.9704433497536922E-2</v>
      </c>
      <c r="G16" s="77">
        <f t="shared" si="1"/>
        <v>0.23718299580368515</v>
      </c>
      <c r="H16" s="77">
        <v>0.24608633269187324</v>
      </c>
      <c r="I16" s="77">
        <f t="shared" si="2"/>
        <v>0.24608633269187324</v>
      </c>
      <c r="J16" s="76">
        <f>分析係数表!G19</f>
        <v>6.3291139240506333E-2</v>
      </c>
      <c r="K16" s="78">
        <f t="shared" si="3"/>
        <v>1.5575084347586915E-2</v>
      </c>
      <c r="L16" s="79"/>
      <c r="M16" s="80"/>
      <c r="N16" s="81">
        <f>分析係数表!H19</f>
        <v>-1.3119485716159927E-4</v>
      </c>
      <c r="O16" s="82">
        <f t="shared" si="4"/>
        <v>-1.7580362683166572E-3</v>
      </c>
      <c r="P16" s="76">
        <f>分析係数表!C19</f>
        <v>1.9704433497536922E-2</v>
      </c>
      <c r="Q16" s="82">
        <f t="shared" si="5"/>
        <v>-3.4641108735303546E-5</v>
      </c>
      <c r="R16" s="83">
        <v>1.4080685074616239E-4</v>
      </c>
      <c r="S16" s="84">
        <f t="shared" si="6"/>
        <v>0.24622713954261941</v>
      </c>
      <c r="T16" s="85">
        <f>分析係数表!F19</f>
        <v>0.26582278481012656</v>
      </c>
      <c r="U16" s="86">
        <f t="shared" si="7"/>
        <v>6.5452783929050726E-2</v>
      </c>
      <c r="V16" s="87">
        <f>分析係数表!D19</f>
        <v>3.7974683544303799E-2</v>
      </c>
      <c r="W16" s="167">
        <f t="shared" si="8"/>
        <v>0</v>
      </c>
      <c r="X16" s="76">
        <f>分析係数表!E19</f>
        <v>0</v>
      </c>
      <c r="Y16" s="166">
        <f t="shared" si="9"/>
        <v>0</v>
      </c>
    </row>
    <row r="17" spans="1:25" x14ac:dyDescent="0.2">
      <c r="A17" s="6" t="s">
        <v>5</v>
      </c>
      <c r="B17" s="5" t="s">
        <v>33</v>
      </c>
      <c r="C17" s="90"/>
      <c r="D17" s="76">
        <f>投入係数表!Q17</f>
        <v>3.7037037037037035E-2</v>
      </c>
      <c r="E17" s="77">
        <f t="shared" si="0"/>
        <v>3.7037037037037033</v>
      </c>
      <c r="F17" s="76">
        <f>分析係数表!C20</f>
        <v>3.1397174254317317E-3</v>
      </c>
      <c r="G17" s="77">
        <f t="shared" si="1"/>
        <v>1.162858305715456E-2</v>
      </c>
      <c r="H17" s="77">
        <v>1.2345189719694586E-2</v>
      </c>
      <c r="I17" s="77">
        <f t="shared" si="2"/>
        <v>1.2345189719694586E-2</v>
      </c>
      <c r="J17" s="76">
        <f>分析係数表!G20</f>
        <v>0.11538461538461539</v>
      </c>
      <c r="K17" s="78">
        <f t="shared" si="3"/>
        <v>1.4244449676570677E-3</v>
      </c>
      <c r="L17" s="79"/>
      <c r="M17" s="80"/>
      <c r="N17" s="81">
        <f>分析係数表!H20</f>
        <v>6.231755715175965E-4</v>
      </c>
      <c r="O17" s="82">
        <f t="shared" si="4"/>
        <v>8.3506722745041208E-3</v>
      </c>
      <c r="P17" s="76">
        <f>分析係数表!C20</f>
        <v>3.1397174254317317E-3</v>
      </c>
      <c r="Q17" s="82">
        <f t="shared" si="5"/>
        <v>2.6218751254330221E-5</v>
      </c>
      <c r="R17" s="83">
        <v>6.2766695645428457E-5</v>
      </c>
      <c r="S17" s="84">
        <f t="shared" si="6"/>
        <v>1.2407956415340015E-2</v>
      </c>
      <c r="T17" s="85">
        <f>分析係数表!F20</f>
        <v>0.26923076923076922</v>
      </c>
      <c r="U17" s="86">
        <f t="shared" si="7"/>
        <v>3.3406036502838499E-3</v>
      </c>
      <c r="V17" s="87">
        <f>分析係数表!D20</f>
        <v>0</v>
      </c>
      <c r="W17" s="167">
        <f t="shared" si="8"/>
        <v>0</v>
      </c>
      <c r="X17" s="76">
        <f>分析係数表!E20</f>
        <v>0</v>
      </c>
      <c r="Y17" s="166">
        <f t="shared" si="9"/>
        <v>0</v>
      </c>
    </row>
    <row r="18" spans="1:25" x14ac:dyDescent="0.2">
      <c r="A18" s="6" t="s">
        <v>6</v>
      </c>
      <c r="B18" s="5" t="s">
        <v>34</v>
      </c>
      <c r="C18" s="90"/>
      <c r="D18" s="76">
        <f>投入係数表!Q18</f>
        <v>3.7037037037037035E-2</v>
      </c>
      <c r="E18" s="77">
        <f t="shared" si="0"/>
        <v>3.7037037037037033</v>
      </c>
      <c r="F18" s="76">
        <f>分析係数表!C21</f>
        <v>0.20240700218818386</v>
      </c>
      <c r="G18" s="77">
        <f t="shared" si="1"/>
        <v>0.74965556365994013</v>
      </c>
      <c r="H18" s="77">
        <v>0.77841450167212256</v>
      </c>
      <c r="I18" s="77">
        <f t="shared" si="2"/>
        <v>0.77841450167212256</v>
      </c>
      <c r="J18" s="76">
        <f>分析係数表!G21</f>
        <v>0.28486646884272998</v>
      </c>
      <c r="K18" s="78">
        <f t="shared" si="3"/>
        <v>0.22174419038731089</v>
      </c>
      <c r="L18" s="79"/>
      <c r="M18" s="80"/>
      <c r="N18" s="81">
        <f>分析係数表!H21</f>
        <v>1.0495588572927942E-3</v>
      </c>
      <c r="O18" s="82">
        <f t="shared" si="4"/>
        <v>1.4064290146533258E-2</v>
      </c>
      <c r="P18" s="76">
        <f>分析係数表!C21</f>
        <v>0.20240700218818386</v>
      </c>
      <c r="Q18" s="82">
        <f t="shared" si="5"/>
        <v>2.8467108064646096E-3</v>
      </c>
      <c r="R18" s="83">
        <v>5.455736753848109E-3</v>
      </c>
      <c r="S18" s="84">
        <f t="shared" si="6"/>
        <v>0.7838702384259707</v>
      </c>
      <c r="T18" s="85">
        <f>分析係数表!F21</f>
        <v>0.42507418397626112</v>
      </c>
      <c r="U18" s="86">
        <f t="shared" si="7"/>
        <v>0.33320300194219676</v>
      </c>
      <c r="V18" s="87">
        <f>分析係数表!D21</f>
        <v>6.1572700296735908E-2</v>
      </c>
      <c r="W18" s="167">
        <f t="shared" si="8"/>
        <v>0</v>
      </c>
      <c r="X18" s="76">
        <f>分析係数表!E21</f>
        <v>5.118694362017804E-2</v>
      </c>
      <c r="Y18" s="166">
        <f t="shared" si="9"/>
        <v>0</v>
      </c>
    </row>
    <row r="19" spans="1:25" x14ac:dyDescent="0.2">
      <c r="A19" s="6" t="s">
        <v>7</v>
      </c>
      <c r="B19" s="5" t="s">
        <v>268</v>
      </c>
      <c r="C19" s="75">
        <f>最終需要_まとめ!C20</f>
        <v>100</v>
      </c>
      <c r="D19" s="76">
        <f>投入係数表!Q19</f>
        <v>0.16666666666666666</v>
      </c>
      <c r="E19" s="77">
        <f t="shared" si="0"/>
        <v>16.666666666666664</v>
      </c>
      <c r="F19" s="76">
        <f>分析係数表!C22</f>
        <v>1.320132013201325E-2</v>
      </c>
      <c r="G19" s="77">
        <f t="shared" si="1"/>
        <v>0.22002200220022081</v>
      </c>
      <c r="H19" s="77">
        <v>0.22105161206402762</v>
      </c>
      <c r="I19" s="77">
        <f t="shared" si="2"/>
        <v>100.22105161206403</v>
      </c>
      <c r="J19" s="76">
        <f>分析係数表!G22</f>
        <v>0.19444444444444445</v>
      </c>
      <c r="K19" s="78">
        <f t="shared" si="3"/>
        <v>19.487426702345783</v>
      </c>
      <c r="L19" s="79"/>
      <c r="M19" s="80"/>
      <c r="N19" s="81">
        <f>分析係数表!H22</f>
        <v>6.5597428580799636E-5</v>
      </c>
      <c r="O19" s="82">
        <f t="shared" si="4"/>
        <v>8.7901813415832862E-4</v>
      </c>
      <c r="P19" s="76">
        <f>分析係数表!C22</f>
        <v>1.320132013201325E-2</v>
      </c>
      <c r="Q19" s="82">
        <f t="shared" si="5"/>
        <v>1.1604199790869068E-5</v>
      </c>
      <c r="R19" s="83">
        <v>7.9704059295779517E-5</v>
      </c>
      <c r="S19" s="84">
        <f t="shared" si="6"/>
        <v>100.22113131612333</v>
      </c>
      <c r="T19" s="85">
        <f>分析係数表!F22</f>
        <v>0.42592592592592593</v>
      </c>
      <c r="U19" s="86">
        <f t="shared" si="7"/>
        <v>42.686778153163644</v>
      </c>
      <c r="V19" s="87">
        <f>分析係数表!D22</f>
        <v>2.7777777777777776E-2</v>
      </c>
      <c r="W19" s="167">
        <f t="shared" si="8"/>
        <v>3</v>
      </c>
      <c r="X19" s="76">
        <f>分析係数表!E22</f>
        <v>0</v>
      </c>
      <c r="Y19" s="166">
        <f t="shared" si="9"/>
        <v>0</v>
      </c>
    </row>
    <row r="20" spans="1:25" x14ac:dyDescent="0.2">
      <c r="A20" s="6" t="s">
        <v>8</v>
      </c>
      <c r="B20" s="5" t="s">
        <v>269</v>
      </c>
      <c r="C20" s="90"/>
      <c r="D20" s="76">
        <f>投入係数表!Q20</f>
        <v>9.2592592592592587E-3</v>
      </c>
      <c r="E20" s="77">
        <f t="shared" si="0"/>
        <v>0.92592592592592582</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4.3950906707916431E-4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投入係数表!Q21</f>
        <v>0</v>
      </c>
      <c r="E21" s="77">
        <f t="shared" si="0"/>
        <v>0</v>
      </c>
      <c r="F21" s="76">
        <f>分析係数表!C24</f>
        <v>0.31952662721893488</v>
      </c>
      <c r="G21" s="77">
        <f t="shared" si="1"/>
        <v>0</v>
      </c>
      <c r="H21" s="77">
        <v>2.3047576579318238E-3</v>
      </c>
      <c r="I21" s="77">
        <f t="shared" si="2"/>
        <v>2.3047576579318238E-3</v>
      </c>
      <c r="J21" s="76">
        <f>分析係数表!G24</f>
        <v>0.20786516853932585</v>
      </c>
      <c r="K21" s="78">
        <f t="shared" si="3"/>
        <v>4.7907883900830047E-4</v>
      </c>
      <c r="L21" s="79"/>
      <c r="M21" s="80"/>
      <c r="N21" s="81">
        <f>分析係数表!H24</f>
        <v>4.2638328577519763E-4</v>
      </c>
      <c r="O21" s="82">
        <f t="shared" si="4"/>
        <v>5.7136178720291362E-3</v>
      </c>
      <c r="P21" s="76">
        <f>分析係数表!C24</f>
        <v>0.31952662721893488</v>
      </c>
      <c r="Q21" s="82">
        <f t="shared" si="5"/>
        <v>1.8256530478672978E-3</v>
      </c>
      <c r="R21" s="83">
        <v>3.9387201668578259E-3</v>
      </c>
      <c r="S21" s="84">
        <f t="shared" si="6"/>
        <v>6.2434778247896497E-3</v>
      </c>
      <c r="T21" s="85">
        <f>分析係数表!F24</f>
        <v>0.398876404494382</v>
      </c>
      <c r="U21" s="86">
        <f t="shared" si="7"/>
        <v>2.4903759862925008E-3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投入係数表!Q22</f>
        <v>9.2592592592592587E-3</v>
      </c>
      <c r="E22" s="77">
        <f t="shared" si="0"/>
        <v>0.92592592592592582</v>
      </c>
      <c r="F22" s="76">
        <f>分析係数表!C25</f>
        <v>1.883239171374762E-2</v>
      </c>
      <c r="G22" s="77">
        <f t="shared" si="1"/>
        <v>1.7437399734951498E-2</v>
      </c>
      <c r="H22" s="77">
        <v>2.4392687495817071E-2</v>
      </c>
      <c r="I22" s="77">
        <f t="shared" si="2"/>
        <v>2.4392687495817071E-2</v>
      </c>
      <c r="J22" s="76">
        <f>分析係数表!G25</f>
        <v>0.19852941176470587</v>
      </c>
      <c r="K22" s="78">
        <f t="shared" si="3"/>
        <v>4.8426658999048593E-3</v>
      </c>
      <c r="L22" s="79"/>
      <c r="M22" s="80"/>
      <c r="N22" s="81">
        <f>分析係数表!H25</f>
        <v>5.9037685722719666E-4</v>
      </c>
      <c r="O22" s="82">
        <f t="shared" si="4"/>
        <v>7.9111632074249563E-3</v>
      </c>
      <c r="P22" s="76">
        <f>分析係数表!C25</f>
        <v>1.883239171374762E-2</v>
      </c>
      <c r="Q22" s="82">
        <f t="shared" si="5"/>
        <v>1.4898612443361479E-4</v>
      </c>
      <c r="R22" s="83">
        <v>6.5418955087225743E-4</v>
      </c>
      <c r="S22" s="84">
        <f t="shared" si="6"/>
        <v>2.5046877046689328E-2</v>
      </c>
      <c r="T22" s="85">
        <f>分析係数表!F25</f>
        <v>0.35294117647058826</v>
      </c>
      <c r="U22" s="86">
        <f t="shared" si="7"/>
        <v>8.840074251772705E-3</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投入係数表!Q23</f>
        <v>2.7777777777777776E-2</v>
      </c>
      <c r="E23" s="77">
        <f t="shared" si="0"/>
        <v>2.7777777777777777</v>
      </c>
      <c r="F23" s="76">
        <f>分析係数表!C26</f>
        <v>0.74753173483779967</v>
      </c>
      <c r="G23" s="77">
        <f t="shared" si="1"/>
        <v>2.0764770412161102</v>
      </c>
      <c r="H23" s="77">
        <v>2.2910374405679668</v>
      </c>
      <c r="I23" s="77">
        <f t="shared" si="2"/>
        <v>2.2910374405679668</v>
      </c>
      <c r="J23" s="76">
        <f>分析係数表!G26</f>
        <v>0.19647946353730092</v>
      </c>
      <c r="K23" s="78">
        <f t="shared" si="3"/>
        <v>0.45014180726666503</v>
      </c>
      <c r="L23" s="79"/>
      <c r="M23" s="80"/>
      <c r="N23" s="81">
        <f>分析係数表!H26</f>
        <v>1.2791498573255929E-2</v>
      </c>
      <c r="O23" s="82">
        <f t="shared" si="4"/>
        <v>0.17140853616087409</v>
      </c>
      <c r="P23" s="76">
        <f>分析係数表!C26</f>
        <v>0.74753173483779967</v>
      </c>
      <c r="Q23" s="82">
        <f t="shared" si="5"/>
        <v>0.12813332040234593</v>
      </c>
      <c r="R23" s="83">
        <v>0.14247584655194723</v>
      </c>
      <c r="S23" s="84">
        <f t="shared" si="6"/>
        <v>2.4335132871199141</v>
      </c>
      <c r="T23" s="85">
        <f>分析係数表!F26</f>
        <v>0.33528918692372173</v>
      </c>
      <c r="U23" s="86">
        <f t="shared" si="7"/>
        <v>0.81593069140650942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投入係数表!Q24</f>
        <v>0</v>
      </c>
      <c r="E24" s="77">
        <f t="shared" si="0"/>
        <v>0</v>
      </c>
      <c r="F24" s="76">
        <f>分析係数表!C27</f>
        <v>2.5641025641025661E-2</v>
      </c>
      <c r="G24" s="77">
        <f t="shared" si="1"/>
        <v>0</v>
      </c>
      <c r="H24" s="77">
        <v>1.0597287850790045E-5</v>
      </c>
      <c r="I24" s="77">
        <f t="shared" si="2"/>
        <v>1.0597287850790045E-5</v>
      </c>
      <c r="J24" s="76">
        <f>分析係数表!G27</f>
        <v>0.17777777777777778</v>
      </c>
      <c r="K24" s="78">
        <f t="shared" si="3"/>
        <v>1.8839622845848971E-6</v>
      </c>
      <c r="L24" s="79"/>
      <c r="M24" s="80"/>
      <c r="N24" s="81">
        <f>分析係数表!H27</f>
        <v>1.2135524287447932E-2</v>
      </c>
      <c r="O24" s="82">
        <f t="shared" si="4"/>
        <v>0.16261835481929079</v>
      </c>
      <c r="P24" s="76">
        <f>分析係数表!C27</f>
        <v>2.5641025641025661E-2</v>
      </c>
      <c r="Q24" s="82">
        <f t="shared" si="5"/>
        <v>4.169701405622844E-3</v>
      </c>
      <c r="R24" s="83">
        <v>4.183552079541698E-3</v>
      </c>
      <c r="S24" s="84">
        <f t="shared" si="6"/>
        <v>4.1941493673924883E-3</v>
      </c>
      <c r="T24" s="85">
        <f>分析係数表!F27</f>
        <v>0.33333333333333331</v>
      </c>
      <c r="U24" s="86">
        <f t="shared" si="7"/>
        <v>1.3980497891308294E-3</v>
      </c>
      <c r="V24" s="87">
        <f>分析係数表!D27</f>
        <v>0</v>
      </c>
      <c r="W24" s="167">
        <f t="shared" si="8"/>
        <v>0</v>
      </c>
      <c r="X24" s="76">
        <f>分析係数表!E27</f>
        <v>0</v>
      </c>
      <c r="Y24" s="166">
        <f t="shared" si="9"/>
        <v>0</v>
      </c>
    </row>
    <row r="25" spans="1:25" x14ac:dyDescent="0.2">
      <c r="A25" s="6" t="s">
        <v>13</v>
      </c>
      <c r="B25" s="5" t="s">
        <v>191</v>
      </c>
      <c r="C25" s="90"/>
      <c r="D25" s="76">
        <f>投入係数表!Q25</f>
        <v>0</v>
      </c>
      <c r="E25" s="77">
        <f t="shared" si="0"/>
        <v>0</v>
      </c>
      <c r="F25" s="76">
        <f>分析係数表!C28</f>
        <v>7.5250836120401843E-3</v>
      </c>
      <c r="G25" s="77">
        <f t="shared" si="1"/>
        <v>0</v>
      </c>
      <c r="H25" s="77">
        <v>2.625908618333866E-4</v>
      </c>
      <c r="I25" s="77">
        <f t="shared" si="2"/>
        <v>2.625908618333866E-4</v>
      </c>
      <c r="J25" s="76">
        <f>分析係数表!G28</f>
        <v>0.13043478260869565</v>
      </c>
      <c r="K25" s="78">
        <f t="shared" si="3"/>
        <v>3.4250981978267817E-5</v>
      </c>
      <c r="L25" s="79"/>
      <c r="M25" s="80"/>
      <c r="N25" s="81">
        <f>分析係数表!H28</f>
        <v>2.325428843189347E-2</v>
      </c>
      <c r="O25" s="82">
        <f t="shared" si="4"/>
        <v>0.3116119285591275</v>
      </c>
      <c r="P25" s="76">
        <f>分析係数表!C28</f>
        <v>7.5250836120401843E-3</v>
      </c>
      <c r="Q25" s="82">
        <f t="shared" si="5"/>
        <v>2.344905816916527E-3</v>
      </c>
      <c r="R25" s="83">
        <v>2.4285450015509888E-3</v>
      </c>
      <c r="S25" s="84">
        <f t="shared" si="6"/>
        <v>2.6911358633843752E-3</v>
      </c>
      <c r="T25" s="85">
        <f>分析係数表!F28</f>
        <v>0.21739130434782608</v>
      </c>
      <c r="U25" s="86">
        <f t="shared" si="7"/>
        <v>5.8502953551834238E-4</v>
      </c>
      <c r="V25" s="87">
        <f>分析係数表!D28</f>
        <v>0</v>
      </c>
      <c r="W25" s="167">
        <f t="shared" si="8"/>
        <v>0</v>
      </c>
      <c r="X25" s="76">
        <f>分析係数表!E28</f>
        <v>0</v>
      </c>
      <c r="Y25" s="166">
        <f t="shared" si="9"/>
        <v>0</v>
      </c>
    </row>
    <row r="26" spans="1:25" x14ac:dyDescent="0.2">
      <c r="A26" s="6" t="s">
        <v>14</v>
      </c>
      <c r="B26" s="5" t="s">
        <v>50</v>
      </c>
      <c r="C26" s="90"/>
      <c r="D26" s="76">
        <f>投入係数表!Q26</f>
        <v>0</v>
      </c>
      <c r="E26" s="77">
        <f t="shared" si="0"/>
        <v>0</v>
      </c>
      <c r="F26" s="76">
        <f>分析係数表!C29</f>
        <v>5.2565707133917394E-2</v>
      </c>
      <c r="G26" s="77">
        <f t="shared" si="1"/>
        <v>0</v>
      </c>
      <c r="H26" s="77">
        <v>2.2213211317840785E-3</v>
      </c>
      <c r="I26" s="77">
        <f t="shared" si="2"/>
        <v>2.2213211317840785E-3</v>
      </c>
      <c r="J26" s="76">
        <f>分析係数表!G29</f>
        <v>0.23652173913043478</v>
      </c>
      <c r="K26" s="78">
        <f t="shared" si="3"/>
        <v>5.2539073725675601E-4</v>
      </c>
      <c r="L26" s="79"/>
      <c r="M26" s="80"/>
      <c r="N26" s="81">
        <f>分析係数表!H29</f>
        <v>1.0889173144412739E-2</v>
      </c>
      <c r="O26" s="82">
        <f t="shared" si="4"/>
        <v>0.14591701027028256</v>
      </c>
      <c r="P26" s="76">
        <f>分析係数表!C29</f>
        <v>5.2565707133917394E-2</v>
      </c>
      <c r="Q26" s="82">
        <f t="shared" si="5"/>
        <v>7.6702308277244897E-3</v>
      </c>
      <c r="R26" s="83">
        <v>9.2792201721216775E-3</v>
      </c>
      <c r="S26" s="84">
        <f t="shared" si="6"/>
        <v>1.1500541303905756E-2</v>
      </c>
      <c r="T26" s="85">
        <f>分析係数表!F29</f>
        <v>0.37217391304347824</v>
      </c>
      <c r="U26" s="86">
        <f t="shared" si="7"/>
        <v>4.2802014591927506E-3</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投入係数表!Q27</f>
        <v>0</v>
      </c>
      <c r="E27" s="77">
        <f t="shared" si="0"/>
        <v>0</v>
      </c>
      <c r="F27" s="76">
        <f>分析係数表!C30</f>
        <v>1</v>
      </c>
      <c r="G27" s="77">
        <f t="shared" si="1"/>
        <v>0</v>
      </c>
      <c r="H27" s="77">
        <v>2.9075971857049358E-2</v>
      </c>
      <c r="I27" s="77">
        <f t="shared" si="2"/>
        <v>2.9075971857049358E-2</v>
      </c>
      <c r="J27" s="76">
        <f>分析係数表!G30</f>
        <v>0.34479678427869587</v>
      </c>
      <c r="K27" s="78">
        <f t="shared" si="3"/>
        <v>1.0025301596088479E-2</v>
      </c>
      <c r="L27" s="79"/>
      <c r="M27" s="80"/>
      <c r="N27" s="81">
        <f>分析係数表!H30</f>
        <v>0</v>
      </c>
      <c r="O27" s="82">
        <f t="shared" si="4"/>
        <v>0</v>
      </c>
      <c r="P27" s="76">
        <f>分析係数表!C30</f>
        <v>1</v>
      </c>
      <c r="Q27" s="82">
        <f t="shared" si="5"/>
        <v>0</v>
      </c>
      <c r="R27" s="83">
        <v>2.3881670538932386E-2</v>
      </c>
      <c r="S27" s="84">
        <f t="shared" si="6"/>
        <v>5.2957642395981747E-2</v>
      </c>
      <c r="T27" s="85">
        <f>分析係数表!F30</f>
        <v>0.44149173738276015</v>
      </c>
      <c r="U27" s="86">
        <f t="shared" si="7"/>
        <v>2.3380361549096899E-2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投入係数表!Q28</f>
        <v>9.2592592592592587E-3</v>
      </c>
      <c r="E28" s="77">
        <f t="shared" si="0"/>
        <v>0.92592592592592582</v>
      </c>
      <c r="F28" s="76">
        <f>分析係数表!C31</f>
        <v>0.84592145015105746</v>
      </c>
      <c r="G28" s="77">
        <f t="shared" si="1"/>
        <v>0.78326060199171976</v>
      </c>
      <c r="H28" s="77">
        <v>0.96497604485376076</v>
      </c>
      <c r="I28" s="77">
        <f t="shared" si="2"/>
        <v>0.96497604485376076</v>
      </c>
      <c r="J28" s="76">
        <f>分析係数表!G31</f>
        <v>7.1042791857083509E-2</v>
      </c>
      <c r="K28" s="78">
        <f t="shared" si="3"/>
        <v>6.8554592301617409E-2</v>
      </c>
      <c r="L28" s="79"/>
      <c r="M28" s="80"/>
      <c r="N28" s="81">
        <f>分析係数表!H31</f>
        <v>2.6304568860900653E-2</v>
      </c>
      <c r="O28" s="82">
        <f t="shared" si="4"/>
        <v>0.35248627179748976</v>
      </c>
      <c r="P28" s="76">
        <f>分析係数表!C31</f>
        <v>0.84592145015105746</v>
      </c>
      <c r="Q28" s="82">
        <f t="shared" si="5"/>
        <v>0.2981756981972723</v>
      </c>
      <c r="R28" s="83">
        <v>0.38819292604512534</v>
      </c>
      <c r="S28" s="84">
        <f t="shared" si="6"/>
        <v>1.3531689708988861</v>
      </c>
      <c r="T28" s="85">
        <f>分析係数表!F31</f>
        <v>0.3444121312837557</v>
      </c>
      <c r="U28" s="86">
        <f t="shared" si="7"/>
        <v>0.46604780925433176</v>
      </c>
      <c r="V28" s="87">
        <f>分析係数表!D31</f>
        <v>0</v>
      </c>
      <c r="W28" s="167">
        <f t="shared" si="8"/>
        <v>0</v>
      </c>
      <c r="X28" s="76">
        <f>分析係数表!E31</f>
        <v>0</v>
      </c>
      <c r="Y28" s="166">
        <f t="shared" si="9"/>
        <v>0</v>
      </c>
    </row>
    <row r="29" spans="1:25" x14ac:dyDescent="0.2">
      <c r="A29" s="6" t="s">
        <v>17</v>
      </c>
      <c r="B29" s="5" t="s">
        <v>272</v>
      </c>
      <c r="C29" s="90"/>
      <c r="D29" s="76">
        <f>投入係数表!Q29</f>
        <v>0</v>
      </c>
      <c r="E29" s="77">
        <f t="shared" si="0"/>
        <v>0</v>
      </c>
      <c r="F29" s="76">
        <f>分析係数表!C32</f>
        <v>1</v>
      </c>
      <c r="G29" s="77">
        <f t="shared" si="1"/>
        <v>0</v>
      </c>
      <c r="H29" s="77">
        <v>7.3810090211571533E-3</v>
      </c>
      <c r="I29" s="77">
        <f t="shared" si="2"/>
        <v>7.3810090211571533E-3</v>
      </c>
      <c r="J29" s="76">
        <f>分析係数表!G32</f>
        <v>0.14030064423765212</v>
      </c>
      <c r="K29" s="78">
        <f t="shared" si="3"/>
        <v>1.0355603207922706E-3</v>
      </c>
      <c r="L29" s="79"/>
      <c r="M29" s="80"/>
      <c r="N29" s="81">
        <f>分析係数表!H32</f>
        <v>7.5437042867919574E-3</v>
      </c>
      <c r="O29" s="82">
        <f t="shared" si="4"/>
        <v>0.10108708542820778</v>
      </c>
      <c r="P29" s="76">
        <f>分析係数表!C32</f>
        <v>1</v>
      </c>
      <c r="Q29" s="82">
        <f t="shared" si="5"/>
        <v>0.10108708542820778</v>
      </c>
      <c r="R29" s="83">
        <v>0.12584666550374665</v>
      </c>
      <c r="S29" s="84">
        <f t="shared" si="6"/>
        <v>0.13322767452490381</v>
      </c>
      <c r="T29" s="85">
        <f>分析係数表!F32</f>
        <v>0.4831782390837509</v>
      </c>
      <c r="U29" s="86">
        <f t="shared" si="7"/>
        <v>6.4372713174166124E-2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投入係数表!Q30</f>
        <v>0</v>
      </c>
      <c r="E30" s="77">
        <f t="shared" si="0"/>
        <v>0</v>
      </c>
      <c r="F30" s="76">
        <f>分析係数表!C33</f>
        <v>0.837092731829574</v>
      </c>
      <c r="G30" s="77">
        <f t="shared" si="1"/>
        <v>0</v>
      </c>
      <c r="H30" s="77">
        <v>1.5793524610648868E-2</v>
      </c>
      <c r="I30" s="77">
        <f t="shared" si="2"/>
        <v>1.5793524610648868E-2</v>
      </c>
      <c r="J30" s="76">
        <f>分析係数表!G33</f>
        <v>0.5074626865671642</v>
      </c>
      <c r="K30" s="78">
        <f t="shared" si="3"/>
        <v>8.0146244292845E-3</v>
      </c>
      <c r="L30" s="79"/>
      <c r="M30" s="80"/>
      <c r="N30" s="81">
        <f>分析係数表!H33</f>
        <v>1.0823575715831939E-3</v>
      </c>
      <c r="O30" s="82">
        <f t="shared" si="4"/>
        <v>1.4503799213612422E-2</v>
      </c>
      <c r="P30" s="76">
        <f>分析係数表!C33</f>
        <v>0.837092731829574</v>
      </c>
      <c r="Q30" s="82">
        <f t="shared" si="5"/>
        <v>1.2141024905630449E-2</v>
      </c>
      <c r="R30" s="83">
        <v>3.1548487609777187E-2</v>
      </c>
      <c r="S30" s="84">
        <f t="shared" si="6"/>
        <v>4.7342012220426055E-2</v>
      </c>
      <c r="T30" s="85">
        <f>分析係数表!F33</f>
        <v>0.64477611940298507</v>
      </c>
      <c r="U30" s="86">
        <f t="shared" si="7"/>
        <v>3.0524998924215008E-2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投入係数表!Q31</f>
        <v>4.6296296296296294E-2</v>
      </c>
      <c r="E31" s="77">
        <f t="shared" si="0"/>
        <v>4.6296296296296298</v>
      </c>
      <c r="F31" s="76">
        <f>分析係数表!C34</f>
        <v>0.15171777726539082</v>
      </c>
      <c r="G31" s="77">
        <f t="shared" si="1"/>
        <v>0.70239711696940199</v>
      </c>
      <c r="H31" s="77">
        <v>0.74511087747916449</v>
      </c>
      <c r="I31" s="77">
        <f t="shared" si="2"/>
        <v>0.74511087747916449</v>
      </c>
      <c r="J31" s="76">
        <f>分析係数表!G34</f>
        <v>0.4256007393715342</v>
      </c>
      <c r="K31" s="78">
        <f t="shared" si="3"/>
        <v>0.31711974036890506</v>
      </c>
      <c r="L31" s="79"/>
      <c r="M31" s="80"/>
      <c r="N31" s="81">
        <f>分析係数表!H34</f>
        <v>0.18524713831217815</v>
      </c>
      <c r="O31" s="82">
        <f t="shared" si="4"/>
        <v>2.4823472108631197</v>
      </c>
      <c r="P31" s="76">
        <f>分析係数表!C34</f>
        <v>0.15171777726539082</v>
      </c>
      <c r="Q31" s="82">
        <f t="shared" si="5"/>
        <v>0.37661620123309492</v>
      </c>
      <c r="R31" s="83">
        <v>0.39750274950316955</v>
      </c>
      <c r="S31" s="84">
        <f t="shared" si="6"/>
        <v>1.1426136269823339</v>
      </c>
      <c r="T31" s="85">
        <f>分析係数表!F34</f>
        <v>0.70194085027726427</v>
      </c>
      <c r="U31" s="86">
        <f t="shared" si="7"/>
        <v>0.80204718086236837</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投入係数表!Q32</f>
        <v>9.2592592592592587E-3</v>
      </c>
      <c r="E32" s="77">
        <f t="shared" si="0"/>
        <v>0.92592592592592582</v>
      </c>
      <c r="F32" s="76">
        <f>分析係数表!C35</f>
        <v>0.24573021958870689</v>
      </c>
      <c r="G32" s="77">
        <f t="shared" si="1"/>
        <v>0.2275279811006545</v>
      </c>
      <c r="H32" s="77">
        <v>0.24896550339112186</v>
      </c>
      <c r="I32" s="77">
        <f t="shared" si="2"/>
        <v>0.24896550339112186</v>
      </c>
      <c r="J32" s="76">
        <f>分析係数表!G35</f>
        <v>0.31648936170212766</v>
      </c>
      <c r="K32" s="78">
        <f t="shared" si="3"/>
        <v>7.8794933254105054E-2</v>
      </c>
      <c r="L32" s="79"/>
      <c r="M32" s="80"/>
      <c r="N32" s="81">
        <f>分析係数表!H35</f>
        <v>7.0287644724326803E-2</v>
      </c>
      <c r="O32" s="82">
        <f t="shared" si="4"/>
        <v>0.94186793075064912</v>
      </c>
      <c r="P32" s="76">
        <f>分析係数表!C35</f>
        <v>0.24573021958870689</v>
      </c>
      <c r="Q32" s="82">
        <f t="shared" si="5"/>
        <v>0.23144541344691799</v>
      </c>
      <c r="R32" s="83">
        <v>0.25581190564480233</v>
      </c>
      <c r="S32" s="84">
        <f t="shared" si="6"/>
        <v>0.50477740903592416</v>
      </c>
      <c r="T32" s="85">
        <f>分析係数表!F35</f>
        <v>0.65026595744680848</v>
      </c>
      <c r="U32" s="86">
        <f t="shared" si="7"/>
        <v>0.3282395651842645</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投入係数表!Q33</f>
        <v>0</v>
      </c>
      <c r="E33" s="77">
        <f t="shared" si="0"/>
        <v>0</v>
      </c>
      <c r="F33" s="76">
        <f>分析係数表!C36</f>
        <v>0.58821233411397345</v>
      </c>
      <c r="G33" s="77">
        <f t="shared" si="1"/>
        <v>0</v>
      </c>
      <c r="H33" s="77">
        <v>2.6046661670668797E-2</v>
      </c>
      <c r="I33" s="77">
        <f t="shared" si="2"/>
        <v>2.6046661670668797E-2</v>
      </c>
      <c r="J33" s="76">
        <f>分析係数表!G36</f>
        <v>4.6988749172733289E-2</v>
      </c>
      <c r="K33" s="78">
        <f t="shared" si="3"/>
        <v>1.2239000520301022E-3</v>
      </c>
      <c r="L33" s="79"/>
      <c r="M33" s="80"/>
      <c r="N33" s="81">
        <f>分析係数表!H36</f>
        <v>7.2517957296073993E-2</v>
      </c>
      <c r="O33" s="82">
        <f t="shared" si="4"/>
        <v>0.97175454731203226</v>
      </c>
      <c r="P33" s="76">
        <f>分析係数表!C36</f>
        <v>0.58821233411397345</v>
      </c>
      <c r="Q33" s="82">
        <f t="shared" si="5"/>
        <v>0.57159801046027814</v>
      </c>
      <c r="R33" s="83">
        <v>0.6034105974970021</v>
      </c>
      <c r="S33" s="84">
        <f t="shared" si="6"/>
        <v>0.62945725916767092</v>
      </c>
      <c r="T33" s="85">
        <f>分析係数表!F36</f>
        <v>0.85903375248180014</v>
      </c>
      <c r="U33" s="86">
        <f t="shared" si="7"/>
        <v>0.54072503136971339</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投入係数表!Q34</f>
        <v>9.2592592592592587E-3</v>
      </c>
      <c r="E34" s="77">
        <f t="shared" si="0"/>
        <v>0.92592592592592582</v>
      </c>
      <c r="F34" s="76">
        <f>分析係数表!C37</f>
        <v>0.50371087447563734</v>
      </c>
      <c r="G34" s="77">
        <f t="shared" si="1"/>
        <v>0.46639895784781232</v>
      </c>
      <c r="H34" s="77">
        <v>0.55482997333914619</v>
      </c>
      <c r="I34" s="77">
        <f t="shared" si="2"/>
        <v>0.55482997333914619</v>
      </c>
      <c r="J34" s="76">
        <f>分析係数表!G37</f>
        <v>0.46674537583628495</v>
      </c>
      <c r="K34" s="78">
        <f t="shared" si="3"/>
        <v>0.25896432443141576</v>
      </c>
      <c r="L34" s="79"/>
      <c r="M34" s="80"/>
      <c r="N34" s="81">
        <f>分析係数表!H37</f>
        <v>5.4544261864934891E-2</v>
      </c>
      <c r="O34" s="82">
        <f t="shared" si="4"/>
        <v>0.7309035785526502</v>
      </c>
      <c r="P34" s="76">
        <f>分析係数表!C37</f>
        <v>0.50371087447563734</v>
      </c>
      <c r="Q34" s="82">
        <f t="shared" si="5"/>
        <v>0.36816408071012813</v>
      </c>
      <c r="R34" s="83">
        <v>0.41605596088445823</v>
      </c>
      <c r="S34" s="84">
        <f t="shared" si="6"/>
        <v>0.97088593422360447</v>
      </c>
      <c r="T34" s="85">
        <f>分析係数表!F37</f>
        <v>0.71979535615899248</v>
      </c>
      <c r="U34" s="86">
        <f t="shared" si="7"/>
        <v>0.69883918681423551</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投入係数表!Q35</f>
        <v>0</v>
      </c>
      <c r="E35" s="77">
        <f t="shared" si="0"/>
        <v>0</v>
      </c>
      <c r="F35" s="76">
        <f>分析係数表!C38</f>
        <v>2.603198214949809E-3</v>
      </c>
      <c r="G35" s="77">
        <f t="shared" si="1"/>
        <v>0</v>
      </c>
      <c r="H35" s="77">
        <v>3.4050729603632581E-4</v>
      </c>
      <c r="I35" s="77">
        <f t="shared" si="2"/>
        <v>3.4050729603632581E-4</v>
      </c>
      <c r="J35" s="76">
        <f>分析係数表!G38</f>
        <v>0.5</v>
      </c>
      <c r="K35" s="78">
        <f t="shared" si="3"/>
        <v>1.702536480181629E-4</v>
      </c>
      <c r="L35" s="79"/>
      <c r="M35" s="80"/>
      <c r="N35" s="81">
        <f>分析係数表!H38</f>
        <v>4.7820525435402932E-2</v>
      </c>
      <c r="O35" s="82">
        <f t="shared" si="4"/>
        <v>0.64080421980142155</v>
      </c>
      <c r="P35" s="76">
        <f>分析係数表!C38</f>
        <v>2.603198214949809E-3</v>
      </c>
      <c r="Q35" s="82">
        <f t="shared" si="5"/>
        <v>1.6681404011193656E-3</v>
      </c>
      <c r="R35" s="83">
        <v>1.8756206697972575E-3</v>
      </c>
      <c r="S35" s="84">
        <f t="shared" si="6"/>
        <v>2.2161279658335833E-3</v>
      </c>
      <c r="T35" s="85">
        <f>分析係数表!F38</f>
        <v>0.66666666666666663</v>
      </c>
      <c r="U35" s="86">
        <f t="shared" si="7"/>
        <v>1.4774186438890554E-3</v>
      </c>
      <c r="V35" s="87">
        <f>分析係数表!D38</f>
        <v>1.0833333333333333</v>
      </c>
      <c r="W35" s="167">
        <f t="shared" si="8"/>
        <v>0</v>
      </c>
      <c r="X35" s="76">
        <f>分析係数表!E38</f>
        <v>0</v>
      </c>
      <c r="Y35" s="166">
        <f t="shared" si="9"/>
        <v>0</v>
      </c>
    </row>
    <row r="36" spans="1:25" x14ac:dyDescent="0.2">
      <c r="A36" s="6" t="s">
        <v>24</v>
      </c>
      <c r="B36" s="5" t="s">
        <v>39</v>
      </c>
      <c r="C36" s="90"/>
      <c r="D36" s="76">
        <f>投入係数表!Q36</f>
        <v>0</v>
      </c>
      <c r="E36" s="77">
        <f t="shared" si="0"/>
        <v>0</v>
      </c>
      <c r="F36" s="76">
        <f>分析係数表!C39</f>
        <v>1</v>
      </c>
      <c r="G36" s="77">
        <f t="shared" si="1"/>
        <v>0</v>
      </c>
      <c r="H36" s="77">
        <v>8.3255229485177332E-3</v>
      </c>
      <c r="I36" s="77">
        <f t="shared" si="2"/>
        <v>8.3255229485177332E-3</v>
      </c>
      <c r="J36" s="76">
        <f>分析係数表!G39</f>
        <v>0.35424286759326995</v>
      </c>
      <c r="K36" s="78">
        <f t="shared" si="3"/>
        <v>2.949257123496498E-3</v>
      </c>
      <c r="L36" s="79"/>
      <c r="M36" s="80"/>
      <c r="N36" s="81">
        <f>分析係数表!H39</f>
        <v>4.3622290006231756E-3</v>
      </c>
      <c r="O36" s="82">
        <f t="shared" si="4"/>
        <v>5.8454705921528856E-2</v>
      </c>
      <c r="P36" s="76">
        <f>分析係数表!C39</f>
        <v>1</v>
      </c>
      <c r="Q36" s="82">
        <f t="shared" si="5"/>
        <v>5.8454705921528856E-2</v>
      </c>
      <c r="R36" s="83">
        <v>6.1660590611499949E-2</v>
      </c>
      <c r="S36" s="84">
        <f t="shared" si="6"/>
        <v>6.9986113560017688E-2</v>
      </c>
      <c r="T36" s="85">
        <f>分析係数表!F39</f>
        <v>0.70501097293343085</v>
      </c>
      <c r="U36" s="86">
        <f t="shared" si="7"/>
        <v>4.9340978012777648E-2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投入係数表!Q37</f>
        <v>0</v>
      </c>
      <c r="E37" s="77">
        <f t="shared" si="0"/>
        <v>0</v>
      </c>
      <c r="F37" s="76">
        <f>分析係数表!C40</f>
        <v>0.80741531074953321</v>
      </c>
      <c r="G37" s="77">
        <f t="shared" si="1"/>
        <v>0</v>
      </c>
      <c r="H37" s="77">
        <v>2.0655841752436747E-3</v>
      </c>
      <c r="I37" s="77">
        <f t="shared" si="2"/>
        <v>2.0655841752436747E-3</v>
      </c>
      <c r="J37" s="76">
        <f>分析係数表!G40</f>
        <v>0.58044960848699167</v>
      </c>
      <c r="K37" s="78">
        <f t="shared" si="3"/>
        <v>1.1989675258171166E-3</v>
      </c>
      <c r="L37" s="79"/>
      <c r="M37" s="80"/>
      <c r="N37" s="81">
        <f>分析係数表!H40</f>
        <v>3.1486765718783824E-2</v>
      </c>
      <c r="O37" s="82">
        <f t="shared" si="4"/>
        <v>0.42192870439599772</v>
      </c>
      <c r="P37" s="76">
        <f>分析係数表!C40</f>
        <v>0.80741531074953321</v>
      </c>
      <c r="Q37" s="82">
        <f t="shared" si="5"/>
        <v>0.34067169597404245</v>
      </c>
      <c r="R37" s="83">
        <v>0.34105162832272856</v>
      </c>
      <c r="S37" s="84">
        <f t="shared" si="6"/>
        <v>0.34311721249797222</v>
      </c>
      <c r="T37" s="85">
        <f>分析係数表!F40</f>
        <v>0.7794897701439758</v>
      </c>
      <c r="U37" s="86">
        <f t="shared" si="7"/>
        <v>0.26745635710248605</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投入係数表!Q38</f>
        <v>0</v>
      </c>
      <c r="E38" s="77">
        <f t="shared" si="0"/>
        <v>0</v>
      </c>
      <c r="F38" s="76">
        <f>分析係数表!C41</f>
        <v>0.45201238390092879</v>
      </c>
      <c r="G38" s="77">
        <f t="shared" si="1"/>
        <v>0</v>
      </c>
      <c r="H38" s="77">
        <v>1.6421132406066037E-7</v>
      </c>
      <c r="I38" s="77">
        <f t="shared" si="2"/>
        <v>1.6421132406066037E-7</v>
      </c>
      <c r="J38" s="76">
        <f>分析係数表!G41</f>
        <v>0.48819421350182907</v>
      </c>
      <c r="K38" s="78">
        <f t="shared" si="3"/>
        <v>8.0167018197888064E-8</v>
      </c>
      <c r="L38" s="79"/>
      <c r="M38" s="80"/>
      <c r="N38" s="81">
        <f>分析係数表!H41</f>
        <v>5.5823411722260484E-2</v>
      </c>
      <c r="O38" s="82">
        <f t="shared" si="4"/>
        <v>0.74804443216873762</v>
      </c>
      <c r="P38" s="76">
        <f>分析係数表!C41</f>
        <v>0.45201238390092879</v>
      </c>
      <c r="Q38" s="82">
        <f t="shared" si="5"/>
        <v>0.33812534704840774</v>
      </c>
      <c r="R38" s="83">
        <v>0.34110522406917321</v>
      </c>
      <c r="S38" s="84">
        <f t="shared" si="6"/>
        <v>0.34110538828049725</v>
      </c>
      <c r="T38" s="85">
        <f>分析係数表!F41</f>
        <v>0.58829398071167271</v>
      </c>
      <c r="U38" s="86">
        <f t="shared" si="7"/>
        <v>0.20067024671373448</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投入係数表!Q39</f>
        <v>0</v>
      </c>
      <c r="E39" s="77">
        <f>$C$19*D39</f>
        <v>0</v>
      </c>
      <c r="F39" s="76">
        <f>分析係数表!C42</f>
        <v>0.22977941176470584</v>
      </c>
      <c r="G39" s="77">
        <f>E39*F39</f>
        <v>0</v>
      </c>
      <c r="H39" s="77">
        <v>1.0680530598109949E-3</v>
      </c>
      <c r="I39" s="77">
        <f>C39+H39</f>
        <v>1.0680530598109949E-3</v>
      </c>
      <c r="J39" s="76">
        <f>分析係数表!G42</f>
        <v>0.5</v>
      </c>
      <c r="K39" s="78">
        <f>I39*J39</f>
        <v>5.3402652990549747E-4</v>
      </c>
      <c r="L39" s="79"/>
      <c r="M39" s="80"/>
      <c r="N39" s="81">
        <f>分析係数表!H42</f>
        <v>1.6268162288038308E-2</v>
      </c>
      <c r="O39" s="82">
        <f t="shared" si="4"/>
        <v>0.21799649727126549</v>
      </c>
      <c r="P39" s="76">
        <f>分析係数表!C42</f>
        <v>0.22977941176470584</v>
      </c>
      <c r="Q39" s="82">
        <f>O39*P39</f>
        <v>5.0091106909757689E-2</v>
      </c>
      <c r="R39" s="83">
        <v>5.1360354669790158E-2</v>
      </c>
      <c r="S39" s="84">
        <f>I39+R39</f>
        <v>5.2428407729601154E-2</v>
      </c>
      <c r="T39" s="85">
        <f>分析係数表!F42</f>
        <v>0.56349206349206349</v>
      </c>
      <c r="U39" s="86">
        <f>S39*T39</f>
        <v>2.9542991657156206E-2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投入係数表!Q40</f>
        <v>3.7037037037037035E-2</v>
      </c>
      <c r="E40" s="77">
        <f>$C$19*D40</f>
        <v>3.7037037037037033</v>
      </c>
      <c r="F40" s="76">
        <f>分析係数表!C43</f>
        <v>0.15755839576906128</v>
      </c>
      <c r="G40" s="77">
        <f>E40*F40</f>
        <v>0.58354961395948612</v>
      </c>
      <c r="H40" s="77">
        <v>0.65134815689447112</v>
      </c>
      <c r="I40" s="77">
        <f>C40+H40</f>
        <v>0.65134815689447112</v>
      </c>
      <c r="J40" s="76">
        <f>分析係数表!G43</f>
        <v>0.37795275590551181</v>
      </c>
      <c r="K40" s="78">
        <f>I40*J40</f>
        <v>0.24617883095224105</v>
      </c>
      <c r="L40" s="79"/>
      <c r="M40" s="80"/>
      <c r="N40" s="81">
        <f>分析係数表!H43</f>
        <v>4.3425497720489356E-2</v>
      </c>
      <c r="O40" s="82">
        <f t="shared" si="4"/>
        <v>0.58191000481281352</v>
      </c>
      <c r="P40" s="76">
        <f>分析係数表!C43</f>
        <v>0.15755839576906128</v>
      </c>
      <c r="Q40" s="82">
        <f>O40*P40</f>
        <v>9.1684806840273622E-2</v>
      </c>
      <c r="R40" s="83">
        <v>0.13033091575661349</v>
      </c>
      <c r="S40" s="84">
        <f>I40+R40</f>
        <v>0.78167907265108461</v>
      </c>
      <c r="T40" s="85">
        <f>分析係数表!F43</f>
        <v>0.59317585301837272</v>
      </c>
      <c r="U40" s="86">
        <f>S40*T40</f>
        <v>0.46367315070641768</v>
      </c>
      <c r="V40" s="87">
        <f>分析係数表!D43</f>
        <v>0.81889763779527558</v>
      </c>
      <c r="W40" s="167">
        <f>ROUND(S40*V40,0)</f>
        <v>1</v>
      </c>
      <c r="X40" s="76">
        <f>分析係数表!E43</f>
        <v>0.67322834645669294</v>
      </c>
      <c r="Y40" s="166">
        <f>ROUND(S40*X40,0)</f>
        <v>1</v>
      </c>
    </row>
    <row r="41" spans="1:25" x14ac:dyDescent="0.2">
      <c r="A41" s="6" t="s">
        <v>340</v>
      </c>
      <c r="B41" s="5" t="s">
        <v>42</v>
      </c>
      <c r="C41" s="90"/>
      <c r="D41" s="76">
        <f>投入係数表!Q41</f>
        <v>0</v>
      </c>
      <c r="E41" s="77">
        <f>$C$19*D41</f>
        <v>0</v>
      </c>
      <c r="F41" s="76">
        <f>分析係数表!C44</f>
        <v>0.3172445048719692</v>
      </c>
      <c r="G41" s="77">
        <f>E41*F41</f>
        <v>0</v>
      </c>
      <c r="H41" s="77">
        <v>4.1755054888744405E-4</v>
      </c>
      <c r="I41" s="77">
        <f>C41+H41</f>
        <v>4.1755054888744405E-4</v>
      </c>
      <c r="J41" s="76">
        <f>分析係数表!G44</f>
        <v>0.27070707070707073</v>
      </c>
      <c r="K41" s="78">
        <f>I41*J41</f>
        <v>1.1303388596144951E-4</v>
      </c>
      <c r="L41" s="79"/>
      <c r="M41" s="80"/>
      <c r="N41" s="81">
        <f>分析係数表!H44</f>
        <v>0.1249959001607137</v>
      </c>
      <c r="O41" s="82">
        <f t="shared" si="4"/>
        <v>1.6749690546386953</v>
      </c>
      <c r="P41" s="76">
        <f>分析係数表!C44</f>
        <v>0.3172445048719692</v>
      </c>
      <c r="Q41" s="82">
        <f>O41*P41</f>
        <v>0.53137472841472322</v>
      </c>
      <c r="R41" s="83">
        <v>0.53621717280548931</v>
      </c>
      <c r="S41" s="84">
        <f>I41+R41</f>
        <v>0.53663472335437679</v>
      </c>
      <c r="T41" s="85">
        <f>分析係数表!F44</f>
        <v>0.56111111111111112</v>
      </c>
      <c r="U41" s="86">
        <f>S41*T41</f>
        <v>0.30111170588217812</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投入係数表!Q42</f>
        <v>0</v>
      </c>
      <c r="E42" s="77">
        <f>$C$19*D42</f>
        <v>0</v>
      </c>
      <c r="F42" s="76">
        <f>分析係数表!C45</f>
        <v>1</v>
      </c>
      <c r="G42" s="77">
        <f>E42*F42</f>
        <v>0</v>
      </c>
      <c r="H42" s="77">
        <v>5.2302825137424264E-3</v>
      </c>
      <c r="I42" s="77">
        <f>C42+H42</f>
        <v>5.2302825137424264E-3</v>
      </c>
      <c r="J42" s="76">
        <f>分析係数表!G45</f>
        <v>0</v>
      </c>
      <c r="K42" s="78">
        <f>I42*J42</f>
        <v>0</v>
      </c>
      <c r="L42" s="79"/>
      <c r="M42" s="80"/>
      <c r="N42" s="81">
        <f>分析係数表!H45</f>
        <v>0</v>
      </c>
      <c r="O42" s="82">
        <f t="shared" si="4"/>
        <v>0</v>
      </c>
      <c r="P42" s="76">
        <f>分析係数表!C45</f>
        <v>1</v>
      </c>
      <c r="Q42" s="82">
        <f>O42*P42</f>
        <v>0</v>
      </c>
      <c r="R42" s="83">
        <v>4.6605502980095982E-3</v>
      </c>
      <c r="S42" s="84">
        <f>I42+R42</f>
        <v>9.8908328117520254E-3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9.2592592592592587E-3</v>
      </c>
      <c r="E43" s="77">
        <f>$C$19*D43</f>
        <v>0.92592592592592582</v>
      </c>
      <c r="F43" s="76">
        <f>分析係数表!C46</f>
        <v>4.6672428694900625E-2</v>
      </c>
      <c r="G43" s="77">
        <f>E43*F43</f>
        <v>4.3215211754537609E-2</v>
      </c>
      <c r="H43" s="77">
        <v>4.4957823921995758E-2</v>
      </c>
      <c r="I43" s="77">
        <f>C43+H43</f>
        <v>4.4957823921995758E-2</v>
      </c>
      <c r="J43" s="76">
        <f>分析係数表!G46</f>
        <v>1.8518518518518517E-2</v>
      </c>
      <c r="K43" s="78">
        <f>I43*J43</f>
        <v>8.3255229485177328E-4</v>
      </c>
      <c r="L43" s="79"/>
      <c r="M43" s="80"/>
      <c r="N43" s="81">
        <f>分析係数表!H46</f>
        <v>2.5582997146511858E-2</v>
      </c>
      <c r="O43" s="82">
        <f t="shared" si="4"/>
        <v>0.34281707232174818</v>
      </c>
      <c r="P43" s="76">
        <f>分析係数表!C46</f>
        <v>4.6672428694900625E-2</v>
      </c>
      <c r="Q43" s="82">
        <f>O43*P43</f>
        <v>1.6000105363331383E-2</v>
      </c>
      <c r="R43" s="83">
        <v>1.731177732584389E-2</v>
      </c>
      <c r="S43" s="84">
        <f>I43+R43</f>
        <v>6.2269601247839645E-2</v>
      </c>
      <c r="T43" s="85">
        <f>分析係数表!F46</f>
        <v>0.35185185185185186</v>
      </c>
      <c r="U43" s="86">
        <f>S43*T43</f>
        <v>2.1909674513128766E-2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投入係数表!Q44</f>
        <v>0.55555555555555558</v>
      </c>
      <c r="E44" s="91">
        <f>SUM(E5:E43)</f>
        <v>55.555555555555536</v>
      </c>
      <c r="F44" s="92">
        <f>分析係数表!C47</f>
        <v>0.39611399613657461</v>
      </c>
      <c r="G44" s="91">
        <f>SUM(G5:G43)</f>
        <v>6.8941639144734177</v>
      </c>
      <c r="H44" s="91">
        <f>SUM(H5:H43)</f>
        <v>7.812050891196832</v>
      </c>
      <c r="I44" s="91">
        <f>SUM(I5:I43)</f>
        <v>107.81205089119683</v>
      </c>
      <c r="J44" s="92">
        <f>分析係数表!G47</f>
        <v>0.26621430495689657</v>
      </c>
      <c r="K44" s="93">
        <f>SUM(K5:K43)</f>
        <v>21.371916979548072</v>
      </c>
      <c r="L44" s="94">
        <f>最終需要_まとめ!$L$33</f>
        <v>0.627</v>
      </c>
      <c r="M44" s="91">
        <f>K44*L44</f>
        <v>13.400191946176641</v>
      </c>
      <c r="N44" s="95">
        <f>分析係数表!H47</f>
        <v>1</v>
      </c>
      <c r="O44" s="96">
        <f>SUM(O5:O43)</f>
        <v>13.400191946176642</v>
      </c>
      <c r="P44" s="92">
        <f>分析係数表!C47</f>
        <v>0.39611399613657461</v>
      </c>
      <c r="Q44" s="96">
        <f>SUM(Q5:Q43)</f>
        <v>3.9464701032409546</v>
      </c>
      <c r="R44" s="91">
        <f>SUM(R5:R43)</f>
        <v>4.4370292367012398</v>
      </c>
      <c r="S44" s="97">
        <f>SUM(S5:S43)</f>
        <v>112.2490801278981</v>
      </c>
      <c r="T44" s="98">
        <f>分析係数表!F47</f>
        <v>0.49986530172413796</v>
      </c>
      <c r="U44" s="99">
        <f>SUM(U5:U43)</f>
        <v>48.728783671838947</v>
      </c>
      <c r="V44" s="100">
        <f>分析係数表!D47</f>
        <v>0.10482893318965517</v>
      </c>
      <c r="W44" s="164">
        <f>SUM(W5:W43)</f>
        <v>4</v>
      </c>
      <c r="X44" s="92">
        <f>分析係数表!E47</f>
        <v>8.4725215517241381E-2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1</v>
      </c>
      <c r="G5" s="77">
        <f t="shared" ref="G5:G38" si="1">E5*F5</f>
        <v>0</v>
      </c>
      <c r="H5" s="77">
        <f t="array" ref="H5:H43">MMULT(逆行列係数!C5:AO43,'16'!G5:G43)</f>
        <v>1.6181656101552225E-3</v>
      </c>
      <c r="I5" s="77">
        <f t="shared" ref="I5:I38" si="2">C5+H5</f>
        <v>1.6181656101552225E-3</v>
      </c>
      <c r="J5" s="76">
        <f>分析係数表!G8</f>
        <v>0.11967899511514306</v>
      </c>
      <c r="K5" s="78">
        <f t="shared" ref="K5:K38" si="3">I5*J5</f>
        <v>1.9366043415325936E-4</v>
      </c>
      <c r="L5" s="79" t="s">
        <v>183</v>
      </c>
      <c r="M5" s="80" t="s">
        <v>183</v>
      </c>
      <c r="N5" s="81">
        <f>分析係数表!H8</f>
        <v>1.4037849716291122E-2</v>
      </c>
      <c r="O5" s="82">
        <f t="shared" ref="O5:O43" si="4">$M$44*N5</f>
        <v>0.20583010845047359</v>
      </c>
      <c r="P5" s="76">
        <f>分析係数表!C8</f>
        <v>1</v>
      </c>
      <c r="Q5" s="82">
        <f t="shared" ref="Q5:Q38" si="5">O5*P5</f>
        <v>0.20583010845047359</v>
      </c>
      <c r="R5" s="83">
        <f t="array" ref="R5:R43">MMULT(逆行列係数!C5:AO43,'16'!Q5:Q43)</f>
        <v>0.29765683481104571</v>
      </c>
      <c r="S5" s="84">
        <f t="shared" ref="S5:S38" si="6">I5+R5</f>
        <v>0.29927500042120092</v>
      </c>
      <c r="T5" s="85">
        <f>分析係数表!F8</f>
        <v>0.45208187950686207</v>
      </c>
      <c r="U5" s="86">
        <f t="shared" ref="U5:U38" si="7">S5*T5</f>
        <v>0.13529680467983346</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投入係数表!R6</f>
        <v>0</v>
      </c>
      <c r="E6" s="77">
        <f t="shared" si="0"/>
        <v>0</v>
      </c>
      <c r="F6" s="76">
        <f>分析係数表!C9</f>
        <v>0.71764705882352942</v>
      </c>
      <c r="G6" s="77">
        <f t="shared" si="1"/>
        <v>0</v>
      </c>
      <c r="H6" s="77">
        <v>5.1235565564050839E-4</v>
      </c>
      <c r="I6" s="77">
        <f t="shared" si="2"/>
        <v>5.1235565564050839E-4</v>
      </c>
      <c r="J6" s="76">
        <f>分析係数表!G9</f>
        <v>0.25757575757575757</v>
      </c>
      <c r="K6" s="78">
        <f t="shared" si="3"/>
        <v>1.3197039614982792E-4</v>
      </c>
      <c r="L6" s="79"/>
      <c r="M6" s="80"/>
      <c r="N6" s="81">
        <f>分析係数表!H9</f>
        <v>7.2157171438879601E-4</v>
      </c>
      <c r="O6" s="82">
        <f t="shared" si="4"/>
        <v>1.0580052303529017E-2</v>
      </c>
      <c r="P6" s="76">
        <f>分析係数表!C9</f>
        <v>0.71764705882352942</v>
      </c>
      <c r="Q6" s="82">
        <f t="shared" si="5"/>
        <v>7.5927434178267063E-3</v>
      </c>
      <c r="R6" s="83">
        <v>9.3286318095963314E-3</v>
      </c>
      <c r="S6" s="84">
        <f t="shared" si="6"/>
        <v>9.8409874652368393E-3</v>
      </c>
      <c r="T6" s="85">
        <f>分析係数表!F9</f>
        <v>0.71212121212121215</v>
      </c>
      <c r="U6" s="86">
        <f t="shared" si="7"/>
        <v>7.0079759222141129E-3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投入係数表!R7</f>
        <v>0</v>
      </c>
      <c r="E7" s="77">
        <f t="shared" si="0"/>
        <v>0</v>
      </c>
      <c r="F7" s="76">
        <f>分析係数表!C10</f>
        <v>2.3584905660377409E-2</v>
      </c>
      <c r="G7" s="77">
        <f t="shared" si="1"/>
        <v>0</v>
      </c>
      <c r="H7" s="77">
        <v>1.2170457697724683E-6</v>
      </c>
      <c r="I7" s="77">
        <f t="shared" si="2"/>
        <v>1.2170457697724683E-6</v>
      </c>
      <c r="J7" s="76">
        <f>分析係数表!G10</f>
        <v>0.2857142857142857</v>
      </c>
      <c r="K7" s="78">
        <f t="shared" si="3"/>
        <v>3.4772736279213379E-7</v>
      </c>
      <c r="L7" s="79"/>
      <c r="M7" s="80"/>
      <c r="N7" s="81">
        <f>分析係数表!H10</f>
        <v>1.443143428777592E-3</v>
      </c>
      <c r="O7" s="82">
        <f t="shared" si="4"/>
        <v>2.1160104607058035E-2</v>
      </c>
      <c r="P7" s="76">
        <f>分析係数表!C10</f>
        <v>2.3584905660377409E-2</v>
      </c>
      <c r="Q7" s="82">
        <f t="shared" si="5"/>
        <v>4.9905907092118108E-4</v>
      </c>
      <c r="R7" s="83">
        <v>7.1564503689082611E-4</v>
      </c>
      <c r="S7" s="84">
        <f t="shared" si="6"/>
        <v>7.168620826605986E-4</v>
      </c>
      <c r="T7" s="85">
        <f>分析係数表!F10</f>
        <v>0.5714285714285714</v>
      </c>
      <c r="U7" s="86">
        <f t="shared" si="7"/>
        <v>4.0963547580605633E-4</v>
      </c>
      <c r="V7" s="87">
        <f>分析係数表!D10</f>
        <v>0.14285714285714285</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-4.80911468342228E-4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0.10853964836742014</v>
      </c>
      <c r="G9" s="77">
        <f t="shared" si="1"/>
        <v>0</v>
      </c>
      <c r="H9" s="77">
        <v>1.7736625717408214E-4</v>
      </c>
      <c r="I9" s="77">
        <f t="shared" si="2"/>
        <v>1.7736625717408214E-4</v>
      </c>
      <c r="J9" s="76">
        <f>分析係数表!G12</f>
        <v>0.14452332657200812</v>
      </c>
      <c r="K9" s="78">
        <f t="shared" si="3"/>
        <v>2.563356150842465E-5</v>
      </c>
      <c r="L9" s="79"/>
      <c r="M9" s="80"/>
      <c r="N9" s="81">
        <f>分析係数表!H12</f>
        <v>0.10554626258650661</v>
      </c>
      <c r="O9" s="82">
        <f t="shared" si="4"/>
        <v>1.5475731051252897</v>
      </c>
      <c r="P9" s="76">
        <f>分析係数表!C12</f>
        <v>0.10853964836742014</v>
      </c>
      <c r="Q9" s="82">
        <f t="shared" si="5"/>
        <v>0.16797304065317545</v>
      </c>
      <c r="R9" s="83">
        <v>0.1844427857519281</v>
      </c>
      <c r="S9" s="84">
        <f t="shared" si="6"/>
        <v>0.18462015200910217</v>
      </c>
      <c r="T9" s="85">
        <f>分析係数表!F12</f>
        <v>0.28575050709939148</v>
      </c>
      <c r="U9" s="86">
        <f t="shared" si="7"/>
        <v>5.2755302057367684E-2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投入係数表!R10</f>
        <v>2.1052631578947368E-3</v>
      </c>
      <c r="E10" s="77">
        <f t="shared" si="0"/>
        <v>0.21052631578947367</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0.23035659333592717</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投入係数表!R11</f>
        <v>0</v>
      </c>
      <c r="E11" s="77">
        <f t="shared" si="0"/>
        <v>0</v>
      </c>
      <c r="F11" s="76">
        <f>分析係数表!C14</f>
        <v>8.8339222614840951E-2</v>
      </c>
      <c r="G11" s="77">
        <f t="shared" si="1"/>
        <v>0</v>
      </c>
      <c r="H11" s="77">
        <v>6.6567665776182923E-3</v>
      </c>
      <c r="I11" s="77">
        <f t="shared" si="2"/>
        <v>6.6567665776182923E-3</v>
      </c>
      <c r="J11" s="76">
        <f>分析係数表!G14</f>
        <v>0.19860627177700349</v>
      </c>
      <c r="K11" s="78">
        <f t="shared" si="3"/>
        <v>1.322075592070532E-3</v>
      </c>
      <c r="L11" s="79"/>
      <c r="M11" s="80"/>
      <c r="N11" s="81">
        <f>分析係数表!H14</f>
        <v>1.3119485716159927E-3</v>
      </c>
      <c r="O11" s="82">
        <f t="shared" si="4"/>
        <v>1.9236458733689121E-2</v>
      </c>
      <c r="P11" s="76">
        <f>分析係数表!C14</f>
        <v>8.8339222614840951E-2</v>
      </c>
      <c r="Q11" s="82">
        <f t="shared" si="5"/>
        <v>1.6993338103965647E-3</v>
      </c>
      <c r="R11" s="83">
        <v>4.6715521929347635E-3</v>
      </c>
      <c r="S11" s="84">
        <f t="shared" si="6"/>
        <v>1.1328318770553056E-2</v>
      </c>
      <c r="T11" s="85">
        <f>分析係数表!F14</f>
        <v>0.38327526132404183</v>
      </c>
      <c r="U11" s="86">
        <f t="shared" si="7"/>
        <v>4.3418643371457705E-3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投入係数表!R12</f>
        <v>4.2105263157894736E-3</v>
      </c>
      <c r="E12" s="77">
        <f t="shared" si="0"/>
        <v>0.42105263157894735</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0.14331161756598396</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投入係数表!R13</f>
        <v>2.1052631578947368E-3</v>
      </c>
      <c r="E13" s="77">
        <f t="shared" si="0"/>
        <v>0.21052631578947367</v>
      </c>
      <c r="F13" s="76">
        <f>分析係数表!C16</f>
        <v>0.17911646586345387</v>
      </c>
      <c r="G13" s="77">
        <f t="shared" si="1"/>
        <v>3.7708729655463971E-2</v>
      </c>
      <c r="H13" s="77">
        <v>6.3132788739944018E-2</v>
      </c>
      <c r="I13" s="77">
        <f t="shared" si="2"/>
        <v>6.3132788739944018E-2</v>
      </c>
      <c r="J13" s="76">
        <f>分析係数表!G16</f>
        <v>3.2586558044806514E-2</v>
      </c>
      <c r="K13" s="78">
        <f t="shared" si="3"/>
        <v>2.0572802848046927E-3</v>
      </c>
      <c r="L13" s="79"/>
      <c r="M13" s="80"/>
      <c r="N13" s="81">
        <f>分析係数表!H16</f>
        <v>1.8859260716979895E-2</v>
      </c>
      <c r="O13" s="82">
        <f t="shared" si="4"/>
        <v>0.2765240942967811</v>
      </c>
      <c r="P13" s="76">
        <f>分析係数表!C16</f>
        <v>0.17911646586345387</v>
      </c>
      <c r="Q13" s="82">
        <f t="shared" si="5"/>
        <v>4.9530018496531887E-2</v>
      </c>
      <c r="R13" s="83">
        <v>6.0704481847205727E-2</v>
      </c>
      <c r="S13" s="84">
        <f t="shared" si="6"/>
        <v>0.12383727058714974</v>
      </c>
      <c r="T13" s="85">
        <f>分析係数表!F16</f>
        <v>0.28920570264765783</v>
      </c>
      <c r="U13" s="86">
        <f t="shared" si="7"/>
        <v>3.5814444854124772E-2</v>
      </c>
      <c r="V13" s="87">
        <f>分析係数表!D16</f>
        <v>0</v>
      </c>
      <c r="W13" s="167">
        <f t="shared" si="8"/>
        <v>0</v>
      </c>
      <c r="X13" s="76">
        <f>分析係数表!E16</f>
        <v>0</v>
      </c>
      <c r="Y13" s="166">
        <f t="shared" si="9"/>
        <v>0</v>
      </c>
    </row>
    <row r="14" spans="1:25" x14ac:dyDescent="0.2">
      <c r="A14" s="6" t="s">
        <v>2</v>
      </c>
      <c r="B14" s="5" t="s">
        <v>364</v>
      </c>
      <c r="C14" s="90"/>
      <c r="D14" s="76">
        <f>投入係数表!R14</f>
        <v>2.1052631578947368E-2</v>
      </c>
      <c r="E14" s="77">
        <f t="shared" si="0"/>
        <v>2.1052631578947367</v>
      </c>
      <c r="F14" s="76">
        <f>分析係数表!C17</f>
        <v>0.37357512953367877</v>
      </c>
      <c r="G14" s="77">
        <f t="shared" si="1"/>
        <v>0.78647395691300792</v>
      </c>
      <c r="H14" s="77">
        <v>0.95398909360675732</v>
      </c>
      <c r="I14" s="77">
        <f t="shared" si="2"/>
        <v>0.95398909360675732</v>
      </c>
      <c r="J14" s="76">
        <f>分析係数表!G17</f>
        <v>0.21247931930985584</v>
      </c>
      <c r="K14" s="78">
        <f t="shared" si="3"/>
        <v>0.20270295323859014</v>
      </c>
      <c r="L14" s="79"/>
      <c r="M14" s="80"/>
      <c r="N14" s="81">
        <f>分析係数表!H17</f>
        <v>3.1158778575879824E-3</v>
      </c>
      <c r="O14" s="82">
        <f t="shared" si="4"/>
        <v>4.5686589492511656E-2</v>
      </c>
      <c r="P14" s="76">
        <f>分析係数表!C17</f>
        <v>0.37357512953367877</v>
      </c>
      <c r="Q14" s="82">
        <f t="shared" si="5"/>
        <v>1.7067373587617049E-2</v>
      </c>
      <c r="R14" s="83">
        <v>3.2607665180035307E-2</v>
      </c>
      <c r="S14" s="84">
        <f t="shared" si="6"/>
        <v>0.98659675878679265</v>
      </c>
      <c r="T14" s="85">
        <f>分析係数表!F17</f>
        <v>0.32309146773812336</v>
      </c>
      <c r="U14" s="86">
        <f t="shared" si="7"/>
        <v>0.31876099486210008</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投入係数表!R15</f>
        <v>6.3157894736842104E-3</v>
      </c>
      <c r="E15" s="77">
        <f t="shared" si="0"/>
        <v>0.63157894736842102</v>
      </c>
      <c r="F15" s="76">
        <f>分析係数表!C18</f>
        <v>9.0293453724604955E-2</v>
      </c>
      <c r="G15" s="77">
        <f t="shared" si="1"/>
        <v>5.7027444457645231E-2</v>
      </c>
      <c r="H15" s="77">
        <v>6.1651113000322867E-2</v>
      </c>
      <c r="I15" s="77">
        <f t="shared" si="2"/>
        <v>6.1651113000322867E-2</v>
      </c>
      <c r="J15" s="76">
        <f>分析係数表!G18</f>
        <v>0.21491228070175439</v>
      </c>
      <c r="K15" s="78">
        <f t="shared" si="3"/>
        <v>1.3249581302700967E-2</v>
      </c>
      <c r="L15" s="79"/>
      <c r="M15" s="80"/>
      <c r="N15" s="81">
        <f>分析係数表!H18</f>
        <v>4.9198071435599725E-4</v>
      </c>
      <c r="O15" s="82">
        <f t="shared" si="4"/>
        <v>7.2136720251334196E-3</v>
      </c>
      <c r="P15" s="76">
        <f>分析係数表!C18</f>
        <v>9.0293453724604955E-2</v>
      </c>
      <c r="Q15" s="82">
        <f t="shared" si="5"/>
        <v>6.5134736118586175E-4</v>
      </c>
      <c r="R15" s="83">
        <v>1.2941543570130728E-3</v>
      </c>
      <c r="S15" s="84">
        <f t="shared" si="6"/>
        <v>6.2945267357335938E-2</v>
      </c>
      <c r="T15" s="85">
        <f>分析係数表!F18</f>
        <v>0.46052631578947367</v>
      </c>
      <c r="U15" s="86">
        <f t="shared" si="7"/>
        <v>2.898795207245734E-2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投入係数表!R16</f>
        <v>9.4736842105263161E-2</v>
      </c>
      <c r="E16" s="77">
        <f t="shared" si="0"/>
        <v>9.4736842105263168</v>
      </c>
      <c r="F16" s="76">
        <f>分析係数表!C19</f>
        <v>1.9704433497536922E-2</v>
      </c>
      <c r="G16" s="77">
        <f t="shared" si="1"/>
        <v>0.18667358050298138</v>
      </c>
      <c r="H16" s="77">
        <v>0.19417561675919398</v>
      </c>
      <c r="I16" s="77">
        <f t="shared" si="2"/>
        <v>0.19417561675919398</v>
      </c>
      <c r="J16" s="76">
        <f>分析係数表!G19</f>
        <v>6.3291139240506333E-2</v>
      </c>
      <c r="K16" s="78">
        <f t="shared" si="3"/>
        <v>1.2289595997417342E-2</v>
      </c>
      <c r="L16" s="79"/>
      <c r="M16" s="80"/>
      <c r="N16" s="81">
        <f>分析係数表!H19</f>
        <v>-1.3119485716159927E-4</v>
      </c>
      <c r="O16" s="82">
        <f t="shared" si="4"/>
        <v>-1.923645873368912E-3</v>
      </c>
      <c r="P16" s="76">
        <f>分析係数表!C19</f>
        <v>1.9704433497536922E-2</v>
      </c>
      <c r="Q16" s="82">
        <f t="shared" si="5"/>
        <v>-3.790435218460906E-5</v>
      </c>
      <c r="R16" s="83">
        <v>1.5407106341399989E-4</v>
      </c>
      <c r="S16" s="84">
        <f t="shared" si="6"/>
        <v>0.19432968782260798</v>
      </c>
      <c r="T16" s="85">
        <f>分析係数表!F19</f>
        <v>0.26582278481012656</v>
      </c>
      <c r="U16" s="86">
        <f t="shared" si="7"/>
        <v>5.1657258788288196E-2</v>
      </c>
      <c r="V16" s="87">
        <f>分析係数表!D19</f>
        <v>3.7974683544303799E-2</v>
      </c>
      <c r="W16" s="167">
        <f t="shared" si="8"/>
        <v>0</v>
      </c>
      <c r="X16" s="76">
        <f>分析係数表!E19</f>
        <v>0</v>
      </c>
      <c r="Y16" s="166">
        <f t="shared" si="9"/>
        <v>0</v>
      </c>
    </row>
    <row r="17" spans="1:25" x14ac:dyDescent="0.2">
      <c r="A17" s="6" t="s">
        <v>5</v>
      </c>
      <c r="B17" s="5" t="s">
        <v>33</v>
      </c>
      <c r="C17" s="90"/>
      <c r="D17" s="76">
        <f>投入係数表!R17</f>
        <v>1.8947368421052633E-2</v>
      </c>
      <c r="E17" s="77">
        <f t="shared" si="0"/>
        <v>1.8947368421052633</v>
      </c>
      <c r="F17" s="76">
        <f>分析係数表!C20</f>
        <v>3.1397174254317317E-3</v>
      </c>
      <c r="G17" s="77">
        <f t="shared" si="1"/>
        <v>5.948938279765387E-3</v>
      </c>
      <c r="H17" s="77">
        <v>6.5760798839718431E-3</v>
      </c>
      <c r="I17" s="77">
        <f t="shared" si="2"/>
        <v>6.5760798839718431E-3</v>
      </c>
      <c r="J17" s="76">
        <f>分析係数表!G20</f>
        <v>0.11538461538461539</v>
      </c>
      <c r="K17" s="78">
        <f t="shared" si="3"/>
        <v>7.5877844815059735E-4</v>
      </c>
      <c r="L17" s="79"/>
      <c r="M17" s="80"/>
      <c r="N17" s="81">
        <f>分析係数表!H20</f>
        <v>6.231755715175965E-4</v>
      </c>
      <c r="O17" s="82">
        <f t="shared" si="4"/>
        <v>9.1373178985023323E-3</v>
      </c>
      <c r="P17" s="76">
        <f>分析係数表!C20</f>
        <v>3.1397174254317317E-3</v>
      </c>
      <c r="Q17" s="82">
        <f t="shared" si="5"/>
        <v>2.8688596227637026E-5</v>
      </c>
      <c r="R17" s="83">
        <v>6.8679410794489419E-5</v>
      </c>
      <c r="S17" s="84">
        <f t="shared" si="6"/>
        <v>6.6447592947663321E-3</v>
      </c>
      <c r="T17" s="85">
        <f>分析係数表!F20</f>
        <v>0.26923076923076922</v>
      </c>
      <c r="U17" s="86">
        <f t="shared" si="7"/>
        <v>1.7889736562832432E-3</v>
      </c>
      <c r="V17" s="87">
        <f>分析係数表!D20</f>
        <v>0</v>
      </c>
      <c r="W17" s="167">
        <f t="shared" si="8"/>
        <v>0</v>
      </c>
      <c r="X17" s="76">
        <f>分析係数表!E20</f>
        <v>0</v>
      </c>
      <c r="Y17" s="166">
        <f t="shared" si="9"/>
        <v>0</v>
      </c>
    </row>
    <row r="18" spans="1:25" x14ac:dyDescent="0.2">
      <c r="A18" s="6" t="s">
        <v>6</v>
      </c>
      <c r="B18" s="5" t="s">
        <v>34</v>
      </c>
      <c r="C18" s="90"/>
      <c r="D18" s="76">
        <f>投入係数表!R18</f>
        <v>3.3684210526315789E-2</v>
      </c>
      <c r="E18" s="77">
        <f t="shared" si="0"/>
        <v>3.3684210526315788</v>
      </c>
      <c r="F18" s="76">
        <f>分析係数表!C21</f>
        <v>0.20240700218818386</v>
      </c>
      <c r="G18" s="77">
        <f t="shared" si="1"/>
        <v>0.68179200737072454</v>
      </c>
      <c r="H18" s="77">
        <v>0.71268660855060362</v>
      </c>
      <c r="I18" s="77">
        <f t="shared" si="2"/>
        <v>0.71268660855060362</v>
      </c>
      <c r="J18" s="76">
        <f>分析係数表!G21</f>
        <v>0.28486646884272998</v>
      </c>
      <c r="K18" s="78">
        <f t="shared" si="3"/>
        <v>0.20302051756931142</v>
      </c>
      <c r="L18" s="79"/>
      <c r="M18" s="80"/>
      <c r="N18" s="81">
        <f>分析係数表!H21</f>
        <v>1.0495588572927942E-3</v>
      </c>
      <c r="O18" s="82">
        <f t="shared" si="4"/>
        <v>1.5389166986951296E-2</v>
      </c>
      <c r="P18" s="76">
        <f>分析係数表!C21</f>
        <v>0.20240700218818386</v>
      </c>
      <c r="Q18" s="82">
        <f t="shared" si="5"/>
        <v>3.1148751560021778E-3</v>
      </c>
      <c r="R18" s="83">
        <v>5.9696751892246427E-3</v>
      </c>
      <c r="S18" s="84">
        <f t="shared" si="6"/>
        <v>0.71865628373982826</v>
      </c>
      <c r="T18" s="85">
        <f>分析係数表!F21</f>
        <v>0.42507418397626112</v>
      </c>
      <c r="U18" s="86">
        <f t="shared" si="7"/>
        <v>0.30548223337011987</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投入係数表!R19</f>
        <v>0.04</v>
      </c>
      <c r="E19" s="77">
        <f t="shared" si="0"/>
        <v>4</v>
      </c>
      <c r="F19" s="76">
        <f>分析係数表!C22</f>
        <v>1.320132013201325E-2</v>
      </c>
      <c r="G19" s="77">
        <f t="shared" si="1"/>
        <v>5.2805280528053E-2</v>
      </c>
      <c r="H19" s="77">
        <v>5.345505109542751E-2</v>
      </c>
      <c r="I19" s="77">
        <f t="shared" si="2"/>
        <v>5.345505109542751E-2</v>
      </c>
      <c r="J19" s="76">
        <f>分析係数表!G22</f>
        <v>0.19444444444444445</v>
      </c>
      <c r="K19" s="78">
        <f t="shared" si="3"/>
        <v>1.0394037712999793E-2</v>
      </c>
      <c r="L19" s="79"/>
      <c r="M19" s="80"/>
      <c r="N19" s="81">
        <f>分析係数表!H22</f>
        <v>6.5597428580799636E-5</v>
      </c>
      <c r="O19" s="82">
        <f t="shared" si="4"/>
        <v>9.61822936684456E-4</v>
      </c>
      <c r="P19" s="76">
        <f>分析係数表!C22</f>
        <v>1.320132013201325E-2</v>
      </c>
      <c r="Q19" s="82">
        <f t="shared" si="5"/>
        <v>1.2697332497484614E-5</v>
      </c>
      <c r="R19" s="83">
        <v>8.7212299039703838E-5</v>
      </c>
      <c r="S19" s="84">
        <f t="shared" si="6"/>
        <v>5.3542263394467215E-2</v>
      </c>
      <c r="T19" s="85">
        <f>分析係数表!F22</f>
        <v>0.42592592592592593</v>
      </c>
      <c r="U19" s="86">
        <f t="shared" si="7"/>
        <v>2.2805038112458258E-2</v>
      </c>
      <c r="V19" s="87">
        <f>分析係数表!D22</f>
        <v>2.7777777777777776E-2</v>
      </c>
      <c r="W19" s="167">
        <f t="shared" si="8"/>
        <v>0</v>
      </c>
      <c r="X19" s="76">
        <f>分析係数表!E22</f>
        <v>0</v>
      </c>
      <c r="Y19" s="166">
        <f t="shared" si="9"/>
        <v>0</v>
      </c>
    </row>
    <row r="20" spans="1:25" x14ac:dyDescent="0.2">
      <c r="A20" s="6" t="s">
        <v>8</v>
      </c>
      <c r="B20" s="5" t="s">
        <v>269</v>
      </c>
      <c r="C20" s="75">
        <f>最終需要_まとめ!C21</f>
        <v>100</v>
      </c>
      <c r="D20" s="76">
        <f>投入係数表!R20</f>
        <v>0.15157894736842106</v>
      </c>
      <c r="E20" s="77">
        <f t="shared" si="0"/>
        <v>15.157894736842106</v>
      </c>
      <c r="F20" s="76">
        <f>分析係数表!C23</f>
        <v>0</v>
      </c>
      <c r="G20" s="77">
        <f t="shared" si="1"/>
        <v>0</v>
      </c>
      <c r="H20" s="77">
        <v>0</v>
      </c>
      <c r="I20" s="77">
        <f t="shared" si="2"/>
        <v>100</v>
      </c>
      <c r="J20" s="76">
        <f>分析係数表!G23</f>
        <v>0.21263157894736842</v>
      </c>
      <c r="K20" s="78">
        <f t="shared" si="3"/>
        <v>21.263157894736842</v>
      </c>
      <c r="L20" s="79"/>
      <c r="M20" s="80"/>
      <c r="N20" s="81">
        <f>分析係数表!H23</f>
        <v>3.2798714290399818E-5</v>
      </c>
      <c r="O20" s="82">
        <f t="shared" si="4"/>
        <v>4.80911468342228E-4</v>
      </c>
      <c r="P20" s="76">
        <f>分析係数表!C23</f>
        <v>0</v>
      </c>
      <c r="Q20" s="82">
        <f t="shared" si="5"/>
        <v>0</v>
      </c>
      <c r="R20" s="83">
        <v>0</v>
      </c>
      <c r="S20" s="84">
        <f t="shared" si="6"/>
        <v>100</v>
      </c>
      <c r="T20" s="85">
        <f>分析係数表!F23</f>
        <v>0.4357894736842105</v>
      </c>
      <c r="U20" s="86">
        <f t="shared" si="7"/>
        <v>43.578947368421048</v>
      </c>
      <c r="V20" s="87">
        <f>分析係数表!D23</f>
        <v>5.2631578947368418E-2</v>
      </c>
      <c r="W20" s="167">
        <f t="shared" si="8"/>
        <v>5</v>
      </c>
      <c r="X20" s="76">
        <f>分析係数表!E23</f>
        <v>4.8421052631578948E-2</v>
      </c>
      <c r="Y20" s="166">
        <f t="shared" si="9"/>
        <v>5</v>
      </c>
    </row>
    <row r="21" spans="1:25" x14ac:dyDescent="0.2">
      <c r="A21" s="6" t="s">
        <v>9</v>
      </c>
      <c r="B21" s="5" t="s">
        <v>270</v>
      </c>
      <c r="C21" s="90"/>
      <c r="D21" s="76">
        <f>投入係数表!R21</f>
        <v>6.3157894736842104E-3</v>
      </c>
      <c r="E21" s="77">
        <f t="shared" si="0"/>
        <v>0.63157894736842102</v>
      </c>
      <c r="F21" s="76">
        <f>分析係数表!C24</f>
        <v>0.31952662721893488</v>
      </c>
      <c r="G21" s="77">
        <f t="shared" si="1"/>
        <v>0.20180629087511676</v>
      </c>
      <c r="H21" s="77">
        <v>0.21083649197332774</v>
      </c>
      <c r="I21" s="77">
        <f t="shared" si="2"/>
        <v>0.21083649197332774</v>
      </c>
      <c r="J21" s="76">
        <f>分析係数表!G24</f>
        <v>0.20786516853932585</v>
      </c>
      <c r="K21" s="78">
        <f t="shared" si="3"/>
        <v>4.382556293827599E-2</v>
      </c>
      <c r="L21" s="79"/>
      <c r="M21" s="80"/>
      <c r="N21" s="81">
        <f>分析係数表!H24</f>
        <v>4.2638328577519763E-4</v>
      </c>
      <c r="O21" s="82">
        <f t="shared" si="4"/>
        <v>6.2518490884489646E-3</v>
      </c>
      <c r="P21" s="76">
        <f>分析係数表!C24</f>
        <v>0.31952662721893488</v>
      </c>
      <c r="Q21" s="82">
        <f t="shared" si="5"/>
        <v>1.9976322531138702E-3</v>
      </c>
      <c r="R21" s="83">
        <v>4.3097534060464876E-3</v>
      </c>
      <c r="S21" s="84">
        <f t="shared" si="6"/>
        <v>0.21514624537937421</v>
      </c>
      <c r="T21" s="85">
        <f>分析係数表!F24</f>
        <v>0.398876404494382</v>
      </c>
      <c r="U21" s="86">
        <f t="shared" si="7"/>
        <v>8.5816760797390826E-2</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投入係数表!R22</f>
        <v>1.0526315789473684E-2</v>
      </c>
      <c r="E22" s="77">
        <f t="shared" si="0"/>
        <v>1.0526315789473684</v>
      </c>
      <c r="F22" s="76">
        <f>分析係数表!C25</f>
        <v>1.883239171374762E-2</v>
      </c>
      <c r="G22" s="77">
        <f t="shared" si="1"/>
        <v>1.9823570224997495E-2</v>
      </c>
      <c r="H22" s="77">
        <v>2.6374681832004861E-2</v>
      </c>
      <c r="I22" s="77">
        <f t="shared" si="2"/>
        <v>2.6374681832004861E-2</v>
      </c>
      <c r="J22" s="76">
        <f>分析係数表!G25</f>
        <v>0.19852941176470587</v>
      </c>
      <c r="K22" s="78">
        <f t="shared" si="3"/>
        <v>5.2361500695892E-3</v>
      </c>
      <c r="L22" s="79"/>
      <c r="M22" s="80"/>
      <c r="N22" s="81">
        <f>分析係数表!H25</f>
        <v>5.9037685722719666E-4</v>
      </c>
      <c r="O22" s="82">
        <f t="shared" si="4"/>
        <v>8.6564064301601039E-3</v>
      </c>
      <c r="P22" s="76">
        <f>分析係数表!C25</f>
        <v>1.883239171374762E-2</v>
      </c>
      <c r="Q22" s="82">
        <f t="shared" si="5"/>
        <v>1.6302083672617876E-4</v>
      </c>
      <c r="R22" s="83">
        <v>7.15815169809575E-4</v>
      </c>
      <c r="S22" s="84">
        <f t="shared" si="6"/>
        <v>2.7090497001814436E-2</v>
      </c>
      <c r="T22" s="85">
        <f>分析係数表!F25</f>
        <v>0.35294117647058826</v>
      </c>
      <c r="U22" s="86">
        <f t="shared" si="7"/>
        <v>9.5613518829933304E-3</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投入係数表!R23</f>
        <v>2.3157894736842106E-2</v>
      </c>
      <c r="E23" s="77">
        <f t="shared" si="0"/>
        <v>2.3157894736842106</v>
      </c>
      <c r="F23" s="76">
        <f>分析係数表!C26</f>
        <v>0.74753173483779967</v>
      </c>
      <c r="G23" s="77">
        <f t="shared" si="1"/>
        <v>1.731126122782273</v>
      </c>
      <c r="H23" s="77">
        <v>1.9130747820279497</v>
      </c>
      <c r="I23" s="77">
        <f t="shared" si="2"/>
        <v>1.9130747820279497</v>
      </c>
      <c r="J23" s="76">
        <f>分析係数表!G26</f>
        <v>0.19647946353730092</v>
      </c>
      <c r="K23" s="78">
        <f t="shared" si="3"/>
        <v>0.37587990687959044</v>
      </c>
      <c r="L23" s="79"/>
      <c r="M23" s="80"/>
      <c r="N23" s="81">
        <f>分析係数表!H26</f>
        <v>1.2791498573255929E-2</v>
      </c>
      <c r="O23" s="82">
        <f t="shared" si="4"/>
        <v>0.18755547265346892</v>
      </c>
      <c r="P23" s="76">
        <f>分析係数表!C26</f>
        <v>0.74753173483779967</v>
      </c>
      <c r="Q23" s="82">
        <f t="shared" si="5"/>
        <v>0.1402036678509711</v>
      </c>
      <c r="R23" s="83">
        <v>0.15589728108216108</v>
      </c>
      <c r="S23" s="84">
        <f t="shared" si="6"/>
        <v>2.0689720631101109</v>
      </c>
      <c r="T23" s="85">
        <f>分析係数表!F26</f>
        <v>0.33528918692372173</v>
      </c>
      <c r="U23" s="86">
        <f t="shared" si="7"/>
        <v>0.69370396080808416</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投入係数表!R24</f>
        <v>0</v>
      </c>
      <c r="E24" s="77">
        <f t="shared" si="0"/>
        <v>0</v>
      </c>
      <c r="F24" s="76">
        <f>分析係数表!C27</f>
        <v>2.5641025641025661E-2</v>
      </c>
      <c r="G24" s="77">
        <f t="shared" si="1"/>
        <v>0</v>
      </c>
      <c r="H24" s="77">
        <v>1.9369796288448018E-5</v>
      </c>
      <c r="I24" s="77">
        <f t="shared" si="2"/>
        <v>1.9369796288448018E-5</v>
      </c>
      <c r="J24" s="76">
        <f>分析係数表!G27</f>
        <v>0.17777777777777778</v>
      </c>
      <c r="K24" s="78">
        <f t="shared" si="3"/>
        <v>3.4435193401685367E-6</v>
      </c>
      <c r="L24" s="79"/>
      <c r="M24" s="80"/>
      <c r="N24" s="81">
        <f>分析係数表!H27</f>
        <v>1.2135524287447932E-2</v>
      </c>
      <c r="O24" s="82">
        <f t="shared" si="4"/>
        <v>0.17793724328662436</v>
      </c>
      <c r="P24" s="76">
        <f>分析係数表!C27</f>
        <v>2.5641025641025661E-2</v>
      </c>
      <c r="Q24" s="82">
        <f t="shared" si="5"/>
        <v>4.5624934176057563E-3</v>
      </c>
      <c r="R24" s="83">
        <v>4.5776488454018459E-3</v>
      </c>
      <c r="S24" s="84">
        <f t="shared" si="6"/>
        <v>4.5970186416902942E-3</v>
      </c>
      <c r="T24" s="85">
        <f>分析係数表!F27</f>
        <v>0.33333333333333331</v>
      </c>
      <c r="U24" s="86">
        <f t="shared" si="7"/>
        <v>1.532339547230098E-3</v>
      </c>
      <c r="V24" s="87">
        <f>分析係数表!D27</f>
        <v>0</v>
      </c>
      <c r="W24" s="167">
        <f t="shared" si="8"/>
        <v>0</v>
      </c>
      <c r="X24" s="76">
        <f>分析係数表!E27</f>
        <v>0</v>
      </c>
      <c r="Y24" s="166">
        <f t="shared" si="9"/>
        <v>0</v>
      </c>
    </row>
    <row r="25" spans="1:25" x14ac:dyDescent="0.2">
      <c r="A25" s="6" t="s">
        <v>13</v>
      </c>
      <c r="B25" s="5" t="s">
        <v>191</v>
      </c>
      <c r="C25" s="90"/>
      <c r="D25" s="76">
        <f>投入係数表!R25</f>
        <v>0</v>
      </c>
      <c r="E25" s="77">
        <f t="shared" si="0"/>
        <v>0</v>
      </c>
      <c r="F25" s="76">
        <f>分析係数表!C28</f>
        <v>7.5250836120401843E-3</v>
      </c>
      <c r="G25" s="77">
        <f t="shared" si="1"/>
        <v>0</v>
      </c>
      <c r="H25" s="77">
        <v>2.7381321377340152E-4</v>
      </c>
      <c r="I25" s="77">
        <f t="shared" si="2"/>
        <v>2.7381321377340152E-4</v>
      </c>
      <c r="J25" s="76">
        <f>分析係数表!G28</f>
        <v>0.13043478260869565</v>
      </c>
      <c r="K25" s="78">
        <f t="shared" si="3"/>
        <v>3.5714767013921937E-5</v>
      </c>
      <c r="L25" s="79"/>
      <c r="M25" s="80"/>
      <c r="N25" s="81">
        <f>分析係数表!H28</f>
        <v>2.325428843189347E-2</v>
      </c>
      <c r="O25" s="82">
        <f t="shared" si="4"/>
        <v>0.34096623105463963</v>
      </c>
      <c r="P25" s="76">
        <f>分析係数表!C28</f>
        <v>7.5250836120401843E-3</v>
      </c>
      <c r="Q25" s="82">
        <f t="shared" si="5"/>
        <v>2.5657993975683755E-3</v>
      </c>
      <c r="R25" s="83">
        <v>2.6573175165478424E-3</v>
      </c>
      <c r="S25" s="84">
        <f t="shared" si="6"/>
        <v>2.9311307303212441E-3</v>
      </c>
      <c r="T25" s="85">
        <f>分析係数表!F28</f>
        <v>0.21739130434782608</v>
      </c>
      <c r="U25" s="86">
        <f t="shared" si="7"/>
        <v>6.3720233267853133E-4</v>
      </c>
      <c r="V25" s="87">
        <f>分析係数表!D28</f>
        <v>0</v>
      </c>
      <c r="W25" s="167">
        <f t="shared" si="8"/>
        <v>0</v>
      </c>
      <c r="X25" s="76">
        <f>分析係数表!E28</f>
        <v>0</v>
      </c>
      <c r="Y25" s="166">
        <f t="shared" si="9"/>
        <v>0</v>
      </c>
    </row>
    <row r="26" spans="1:25" x14ac:dyDescent="0.2">
      <c r="A26" s="6" t="s">
        <v>14</v>
      </c>
      <c r="B26" s="5" t="s">
        <v>50</v>
      </c>
      <c r="C26" s="90"/>
      <c r="D26" s="76">
        <f>投入係数表!R26</f>
        <v>4.2105263157894736E-3</v>
      </c>
      <c r="E26" s="77">
        <f t="shared" si="0"/>
        <v>0.42105263157894735</v>
      </c>
      <c r="F26" s="76">
        <f>分析係数表!C29</f>
        <v>5.2565707133917394E-2</v>
      </c>
      <c r="G26" s="77">
        <f t="shared" si="1"/>
        <v>2.2132929319544165E-2</v>
      </c>
      <c r="H26" s="77">
        <v>2.4922346168178875E-2</v>
      </c>
      <c r="I26" s="77">
        <f t="shared" si="2"/>
        <v>2.4922346168178875E-2</v>
      </c>
      <c r="J26" s="76">
        <f>分析係数表!G29</f>
        <v>0.23652173913043478</v>
      </c>
      <c r="K26" s="78">
        <f t="shared" si="3"/>
        <v>5.8946766589083946E-3</v>
      </c>
      <c r="L26" s="79"/>
      <c r="M26" s="80"/>
      <c r="N26" s="81">
        <f>分析係数表!H29</f>
        <v>1.0889173144412739E-2</v>
      </c>
      <c r="O26" s="82">
        <f t="shared" si="4"/>
        <v>0.15966260748961969</v>
      </c>
      <c r="P26" s="76">
        <f>分析係数表!C29</f>
        <v>5.2565707133917394E-2</v>
      </c>
      <c r="Q26" s="82">
        <f t="shared" si="5"/>
        <v>8.3927778655369552E-3</v>
      </c>
      <c r="R26" s="83">
        <v>1.015333637529274E-2</v>
      </c>
      <c r="S26" s="84">
        <f t="shared" si="6"/>
        <v>3.5075682543471612E-2</v>
      </c>
      <c r="T26" s="85">
        <f>分析係数表!F29</f>
        <v>0.37217391304347824</v>
      </c>
      <c r="U26" s="86">
        <f t="shared" si="7"/>
        <v>1.3054254024874652E-2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投入係数表!R27</f>
        <v>2.1052631578947368E-3</v>
      </c>
      <c r="E27" s="77">
        <f t="shared" si="0"/>
        <v>0.21052631578947367</v>
      </c>
      <c r="F27" s="76">
        <f>分析係数表!C30</f>
        <v>1</v>
      </c>
      <c r="G27" s="77">
        <f t="shared" si="1"/>
        <v>0.21052631578947367</v>
      </c>
      <c r="H27" s="77">
        <v>0.24541508193154832</v>
      </c>
      <c r="I27" s="77">
        <f t="shared" si="2"/>
        <v>0.24541508193154832</v>
      </c>
      <c r="J27" s="76">
        <f>分析係数表!G30</f>
        <v>0.34479678427869587</v>
      </c>
      <c r="K27" s="78">
        <f t="shared" si="3"/>
        <v>8.4618331063490537E-2</v>
      </c>
      <c r="L27" s="79"/>
      <c r="M27" s="80"/>
      <c r="N27" s="81">
        <f>分析係数表!H30</f>
        <v>0</v>
      </c>
      <c r="O27" s="82">
        <f t="shared" si="4"/>
        <v>0</v>
      </c>
      <c r="P27" s="76">
        <f>分析係数表!C30</f>
        <v>1</v>
      </c>
      <c r="Q27" s="82">
        <f t="shared" si="5"/>
        <v>0</v>
      </c>
      <c r="R27" s="83">
        <v>2.6131359067672274E-2</v>
      </c>
      <c r="S27" s="84">
        <f t="shared" si="6"/>
        <v>0.2715464409992206</v>
      </c>
      <c r="T27" s="85">
        <f>分析係数表!F30</f>
        <v>0.44149173738276015</v>
      </c>
      <c r="U27" s="86">
        <f t="shared" si="7"/>
        <v>0.11988551001685108</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投入係数表!R28</f>
        <v>1.2631578947368421E-2</v>
      </c>
      <c r="E28" s="77">
        <f t="shared" si="0"/>
        <v>1.263157894736842</v>
      </c>
      <c r="F28" s="76">
        <f>分析係数表!C31</f>
        <v>0.84592145015105746</v>
      </c>
      <c r="G28" s="77">
        <f t="shared" si="1"/>
        <v>1.0685323580855461</v>
      </c>
      <c r="H28" s="77">
        <v>1.2787117196575886</v>
      </c>
      <c r="I28" s="77">
        <f t="shared" si="2"/>
        <v>1.2787117196575886</v>
      </c>
      <c r="J28" s="76">
        <f>分析係数表!G31</f>
        <v>7.1042791857083509E-2</v>
      </c>
      <c r="K28" s="78">
        <f t="shared" si="3"/>
        <v>9.084325054484739E-2</v>
      </c>
      <c r="L28" s="79"/>
      <c r="M28" s="80"/>
      <c r="N28" s="81">
        <f>分析係数表!H31</f>
        <v>2.6304568860900653E-2</v>
      </c>
      <c r="O28" s="82">
        <f t="shared" si="4"/>
        <v>0.38569099761046688</v>
      </c>
      <c r="P28" s="76">
        <f>分析係数表!C31</f>
        <v>0.84592145015105746</v>
      </c>
      <c r="Q28" s="82">
        <f t="shared" si="5"/>
        <v>0.32626428800885421</v>
      </c>
      <c r="R28" s="83">
        <v>0.42476127126360569</v>
      </c>
      <c r="S28" s="84">
        <f t="shared" si="6"/>
        <v>1.7034729909211943</v>
      </c>
      <c r="T28" s="85">
        <f>分析係数表!F31</f>
        <v>0.3444121312837557</v>
      </c>
      <c r="U28" s="86">
        <f t="shared" si="7"/>
        <v>0.58669676338748233</v>
      </c>
      <c r="V28" s="87">
        <f>分析係数表!D31</f>
        <v>0</v>
      </c>
      <c r="W28" s="167">
        <f t="shared" si="8"/>
        <v>0</v>
      </c>
      <c r="X28" s="76">
        <f>分析係数表!E31</f>
        <v>0</v>
      </c>
      <c r="Y28" s="166">
        <f t="shared" si="9"/>
        <v>0</v>
      </c>
    </row>
    <row r="29" spans="1:25" x14ac:dyDescent="0.2">
      <c r="A29" s="6" t="s">
        <v>17</v>
      </c>
      <c r="B29" s="5" t="s">
        <v>272</v>
      </c>
      <c r="C29" s="90"/>
      <c r="D29" s="76">
        <f>投入係数表!R29</f>
        <v>0</v>
      </c>
      <c r="E29" s="77">
        <f t="shared" si="0"/>
        <v>0</v>
      </c>
      <c r="F29" s="76">
        <f>分析係数表!C32</f>
        <v>1</v>
      </c>
      <c r="G29" s="77">
        <f t="shared" si="1"/>
        <v>0</v>
      </c>
      <c r="H29" s="77">
        <v>8.1542455095977174E-3</v>
      </c>
      <c r="I29" s="77">
        <f t="shared" si="2"/>
        <v>8.1542455095977174E-3</v>
      </c>
      <c r="J29" s="76">
        <f>分析係数表!G32</f>
        <v>0.14030064423765212</v>
      </c>
      <c r="K29" s="78">
        <f t="shared" si="3"/>
        <v>1.1440458982685416E-3</v>
      </c>
      <c r="L29" s="79"/>
      <c r="M29" s="80"/>
      <c r="N29" s="81">
        <f>分析係数表!H32</f>
        <v>7.5437042867919574E-3</v>
      </c>
      <c r="O29" s="82">
        <f t="shared" si="4"/>
        <v>0.11060963771871243</v>
      </c>
      <c r="P29" s="76">
        <f>分析係数表!C32</f>
        <v>1</v>
      </c>
      <c r="Q29" s="82">
        <f t="shared" si="5"/>
        <v>0.11060963771871243</v>
      </c>
      <c r="R29" s="83">
        <v>0.13770160669399564</v>
      </c>
      <c r="S29" s="84">
        <f t="shared" si="6"/>
        <v>0.14585585220359337</v>
      </c>
      <c r="T29" s="85">
        <f>分析係数表!F32</f>
        <v>0.4831782390837509</v>
      </c>
      <c r="U29" s="86">
        <f t="shared" si="7"/>
        <v>7.0474373827792078E-2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投入係数表!R30</f>
        <v>0</v>
      </c>
      <c r="E30" s="77">
        <f t="shared" si="0"/>
        <v>0</v>
      </c>
      <c r="F30" s="76">
        <f>分析係数表!C33</f>
        <v>0.837092731829574</v>
      </c>
      <c r="G30" s="77">
        <f t="shared" si="1"/>
        <v>0</v>
      </c>
      <c r="H30" s="77">
        <v>2.0862501586152844E-2</v>
      </c>
      <c r="I30" s="77">
        <f t="shared" si="2"/>
        <v>2.0862501586152844E-2</v>
      </c>
      <c r="J30" s="76">
        <f>分析係数表!G33</f>
        <v>0.5074626865671642</v>
      </c>
      <c r="K30" s="78">
        <f t="shared" si="3"/>
        <v>1.0586941103420847E-2</v>
      </c>
      <c r="L30" s="79"/>
      <c r="M30" s="80"/>
      <c r="N30" s="81">
        <f>分析係数表!H33</f>
        <v>1.0823575715831939E-3</v>
      </c>
      <c r="O30" s="82">
        <f t="shared" si="4"/>
        <v>1.5870078455293524E-2</v>
      </c>
      <c r="P30" s="76">
        <f>分析係数表!C33</f>
        <v>0.837092731829574</v>
      </c>
      <c r="Q30" s="82">
        <f t="shared" si="5"/>
        <v>1.3284727328491322E-2</v>
      </c>
      <c r="R30" s="83">
        <v>3.4520401595404981E-2</v>
      </c>
      <c r="S30" s="84">
        <f t="shared" si="6"/>
        <v>5.5382903181557822E-2</v>
      </c>
      <c r="T30" s="85">
        <f>分析係数表!F33</f>
        <v>0.64477611940298507</v>
      </c>
      <c r="U30" s="86">
        <f t="shared" si="7"/>
        <v>3.5709573394676085E-2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投入係数表!R31</f>
        <v>0.04</v>
      </c>
      <c r="E31" s="77">
        <f t="shared" si="0"/>
        <v>4</v>
      </c>
      <c r="F31" s="76">
        <f>分析係数表!C34</f>
        <v>0.15171777726539082</v>
      </c>
      <c r="G31" s="77">
        <f t="shared" si="1"/>
        <v>0.60687110906156327</v>
      </c>
      <c r="H31" s="77">
        <v>0.65684216704916931</v>
      </c>
      <c r="I31" s="77">
        <f t="shared" si="2"/>
        <v>0.65684216704916931</v>
      </c>
      <c r="J31" s="76">
        <f>分析係数表!G34</f>
        <v>0.4256007393715342</v>
      </c>
      <c r="K31" s="78">
        <f t="shared" si="3"/>
        <v>0.27955251194652725</v>
      </c>
      <c r="L31" s="79"/>
      <c r="M31" s="80"/>
      <c r="N31" s="81">
        <f>分析係数表!H34</f>
        <v>0.18524713831217815</v>
      </c>
      <c r="O31" s="82">
        <f t="shared" si="4"/>
        <v>2.7161879731969036</v>
      </c>
      <c r="P31" s="76">
        <f>分析係数表!C34</f>
        <v>0.15171777726539082</v>
      </c>
      <c r="Q31" s="82">
        <f t="shared" si="5"/>
        <v>0.41209400192842116</v>
      </c>
      <c r="R31" s="83">
        <v>0.43494809379941596</v>
      </c>
      <c r="S31" s="84">
        <f t="shared" si="6"/>
        <v>1.0917902608485852</v>
      </c>
      <c r="T31" s="85">
        <f>分析係数表!F34</f>
        <v>0.70194085027726427</v>
      </c>
      <c r="U31" s="86">
        <f t="shared" si="7"/>
        <v>0.76637218402449203</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投入係数表!R32</f>
        <v>6.3157894736842104E-3</v>
      </c>
      <c r="E32" s="77">
        <f t="shared" si="0"/>
        <v>0.63157894736842102</v>
      </c>
      <c r="F32" s="76">
        <f>分析係数表!C35</f>
        <v>0.24573021958870689</v>
      </c>
      <c r="G32" s="77">
        <f t="shared" si="1"/>
        <v>0.15519803342444644</v>
      </c>
      <c r="H32" s="77">
        <v>0.18143446826476117</v>
      </c>
      <c r="I32" s="77">
        <f t="shared" si="2"/>
        <v>0.18143446826476117</v>
      </c>
      <c r="J32" s="76">
        <f>分析係数表!G35</f>
        <v>0.31648936170212766</v>
      </c>
      <c r="K32" s="78">
        <f t="shared" si="3"/>
        <v>5.7422079051879203E-2</v>
      </c>
      <c r="L32" s="79"/>
      <c r="M32" s="80"/>
      <c r="N32" s="81">
        <f>分析係数表!H35</f>
        <v>7.0287644724326803E-2</v>
      </c>
      <c r="O32" s="82">
        <f t="shared" si="4"/>
        <v>1.0305932766573946</v>
      </c>
      <c r="P32" s="76">
        <f>分析係数表!C35</f>
        <v>0.24573021958870689</v>
      </c>
      <c r="Q32" s="82">
        <f t="shared" si="5"/>
        <v>0.25324791217966652</v>
      </c>
      <c r="R32" s="83">
        <v>0.27990976382042765</v>
      </c>
      <c r="S32" s="84">
        <f t="shared" si="6"/>
        <v>0.46134423208518882</v>
      </c>
      <c r="T32" s="85">
        <f>分析係数表!F35</f>
        <v>0.65026595744680848</v>
      </c>
      <c r="U32" s="86">
        <f t="shared" si="7"/>
        <v>0.29999644878943793</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投入係数表!R33</f>
        <v>2.1052631578947368E-3</v>
      </c>
      <c r="E33" s="77">
        <f t="shared" si="0"/>
        <v>0.21052631578947367</v>
      </c>
      <c r="F33" s="76">
        <f>分析係数表!C36</f>
        <v>0.58821233411397345</v>
      </c>
      <c r="G33" s="77">
        <f t="shared" si="1"/>
        <v>0.12383417560294177</v>
      </c>
      <c r="H33" s="77">
        <v>0.1538096326354044</v>
      </c>
      <c r="I33" s="77">
        <f t="shared" si="2"/>
        <v>0.1538096326354044</v>
      </c>
      <c r="J33" s="76">
        <f>分析係数表!G36</f>
        <v>4.6988749172733289E-2</v>
      </c>
      <c r="K33" s="78">
        <f t="shared" si="3"/>
        <v>7.2273222482552692E-3</v>
      </c>
      <c r="L33" s="79"/>
      <c r="M33" s="80"/>
      <c r="N33" s="81">
        <f>分析係数表!H36</f>
        <v>7.2517957296073993E-2</v>
      </c>
      <c r="O33" s="82">
        <f t="shared" si="4"/>
        <v>1.0632952565046661</v>
      </c>
      <c r="P33" s="76">
        <f>分析係数表!C36</f>
        <v>0.58821233411397345</v>
      </c>
      <c r="Q33" s="82">
        <f t="shared" si="5"/>
        <v>0.62544338468092575</v>
      </c>
      <c r="R33" s="83">
        <v>0.66025276425816248</v>
      </c>
      <c r="S33" s="84">
        <f t="shared" si="6"/>
        <v>0.81406239689356685</v>
      </c>
      <c r="T33" s="85">
        <f>分析係数表!F36</f>
        <v>0.85903375248180014</v>
      </c>
      <c r="U33" s="86">
        <f t="shared" si="7"/>
        <v>0.69930707555780924</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投入係数表!R34</f>
        <v>1.6842105263157894E-2</v>
      </c>
      <c r="E34" s="77">
        <f t="shared" si="0"/>
        <v>1.6842105263157894</v>
      </c>
      <c r="F34" s="76">
        <f>分析係数表!C37</f>
        <v>0.50371087447563734</v>
      </c>
      <c r="G34" s="77">
        <f t="shared" si="1"/>
        <v>0.84835515701159969</v>
      </c>
      <c r="H34" s="77">
        <v>0.97475913441325024</v>
      </c>
      <c r="I34" s="77">
        <f t="shared" si="2"/>
        <v>0.97475913441325024</v>
      </c>
      <c r="J34" s="76">
        <f>分析係数表!G37</f>
        <v>0.46674537583628495</v>
      </c>
      <c r="K34" s="78">
        <f t="shared" si="3"/>
        <v>0.45496431854156427</v>
      </c>
      <c r="L34" s="79"/>
      <c r="M34" s="80"/>
      <c r="N34" s="81">
        <f>分析係数表!H37</f>
        <v>5.4544261864934891E-2</v>
      </c>
      <c r="O34" s="82">
        <f t="shared" si="4"/>
        <v>0.79975577185312507</v>
      </c>
      <c r="P34" s="76">
        <f>分析係数表!C37</f>
        <v>0.50371087447563734</v>
      </c>
      <c r="Q34" s="82">
        <f t="shared" si="5"/>
        <v>0.40284567920707592</v>
      </c>
      <c r="R34" s="83">
        <v>0.45524904501103697</v>
      </c>
      <c r="S34" s="84">
        <f t="shared" si="6"/>
        <v>1.4300081794242872</v>
      </c>
      <c r="T34" s="85">
        <f>分析係数表!F37</f>
        <v>0.71979535615899248</v>
      </c>
      <c r="U34" s="86">
        <f t="shared" si="7"/>
        <v>1.0293132468189772</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投入係数表!R35</f>
        <v>8.4210526315789472E-3</v>
      </c>
      <c r="E35" s="77">
        <f t="shared" si="0"/>
        <v>0.84210526315789469</v>
      </c>
      <c r="F35" s="76">
        <f>分析係数表!C38</f>
        <v>2.603198214949809E-3</v>
      </c>
      <c r="G35" s="77">
        <f t="shared" si="1"/>
        <v>2.1921669178524704E-3</v>
      </c>
      <c r="H35" s="77">
        <v>2.523021882729186E-3</v>
      </c>
      <c r="I35" s="77">
        <f t="shared" si="2"/>
        <v>2.523021882729186E-3</v>
      </c>
      <c r="J35" s="76">
        <f>分析係数表!G38</f>
        <v>0.5</v>
      </c>
      <c r="K35" s="78">
        <f t="shared" si="3"/>
        <v>1.261510941364593E-3</v>
      </c>
      <c r="L35" s="79"/>
      <c r="M35" s="80"/>
      <c r="N35" s="81">
        <f>分析係数表!H38</f>
        <v>4.7820525435402932E-2</v>
      </c>
      <c r="O35" s="82">
        <f t="shared" si="4"/>
        <v>0.70116892084296845</v>
      </c>
      <c r="P35" s="76">
        <f>分析係数表!C38</f>
        <v>2.603198214949809E-3</v>
      </c>
      <c r="Q35" s="82">
        <f t="shared" si="5"/>
        <v>1.8252816831166993E-3</v>
      </c>
      <c r="R35" s="83">
        <v>2.0523068986032155E-3</v>
      </c>
      <c r="S35" s="84">
        <f t="shared" si="6"/>
        <v>4.5753287813324016E-3</v>
      </c>
      <c r="T35" s="85">
        <f>分析係数表!F38</f>
        <v>0.66666666666666663</v>
      </c>
      <c r="U35" s="86">
        <f t="shared" si="7"/>
        <v>3.0502191875549341E-3</v>
      </c>
      <c r="V35" s="87">
        <f>分析係数表!D38</f>
        <v>1.0833333333333333</v>
      </c>
      <c r="W35" s="167">
        <f t="shared" si="8"/>
        <v>0</v>
      </c>
      <c r="X35" s="76">
        <f>分析係数表!E38</f>
        <v>0</v>
      </c>
      <c r="Y35" s="166">
        <f t="shared" si="9"/>
        <v>0</v>
      </c>
    </row>
    <row r="36" spans="1:25" x14ac:dyDescent="0.2">
      <c r="A36" s="6" t="s">
        <v>24</v>
      </c>
      <c r="B36" s="5" t="s">
        <v>39</v>
      </c>
      <c r="C36" s="90"/>
      <c r="D36" s="76">
        <f>投入係数表!R36</f>
        <v>0</v>
      </c>
      <c r="E36" s="77">
        <f t="shared" si="0"/>
        <v>0</v>
      </c>
      <c r="F36" s="76">
        <f>分析係数表!C39</f>
        <v>1</v>
      </c>
      <c r="G36" s="77">
        <f t="shared" si="1"/>
        <v>0</v>
      </c>
      <c r="H36" s="77">
        <v>5.8425554662580757E-3</v>
      </c>
      <c r="I36" s="77">
        <f t="shared" si="2"/>
        <v>5.8425554662580757E-3</v>
      </c>
      <c r="J36" s="76">
        <f>分析係数表!G39</f>
        <v>0.35424286759326995</v>
      </c>
      <c r="K36" s="78">
        <f t="shared" si="3"/>
        <v>2.0696836024399951E-3</v>
      </c>
      <c r="L36" s="79"/>
      <c r="M36" s="80"/>
      <c r="N36" s="81">
        <f>分析係数表!H39</f>
        <v>4.3622290006231756E-3</v>
      </c>
      <c r="O36" s="82">
        <f t="shared" si="4"/>
        <v>6.3961225289516324E-2</v>
      </c>
      <c r="P36" s="76">
        <f>分析係数表!C39</f>
        <v>1</v>
      </c>
      <c r="Q36" s="82">
        <f t="shared" si="5"/>
        <v>6.3961225289516324E-2</v>
      </c>
      <c r="R36" s="83">
        <v>6.7469109037707933E-2</v>
      </c>
      <c r="S36" s="84">
        <f t="shared" si="6"/>
        <v>7.3311664503966006E-2</v>
      </c>
      <c r="T36" s="85">
        <f>分析係数表!F39</f>
        <v>0.70501097293343085</v>
      </c>
      <c r="U36" s="86">
        <f t="shared" si="7"/>
        <v>5.1685527919310338E-2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投入係数表!R37</f>
        <v>0</v>
      </c>
      <c r="E37" s="77">
        <f t="shared" si="0"/>
        <v>0</v>
      </c>
      <c r="F37" s="76">
        <f>分析係数表!C40</f>
        <v>0.80741531074953321</v>
      </c>
      <c r="G37" s="77">
        <f t="shared" si="1"/>
        <v>0</v>
      </c>
      <c r="H37" s="77">
        <v>2.1413923229924628E-3</v>
      </c>
      <c r="I37" s="77">
        <f t="shared" si="2"/>
        <v>2.1413923229924628E-3</v>
      </c>
      <c r="J37" s="76">
        <f>分析係数表!G40</f>
        <v>0.58044960848699167</v>
      </c>
      <c r="K37" s="78">
        <f t="shared" si="3"/>
        <v>1.2429703354980247E-3</v>
      </c>
      <c r="L37" s="79"/>
      <c r="M37" s="80"/>
      <c r="N37" s="81">
        <f>分析係数表!H40</f>
        <v>3.1486765718783824E-2</v>
      </c>
      <c r="O37" s="82">
        <f t="shared" si="4"/>
        <v>0.46167500960853886</v>
      </c>
      <c r="P37" s="76">
        <f>分析係数表!C40</f>
        <v>0.80741531074953321</v>
      </c>
      <c r="Q37" s="82">
        <f t="shared" si="5"/>
        <v>0.37276347134837212</v>
      </c>
      <c r="R37" s="83">
        <v>0.37317919388372628</v>
      </c>
      <c r="S37" s="84">
        <f t="shared" si="6"/>
        <v>0.37532058620671876</v>
      </c>
      <c r="T37" s="85">
        <f>分析係数表!F40</f>
        <v>0.7794897701439758</v>
      </c>
      <c r="U37" s="86">
        <f t="shared" si="7"/>
        <v>0.29255855747257747</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投入係数表!R38</f>
        <v>0</v>
      </c>
      <c r="E38" s="77">
        <f t="shared" si="0"/>
        <v>0</v>
      </c>
      <c r="F38" s="76">
        <f>分析係数表!C41</f>
        <v>0.45201238390092879</v>
      </c>
      <c r="G38" s="77">
        <f t="shared" si="1"/>
        <v>0</v>
      </c>
      <c r="H38" s="77">
        <v>3.4322034629114477E-7</v>
      </c>
      <c r="I38" s="77">
        <f t="shared" si="2"/>
        <v>3.4322034629114477E-7</v>
      </c>
      <c r="J38" s="76">
        <f>分析係数表!G41</f>
        <v>0.48819421350182907</v>
      </c>
      <c r="K38" s="78">
        <f t="shared" si="3"/>
        <v>1.6755818701543084E-7</v>
      </c>
      <c r="L38" s="79"/>
      <c r="M38" s="80"/>
      <c r="N38" s="81">
        <f>分析係数表!H41</f>
        <v>5.5823411722260484E-2</v>
      </c>
      <c r="O38" s="82">
        <f t="shared" si="4"/>
        <v>0.81851131911847197</v>
      </c>
      <c r="P38" s="76">
        <f>分析係数表!C41</f>
        <v>0.45201238390092879</v>
      </c>
      <c r="Q38" s="82">
        <f t="shared" si="5"/>
        <v>0.36997725260463438</v>
      </c>
      <c r="R38" s="83">
        <v>0.37323783842840191</v>
      </c>
      <c r="S38" s="84">
        <f t="shared" si="6"/>
        <v>0.37323818164874822</v>
      </c>
      <c r="T38" s="85">
        <f>分析係数表!F41</f>
        <v>0.58829398071167271</v>
      </c>
      <c r="U38" s="86">
        <f t="shared" si="7"/>
        <v>0.2195737756357285</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投入係数表!R39</f>
        <v>2.1052631578947368E-3</v>
      </c>
      <c r="E39" s="77">
        <f>$C$20*D39</f>
        <v>0.21052631578947367</v>
      </c>
      <c r="F39" s="76">
        <f>分析係数表!C42</f>
        <v>0.22977941176470584</v>
      </c>
      <c r="G39" s="77">
        <f>E39*F39</f>
        <v>4.8374613003095965E-2</v>
      </c>
      <c r="H39" s="77">
        <v>4.9533552058524388E-2</v>
      </c>
      <c r="I39" s="77">
        <f>C39+H39</f>
        <v>4.9533552058524388E-2</v>
      </c>
      <c r="J39" s="76">
        <f>分析係数表!G42</f>
        <v>0.5</v>
      </c>
      <c r="K39" s="78">
        <f>I39*J39</f>
        <v>2.4766776029262194E-2</v>
      </c>
      <c r="L39" s="79"/>
      <c r="M39" s="80"/>
      <c r="N39" s="81">
        <f>分析係数表!H42</f>
        <v>1.6268162288038308E-2</v>
      </c>
      <c r="O39" s="82">
        <f t="shared" si="4"/>
        <v>0.23853208829774508</v>
      </c>
      <c r="P39" s="76">
        <f>分析係数表!C42</f>
        <v>0.22977941176470584</v>
      </c>
      <c r="Q39" s="82">
        <f>O39*P39</f>
        <v>5.4809762936062739E-2</v>
      </c>
      <c r="R39" s="83">
        <v>5.6198575703962611E-2</v>
      </c>
      <c r="S39" s="84">
        <f>I39+R39</f>
        <v>0.105732127762487</v>
      </c>
      <c r="T39" s="85">
        <f>分析係数表!F42</f>
        <v>0.56349206349206349</v>
      </c>
      <c r="U39" s="86">
        <f>S39*T39</f>
        <v>5.9579214850290295E-2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投入係数表!R40</f>
        <v>3.3684210526315789E-2</v>
      </c>
      <c r="E40" s="77">
        <f>$C$20*D40</f>
        <v>3.3684210526315788</v>
      </c>
      <c r="F40" s="76">
        <f>分析係数表!C43</f>
        <v>0.15755839576906128</v>
      </c>
      <c r="G40" s="77">
        <f>E40*F40</f>
        <v>0.53072301732736427</v>
      </c>
      <c r="H40" s="77">
        <v>0.60483805198886009</v>
      </c>
      <c r="I40" s="77">
        <f>C40+H40</f>
        <v>0.60483805198886009</v>
      </c>
      <c r="J40" s="76">
        <f>分析係数表!G43</f>
        <v>0.37795275590551181</v>
      </c>
      <c r="K40" s="78">
        <f>I40*J40</f>
        <v>0.2286002086257109</v>
      </c>
      <c r="L40" s="79"/>
      <c r="M40" s="80"/>
      <c r="N40" s="81">
        <f>分析係数表!H43</f>
        <v>4.3425497720489356E-2</v>
      </c>
      <c r="O40" s="82">
        <f t="shared" si="4"/>
        <v>0.63672678408510985</v>
      </c>
      <c r="P40" s="76">
        <f>分析係数表!C43</f>
        <v>0.15755839576906128</v>
      </c>
      <c r="Q40" s="82">
        <f>O40*P40</f>
        <v>0.10032165064364336</v>
      </c>
      <c r="R40" s="83">
        <v>0.14260827992340541</v>
      </c>
      <c r="S40" s="84">
        <f>I40+R40</f>
        <v>0.7474463319122655</v>
      </c>
      <c r="T40" s="85">
        <f>分析係数表!F43</f>
        <v>0.59317585301837272</v>
      </c>
      <c r="U40" s="86">
        <f>S40*T40</f>
        <v>0.44336711551751185</v>
      </c>
      <c r="V40" s="87">
        <f>分析係数表!D43</f>
        <v>0.81889763779527558</v>
      </c>
      <c r="W40" s="167">
        <f>ROUND(S40*V40,0)</f>
        <v>1</v>
      </c>
      <c r="X40" s="76">
        <f>分析係数表!E43</f>
        <v>0.67322834645669294</v>
      </c>
      <c r="Y40" s="166">
        <f>ROUND(S40*X40,0)</f>
        <v>1</v>
      </c>
    </row>
    <row r="41" spans="1:25" x14ac:dyDescent="0.2">
      <c r="A41" s="6" t="s">
        <v>340</v>
      </c>
      <c r="B41" s="5" t="s">
        <v>42</v>
      </c>
      <c r="C41" s="90"/>
      <c r="D41" s="76">
        <f>投入係数表!R41</f>
        <v>0</v>
      </c>
      <c r="E41" s="77">
        <f>$C$20*D41</f>
        <v>0</v>
      </c>
      <c r="F41" s="76">
        <f>分析係数表!C44</f>
        <v>0.3172445048719692</v>
      </c>
      <c r="G41" s="77">
        <f>E41*F41</f>
        <v>0</v>
      </c>
      <c r="H41" s="77">
        <v>4.391192932402207E-4</v>
      </c>
      <c r="I41" s="77">
        <f>C41+H41</f>
        <v>4.391192932402207E-4</v>
      </c>
      <c r="J41" s="76">
        <f>分析係数表!G44</f>
        <v>0.27070707070707073</v>
      </c>
      <c r="K41" s="78">
        <f>I41*J41</f>
        <v>1.1887269756401935E-4</v>
      </c>
      <c r="L41" s="79"/>
      <c r="M41" s="80"/>
      <c r="N41" s="81">
        <f>分析係数表!H44</f>
        <v>0.1249959001607137</v>
      </c>
      <c r="O41" s="82">
        <f t="shared" si="4"/>
        <v>1.8327536058522309</v>
      </c>
      <c r="P41" s="76">
        <f>分析係数表!C44</f>
        <v>0.3172445048719692</v>
      </c>
      <c r="Q41" s="82">
        <f>O41*P41</f>
        <v>0.58143101024090715</v>
      </c>
      <c r="R41" s="83">
        <v>0.58672962002342033</v>
      </c>
      <c r="S41" s="84">
        <f>I41+R41</f>
        <v>0.58716873931666058</v>
      </c>
      <c r="T41" s="85">
        <f>分析係数表!F44</f>
        <v>0.56111111111111112</v>
      </c>
      <c r="U41" s="86">
        <f>S41*T41</f>
        <v>0.32946690372768178</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投入係数表!R42</f>
        <v>2.1052631578947368E-3</v>
      </c>
      <c r="E42" s="77">
        <f>$C$20*D42</f>
        <v>0.21052631578947367</v>
      </c>
      <c r="F42" s="76">
        <f>分析係数表!C45</f>
        <v>1</v>
      </c>
      <c r="G42" s="77">
        <f>E42*F42</f>
        <v>0.21052631578947367</v>
      </c>
      <c r="H42" s="77">
        <v>0.216263569531635</v>
      </c>
      <c r="I42" s="77">
        <f>C42+H42</f>
        <v>0.216263569531635</v>
      </c>
      <c r="J42" s="76">
        <f>分析係数表!G45</f>
        <v>0</v>
      </c>
      <c r="K42" s="78">
        <f>I42*J42</f>
        <v>0</v>
      </c>
      <c r="L42" s="79"/>
      <c r="M42" s="80"/>
      <c r="N42" s="81">
        <f>分析係数表!H45</f>
        <v>0</v>
      </c>
      <c r="O42" s="82">
        <f t="shared" si="4"/>
        <v>0</v>
      </c>
      <c r="P42" s="76">
        <f>分析係数表!C45</f>
        <v>1</v>
      </c>
      <c r="Q42" s="82">
        <f>O42*P42</f>
        <v>0</v>
      </c>
      <c r="R42" s="83">
        <v>5.099580998393599E-3</v>
      </c>
      <c r="S42" s="84">
        <f>I42+R42</f>
        <v>0.22136315053002861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6.3157894736842104E-3</v>
      </c>
      <c r="E43" s="77">
        <f>$C$20*D43</f>
        <v>0.63157894736842102</v>
      </c>
      <c r="F43" s="76">
        <f>分析係数表!C46</f>
        <v>4.6672428694900625E-2</v>
      </c>
      <c r="G43" s="77">
        <f>E43*F43</f>
        <v>2.9477323386253026E-2</v>
      </c>
      <c r="H43" s="77">
        <v>3.1549799517793617E-2</v>
      </c>
      <c r="I43" s="77">
        <f>C43+H43</f>
        <v>3.1549799517793617E-2</v>
      </c>
      <c r="J43" s="76">
        <f>分析係数表!G46</f>
        <v>1.8518518518518517E-2</v>
      </c>
      <c r="K43" s="78">
        <f>I43*J43</f>
        <v>5.8425554662580766E-4</v>
      </c>
      <c r="L43" s="79"/>
      <c r="M43" s="80"/>
      <c r="N43" s="81">
        <f>分析係数表!H46</f>
        <v>2.5582997146511858E-2</v>
      </c>
      <c r="O43" s="82">
        <f t="shared" si="4"/>
        <v>0.37511094530693784</v>
      </c>
      <c r="P43" s="76">
        <f>分析係数表!C46</f>
        <v>4.6672428694900625E-2</v>
      </c>
      <c r="Q43" s="82">
        <f>O43*P43</f>
        <v>1.7507338847514823E-2</v>
      </c>
      <c r="R43" s="83">
        <v>1.8942572240234802E-2</v>
      </c>
      <c r="S43" s="84">
        <f>I43+R43</f>
        <v>5.0492371758028419E-2</v>
      </c>
      <c r="T43" s="85">
        <f>分析係数表!F46</f>
        <v>0.35185185185185186</v>
      </c>
      <c r="U43" s="86">
        <f>S43*T43</f>
        <v>1.7765834507454444E-2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投入係数表!R44</f>
        <v>0.55157894736842106</v>
      </c>
      <c r="E44" s="91">
        <f>SUM(E5:E43)</f>
        <v>55.157894736842096</v>
      </c>
      <c r="F44" s="92">
        <f>分析係数表!C47</f>
        <v>0.39611399613657461</v>
      </c>
      <c r="G44" s="91">
        <f>SUM(G5:G43)</f>
        <v>7.6179294363091836</v>
      </c>
      <c r="H44" s="91">
        <f>SUM(H5:H43)</f>
        <v>8.6632540641239562</v>
      </c>
      <c r="I44" s="91">
        <f>SUM(I6:I43)</f>
        <v>108.66163589851378</v>
      </c>
      <c r="J44" s="92">
        <f>分析係数表!G47</f>
        <v>0.26621430495689657</v>
      </c>
      <c r="K44" s="93">
        <f>SUM(K5:K43)</f>
        <v>23.385183027569681</v>
      </c>
      <c r="L44" s="94">
        <f>最終需要_まとめ!$L$33</f>
        <v>0.627</v>
      </c>
      <c r="M44" s="91">
        <f>K44*L44</f>
        <v>14.662509758286189</v>
      </c>
      <c r="N44" s="95">
        <f>分析係数表!H47</f>
        <v>1</v>
      </c>
      <c r="O44" s="96">
        <f>SUM(O5:O43)</f>
        <v>14.662509758286186</v>
      </c>
      <c r="P44" s="92">
        <f>分析係数表!C47</f>
        <v>0.39611399613657461</v>
      </c>
      <c r="Q44" s="96">
        <f>SUM(Q5:Q43)</f>
        <v>4.3182333978481084</v>
      </c>
      <c r="R44" s="91">
        <f>SUM(R5:R43)</f>
        <v>4.8550039239919602</v>
      </c>
      <c r="S44" s="97">
        <f>SUM(S5:S43)</f>
        <v>113.51825798811589</v>
      </c>
      <c r="T44" s="98">
        <f>分析係数表!F47</f>
        <v>0.49986530172413796</v>
      </c>
      <c r="U44" s="99">
        <f>SUM(U5:U43)</f>
        <v>50.37316404063813</v>
      </c>
      <c r="V44" s="100">
        <f>分析係数表!D47</f>
        <v>0.10482893318965517</v>
      </c>
      <c r="W44" s="164">
        <f>SUM(W5:W43)</f>
        <v>6</v>
      </c>
      <c r="X44" s="92">
        <f>分析係数表!E47</f>
        <v>8.4725215517241381E-2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1</v>
      </c>
      <c r="G5" s="77">
        <f t="shared" ref="G5:G38" si="1">E5*F5</f>
        <v>0</v>
      </c>
      <c r="H5" s="77">
        <f t="array" ref="H5:H43">MMULT(逆行列係数!C5:AO43,'17'!G5:G43)</f>
        <v>2.1438119232552928E-3</v>
      </c>
      <c r="I5" s="77">
        <f t="shared" ref="I5:I38" si="2">C5+H5</f>
        <v>2.1438119232552928E-3</v>
      </c>
      <c r="J5" s="76">
        <f>分析係数表!G8</f>
        <v>0.11967899511514306</v>
      </c>
      <c r="K5" s="78">
        <f t="shared" ref="K5:K38" si="3">I5*J5</f>
        <v>2.5656925669105562E-4</v>
      </c>
      <c r="L5" s="79" t="s">
        <v>183</v>
      </c>
      <c r="M5" s="80" t="s">
        <v>183</v>
      </c>
      <c r="N5" s="81">
        <f>分析係数表!H8</f>
        <v>1.4037849716291122E-2</v>
      </c>
      <c r="O5" s="82">
        <f t="shared" ref="O5:O43" si="4">$M$44*N5</f>
        <v>0.20775591712256961</v>
      </c>
      <c r="P5" s="76">
        <f>分析係数表!C8</f>
        <v>1</v>
      </c>
      <c r="Q5" s="82">
        <f t="shared" ref="Q5:Q38" si="5">O5*P5</f>
        <v>0.20775591712256961</v>
      </c>
      <c r="R5" s="83">
        <f t="array" ref="R5:R43">MMULT(逆行列係数!C5:AO43,'17'!Q5:Q43)</f>
        <v>0.30044180207411103</v>
      </c>
      <c r="S5" s="84">
        <f t="shared" ref="S5:S38" si="6">I5+R5</f>
        <v>0.30258561399736633</v>
      </c>
      <c r="T5" s="85">
        <f>分析係数表!F8</f>
        <v>0.45208187950686207</v>
      </c>
      <c r="U5" s="86">
        <f t="shared" ref="U5:U38" si="7">S5*T5</f>
        <v>0.13679347308766723</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投入係数表!S6</f>
        <v>0</v>
      </c>
      <c r="E6" s="77">
        <f t="shared" si="0"/>
        <v>0</v>
      </c>
      <c r="F6" s="76">
        <f>分析係数表!C9</f>
        <v>0.71764705882352942</v>
      </c>
      <c r="G6" s="77">
        <f t="shared" si="1"/>
        <v>0</v>
      </c>
      <c r="H6" s="77">
        <v>3.8925396339540125E-3</v>
      </c>
      <c r="I6" s="77">
        <f t="shared" si="2"/>
        <v>3.8925396339540125E-3</v>
      </c>
      <c r="J6" s="76">
        <f>分析係数表!G9</f>
        <v>0.25757575757575757</v>
      </c>
      <c r="K6" s="78">
        <f t="shared" si="3"/>
        <v>1.0026238451093668E-3</v>
      </c>
      <c r="L6" s="79"/>
      <c r="M6" s="80"/>
      <c r="N6" s="81">
        <f>分析係数表!H9</f>
        <v>7.2157171438879601E-4</v>
      </c>
      <c r="O6" s="82">
        <f t="shared" si="4"/>
        <v>1.0679042468917131E-2</v>
      </c>
      <c r="P6" s="76">
        <f>分析係数表!C9</f>
        <v>0.71764705882352942</v>
      </c>
      <c r="Q6" s="82">
        <f t="shared" si="5"/>
        <v>7.6637834188699409E-3</v>
      </c>
      <c r="R6" s="83">
        <v>9.415913306812445E-3</v>
      </c>
      <c r="S6" s="84">
        <f t="shared" si="6"/>
        <v>1.3308452940766458E-2</v>
      </c>
      <c r="T6" s="85">
        <f>分析係数表!F9</f>
        <v>0.71212121212121215</v>
      </c>
      <c r="U6" s="86">
        <f t="shared" si="7"/>
        <v>9.4772316396367212E-3</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投入係数表!S7</f>
        <v>0</v>
      </c>
      <c r="E7" s="77">
        <f t="shared" si="0"/>
        <v>0</v>
      </c>
      <c r="F7" s="76">
        <f>分析係数表!C10</f>
        <v>2.3584905660377409E-2</v>
      </c>
      <c r="G7" s="77">
        <f t="shared" si="1"/>
        <v>0</v>
      </c>
      <c r="H7" s="77">
        <v>1.6118016115735762E-6</v>
      </c>
      <c r="I7" s="77">
        <f t="shared" si="2"/>
        <v>1.6118016115735762E-6</v>
      </c>
      <c r="J7" s="76">
        <f>分析係数表!G10</f>
        <v>0.2857142857142857</v>
      </c>
      <c r="K7" s="78">
        <f t="shared" si="3"/>
        <v>4.605147461638789E-7</v>
      </c>
      <c r="L7" s="79"/>
      <c r="M7" s="80"/>
      <c r="N7" s="81">
        <f>分析係数表!H10</f>
        <v>1.443143428777592E-3</v>
      </c>
      <c r="O7" s="82">
        <f t="shared" si="4"/>
        <v>2.1358084937834261E-2</v>
      </c>
      <c r="P7" s="76">
        <f>分析係数表!C10</f>
        <v>2.3584905660377409E-2</v>
      </c>
      <c r="Q7" s="82">
        <f t="shared" si="5"/>
        <v>5.0372841834514872E-4</v>
      </c>
      <c r="R7" s="83">
        <v>7.2234082803898289E-4</v>
      </c>
      <c r="S7" s="84">
        <f t="shared" si="6"/>
        <v>7.2395262965055645E-4</v>
      </c>
      <c r="T7" s="85">
        <f>分析係数表!F10</f>
        <v>0.5714285714285714</v>
      </c>
      <c r="U7" s="86">
        <f t="shared" si="7"/>
        <v>4.1368721694317511E-4</v>
      </c>
      <c r="V7" s="87">
        <f>分析係数表!D10</f>
        <v>0.14285714285714285</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-4.8541102131441501E-4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0.10853964836742014</v>
      </c>
      <c r="G9" s="77">
        <f t="shared" si="1"/>
        <v>0</v>
      </c>
      <c r="H9" s="77">
        <v>2.4332068154772973E-4</v>
      </c>
      <c r="I9" s="77">
        <f t="shared" si="2"/>
        <v>2.4332068154772973E-4</v>
      </c>
      <c r="J9" s="76">
        <f>分析係数表!G12</f>
        <v>0.14452332657200812</v>
      </c>
      <c r="K9" s="78">
        <f t="shared" si="3"/>
        <v>3.5165514321046133E-5</v>
      </c>
      <c r="L9" s="79"/>
      <c r="M9" s="80"/>
      <c r="N9" s="81">
        <f>分析係数表!H12</f>
        <v>0.10554626258650661</v>
      </c>
      <c r="O9" s="82">
        <f t="shared" si="4"/>
        <v>1.5620526665897874</v>
      </c>
      <c r="P9" s="76">
        <f>分析係数表!C12</f>
        <v>0.10853964836742014</v>
      </c>
      <c r="Q9" s="82">
        <f t="shared" si="5"/>
        <v>0.16954464716304649</v>
      </c>
      <c r="R9" s="83">
        <v>0.18616848817214565</v>
      </c>
      <c r="S9" s="84">
        <f t="shared" si="6"/>
        <v>0.18641180885369338</v>
      </c>
      <c r="T9" s="85">
        <f>分析係数表!F12</f>
        <v>0.28575050709939148</v>
      </c>
      <c r="U9" s="86">
        <f t="shared" si="7"/>
        <v>5.3267268909257717E-2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0.23251187920960475</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投入係数表!S11</f>
        <v>5.6179775280898875E-3</v>
      </c>
      <c r="E11" s="77">
        <f t="shared" si="0"/>
        <v>0.5617977528089888</v>
      </c>
      <c r="F11" s="76">
        <f>分析係数表!C14</f>
        <v>8.8339222614840951E-2</v>
      </c>
      <c r="G11" s="77">
        <f t="shared" si="1"/>
        <v>4.9628776749910647E-2</v>
      </c>
      <c r="H11" s="77">
        <v>5.713189898649184E-2</v>
      </c>
      <c r="I11" s="77">
        <f t="shared" si="2"/>
        <v>5.713189898649184E-2</v>
      </c>
      <c r="J11" s="76">
        <f>分析係数表!G14</f>
        <v>0.19860627177700349</v>
      </c>
      <c r="K11" s="78">
        <f t="shared" si="3"/>
        <v>1.1346753457247508E-2</v>
      </c>
      <c r="L11" s="79"/>
      <c r="M11" s="80"/>
      <c r="N11" s="81">
        <f>分析係数表!H14</f>
        <v>1.3119485716159927E-3</v>
      </c>
      <c r="O11" s="82">
        <f t="shared" si="4"/>
        <v>1.94164408525766E-2</v>
      </c>
      <c r="P11" s="76">
        <f>分析係数表!C14</f>
        <v>8.8339222614840951E-2</v>
      </c>
      <c r="Q11" s="82">
        <f t="shared" si="5"/>
        <v>1.7152332908636565E-3</v>
      </c>
      <c r="R11" s="83">
        <v>4.715260646440571E-3</v>
      </c>
      <c r="S11" s="84">
        <f t="shared" si="6"/>
        <v>6.1847159632932414E-2</v>
      </c>
      <c r="T11" s="85">
        <f>分析係数表!F14</f>
        <v>0.38327526132404183</v>
      </c>
      <c r="U11" s="86">
        <f t="shared" si="7"/>
        <v>2.3704486270461903E-2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投入係数表!S12</f>
        <v>1.6853932584269662E-2</v>
      </c>
      <c r="E12" s="77">
        <f t="shared" si="0"/>
        <v>1.6853932584269662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0.14465248435169567</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投入係数表!S13</f>
        <v>0</v>
      </c>
      <c r="E13" s="77">
        <f t="shared" si="0"/>
        <v>0</v>
      </c>
      <c r="F13" s="76">
        <f>分析係数表!C16</f>
        <v>0.17911646586345387</v>
      </c>
      <c r="G13" s="77">
        <f t="shared" si="1"/>
        <v>0</v>
      </c>
      <c r="H13" s="77">
        <v>2.1599127725234261E-2</v>
      </c>
      <c r="I13" s="77">
        <f t="shared" si="2"/>
        <v>2.1599127725234261E-2</v>
      </c>
      <c r="J13" s="76">
        <f>分析係数表!G16</f>
        <v>3.2586558044806514E-2</v>
      </c>
      <c r="K13" s="78">
        <f t="shared" si="3"/>
        <v>7.0384122933553589E-4</v>
      </c>
      <c r="L13" s="79"/>
      <c r="M13" s="80"/>
      <c r="N13" s="81">
        <f>分析係数表!H16</f>
        <v>1.8859260716979895E-2</v>
      </c>
      <c r="O13" s="82">
        <f t="shared" si="4"/>
        <v>0.27911133725578863</v>
      </c>
      <c r="P13" s="76">
        <f>分析係数表!C16</f>
        <v>0.17911646586345387</v>
      </c>
      <c r="Q13" s="82">
        <f t="shared" si="5"/>
        <v>4.9993436311679421E-2</v>
      </c>
      <c r="R13" s="83">
        <v>6.1272451317058961E-2</v>
      </c>
      <c r="S13" s="84">
        <f t="shared" si="6"/>
        <v>8.2871579042293225E-2</v>
      </c>
      <c r="T13" s="85">
        <f>分析係数表!F16</f>
        <v>0.28920570264765783</v>
      </c>
      <c r="U13" s="86">
        <f t="shared" si="7"/>
        <v>2.3966933246447327E-2</v>
      </c>
      <c r="V13" s="87">
        <f>分析係数表!D16</f>
        <v>0</v>
      </c>
      <c r="W13" s="88">
        <f t="shared" si="8"/>
        <v>0</v>
      </c>
      <c r="X13" s="76">
        <f>分析係数表!E16</f>
        <v>0</v>
      </c>
      <c r="Y13" s="89">
        <f t="shared" si="9"/>
        <v>0</v>
      </c>
    </row>
    <row r="14" spans="1:25" x14ac:dyDescent="0.2">
      <c r="A14" s="6" t="s">
        <v>2</v>
      </c>
      <c r="B14" s="5" t="s">
        <v>364</v>
      </c>
      <c r="C14" s="90"/>
      <c r="D14" s="76">
        <f>投入係数表!S14</f>
        <v>3.9325842696629212E-2</v>
      </c>
      <c r="E14" s="77">
        <f t="shared" si="0"/>
        <v>3.9325842696629212</v>
      </c>
      <c r="F14" s="76">
        <f>分析係数表!C17</f>
        <v>0.37357512953367877</v>
      </c>
      <c r="G14" s="77">
        <f t="shared" si="1"/>
        <v>1.4691156779414334</v>
      </c>
      <c r="H14" s="77">
        <v>1.7199666614603095</v>
      </c>
      <c r="I14" s="77">
        <f t="shared" si="2"/>
        <v>1.7199666614603095</v>
      </c>
      <c r="J14" s="76">
        <f>分析係数表!G17</f>
        <v>0.21247931930985584</v>
      </c>
      <c r="K14" s="78">
        <f t="shared" si="3"/>
        <v>0.36545734546273184</v>
      </c>
      <c r="L14" s="79"/>
      <c r="M14" s="80"/>
      <c r="N14" s="81">
        <f>分析係数表!H17</f>
        <v>3.1158778575879824E-3</v>
      </c>
      <c r="O14" s="82">
        <f t="shared" si="4"/>
        <v>4.6114047024869417E-2</v>
      </c>
      <c r="P14" s="76">
        <f>分析係数表!C17</f>
        <v>0.37357512953367877</v>
      </c>
      <c r="Q14" s="82">
        <f t="shared" si="5"/>
        <v>1.7227061090637746E-2</v>
      </c>
      <c r="R14" s="83">
        <v>3.2912752345626663E-2</v>
      </c>
      <c r="S14" s="84">
        <f t="shared" si="6"/>
        <v>1.7528794138059363</v>
      </c>
      <c r="T14" s="85">
        <f>分析係数表!F17</f>
        <v>0.32309146773812336</v>
      </c>
      <c r="U14" s="86">
        <f t="shared" si="7"/>
        <v>0.56634038257450126</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投入係数表!S15</f>
        <v>2.247191011235955E-2</v>
      </c>
      <c r="E15" s="77">
        <f t="shared" si="0"/>
        <v>2.2471910112359552</v>
      </c>
      <c r="F15" s="76">
        <f>分析係数表!C18</f>
        <v>9.0293453724604955E-2</v>
      </c>
      <c r="G15" s="77">
        <f t="shared" si="1"/>
        <v>0.20290663758338193</v>
      </c>
      <c r="H15" s="77">
        <v>0.21402970397432769</v>
      </c>
      <c r="I15" s="77">
        <f t="shared" si="2"/>
        <v>0.21402970397432769</v>
      </c>
      <c r="J15" s="76">
        <f>分析係数表!G18</f>
        <v>0.21491228070175439</v>
      </c>
      <c r="K15" s="78">
        <f t="shared" si="3"/>
        <v>4.5997611819044111E-2</v>
      </c>
      <c r="L15" s="79"/>
      <c r="M15" s="80"/>
      <c r="N15" s="81">
        <f>分析係数表!H18</f>
        <v>4.9198071435599725E-4</v>
      </c>
      <c r="O15" s="82">
        <f t="shared" si="4"/>
        <v>7.2811653197162249E-3</v>
      </c>
      <c r="P15" s="76">
        <f>分析係数表!C18</f>
        <v>9.0293453724604955E-2</v>
      </c>
      <c r="Q15" s="82">
        <f t="shared" si="5"/>
        <v>6.5744156385699542E-4</v>
      </c>
      <c r="R15" s="83">
        <v>1.3062628561171592E-3</v>
      </c>
      <c r="S15" s="84">
        <f t="shared" si="6"/>
        <v>0.21533596683044484</v>
      </c>
      <c r="T15" s="85">
        <f>分析係数表!F18</f>
        <v>0.46052631578947367</v>
      </c>
      <c r="U15" s="86">
        <f t="shared" si="7"/>
        <v>9.9167879461389066E-2</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投入係数表!S16</f>
        <v>2.247191011235955E-2</v>
      </c>
      <c r="E16" s="77">
        <f t="shared" si="0"/>
        <v>2.2471910112359552</v>
      </c>
      <c r="F16" s="76">
        <f>分析係数表!C19</f>
        <v>1.9704433497536922E-2</v>
      </c>
      <c r="G16" s="77">
        <f t="shared" si="1"/>
        <v>4.4279625837161628E-2</v>
      </c>
      <c r="H16" s="77">
        <v>5.2493453435558786E-2</v>
      </c>
      <c r="I16" s="77">
        <f t="shared" si="2"/>
        <v>5.2493453435558786E-2</v>
      </c>
      <c r="J16" s="76">
        <f>分析係数表!G19</f>
        <v>6.3291139240506333E-2</v>
      </c>
      <c r="K16" s="78">
        <f t="shared" si="3"/>
        <v>3.3223704706049867E-3</v>
      </c>
      <c r="L16" s="79"/>
      <c r="M16" s="80"/>
      <c r="N16" s="81">
        <f>分析係数表!H19</f>
        <v>-1.3119485716159927E-4</v>
      </c>
      <c r="O16" s="82">
        <f t="shared" si="4"/>
        <v>-1.9416440852576601E-3</v>
      </c>
      <c r="P16" s="76">
        <f>分析係数表!C19</f>
        <v>1.9704433497536922E-2</v>
      </c>
      <c r="Q16" s="82">
        <f t="shared" si="5"/>
        <v>-3.8258996753845469E-5</v>
      </c>
      <c r="R16" s="83">
        <v>1.5551259882529345E-4</v>
      </c>
      <c r="S16" s="84">
        <f t="shared" si="6"/>
        <v>5.2648966034384077E-2</v>
      </c>
      <c r="T16" s="85">
        <f>分析係数表!F19</f>
        <v>0.26582278481012656</v>
      </c>
      <c r="U16" s="86">
        <f t="shared" si="7"/>
        <v>1.399529476863374E-2</v>
      </c>
      <c r="V16" s="87">
        <f>分析係数表!D19</f>
        <v>3.7974683544303799E-2</v>
      </c>
      <c r="W16" s="88">
        <f t="shared" si="8"/>
        <v>0</v>
      </c>
      <c r="X16" s="76">
        <f>分析係数表!E19</f>
        <v>0</v>
      </c>
      <c r="Y16" s="89">
        <f t="shared" si="9"/>
        <v>0</v>
      </c>
    </row>
    <row r="17" spans="1:25" x14ac:dyDescent="0.2">
      <c r="A17" s="6" t="s">
        <v>5</v>
      </c>
      <c r="B17" s="5" t="s">
        <v>33</v>
      </c>
      <c r="C17" s="90"/>
      <c r="D17" s="76">
        <f>投入係数表!S17</f>
        <v>3.9325842696629212E-2</v>
      </c>
      <c r="E17" s="77">
        <f t="shared" si="0"/>
        <v>3.9325842696629212</v>
      </c>
      <c r="F17" s="76">
        <f>分析係数表!C20</f>
        <v>3.1397174254317317E-3</v>
      </c>
      <c r="G17" s="77">
        <f t="shared" si="1"/>
        <v>1.2347203358439394E-2</v>
      </c>
      <c r="H17" s="77">
        <v>1.3386131940221138E-2</v>
      </c>
      <c r="I17" s="77">
        <f t="shared" si="2"/>
        <v>1.3386131940221138E-2</v>
      </c>
      <c r="J17" s="76">
        <f>分析係数表!G20</f>
        <v>0.11538461538461539</v>
      </c>
      <c r="K17" s="78">
        <f t="shared" si="3"/>
        <v>1.5445536854101314E-3</v>
      </c>
      <c r="L17" s="79"/>
      <c r="M17" s="80"/>
      <c r="N17" s="81">
        <f>分析係数表!H20</f>
        <v>6.231755715175965E-4</v>
      </c>
      <c r="O17" s="82">
        <f t="shared" si="4"/>
        <v>9.2228094049738845E-3</v>
      </c>
      <c r="P17" s="76">
        <f>分析係数表!C20</f>
        <v>3.1397174254317317E-3</v>
      </c>
      <c r="Q17" s="82">
        <f t="shared" si="5"/>
        <v>2.8957015400232167E-5</v>
      </c>
      <c r="R17" s="83">
        <v>6.932199610865057E-5</v>
      </c>
      <c r="S17" s="84">
        <f t="shared" si="6"/>
        <v>1.3455453936329789E-2</v>
      </c>
      <c r="T17" s="85">
        <f>分析係数表!F20</f>
        <v>0.26923076923076922</v>
      </c>
      <c r="U17" s="86">
        <f t="shared" si="7"/>
        <v>3.6226222136272507E-3</v>
      </c>
      <c r="V17" s="87">
        <f>分析係数表!D20</f>
        <v>0</v>
      </c>
      <c r="W17" s="88">
        <f t="shared" si="8"/>
        <v>0</v>
      </c>
      <c r="X17" s="76">
        <f>分析係数表!E20</f>
        <v>0</v>
      </c>
      <c r="Y17" s="89">
        <f t="shared" si="9"/>
        <v>0</v>
      </c>
    </row>
    <row r="18" spans="1:25" x14ac:dyDescent="0.2">
      <c r="A18" s="6" t="s">
        <v>6</v>
      </c>
      <c r="B18" s="5" t="s">
        <v>34</v>
      </c>
      <c r="C18" s="90"/>
      <c r="D18" s="76">
        <f>投入係数表!S18</f>
        <v>4.49438202247191E-2</v>
      </c>
      <c r="E18" s="77">
        <f t="shared" si="0"/>
        <v>4.4943820224719104</v>
      </c>
      <c r="F18" s="76">
        <f>分析係数表!C21</f>
        <v>0.20240700218818386</v>
      </c>
      <c r="G18" s="77">
        <f t="shared" si="1"/>
        <v>0.90969439185700618</v>
      </c>
      <c r="H18" s="77">
        <v>0.96510416154337109</v>
      </c>
      <c r="I18" s="77">
        <f t="shared" si="2"/>
        <v>0.96510416154337109</v>
      </c>
      <c r="J18" s="76">
        <f>分析係数表!G21</f>
        <v>0.28486646884272998</v>
      </c>
      <c r="K18" s="78">
        <f t="shared" si="3"/>
        <v>0.27492581456428378</v>
      </c>
      <c r="L18" s="79"/>
      <c r="M18" s="80"/>
      <c r="N18" s="81">
        <f>分析係数表!H21</f>
        <v>1.0495588572927942E-3</v>
      </c>
      <c r="O18" s="82">
        <f t="shared" si="4"/>
        <v>1.553315268206128E-2</v>
      </c>
      <c r="P18" s="76">
        <f>分析係数表!C21</f>
        <v>0.20240700218818386</v>
      </c>
      <c r="Q18" s="82">
        <f t="shared" si="5"/>
        <v>3.1440188689073716E-3</v>
      </c>
      <c r="R18" s="83">
        <v>6.0255292736224641E-3</v>
      </c>
      <c r="S18" s="84">
        <f t="shared" si="6"/>
        <v>0.97112969081699352</v>
      </c>
      <c r="T18" s="85">
        <f>分析係数表!F21</f>
        <v>0.42507418397626112</v>
      </c>
      <c r="U18" s="86">
        <f t="shared" si="7"/>
        <v>0.41280216085915228</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投入係数表!S19</f>
        <v>1.6853932584269662E-2</v>
      </c>
      <c r="E19" s="77">
        <f t="shared" si="0"/>
        <v>1.6853932584269662</v>
      </c>
      <c r="F19" s="76">
        <f>分析係数表!C22</f>
        <v>1.320132013201325E-2</v>
      </c>
      <c r="G19" s="77">
        <f t="shared" si="1"/>
        <v>2.2249415952831319E-2</v>
      </c>
      <c r="H19" s="77">
        <v>2.3404602690887934E-2</v>
      </c>
      <c r="I19" s="77">
        <f t="shared" si="2"/>
        <v>2.3404602690887934E-2</v>
      </c>
      <c r="J19" s="76">
        <f>分析係数表!G22</f>
        <v>0.19444444444444445</v>
      </c>
      <c r="K19" s="78">
        <f t="shared" si="3"/>
        <v>4.5508949676726536E-3</v>
      </c>
      <c r="L19" s="79"/>
      <c r="M19" s="80"/>
      <c r="N19" s="81">
        <f>分析係数表!H22</f>
        <v>6.5597428580799636E-5</v>
      </c>
      <c r="O19" s="82">
        <f t="shared" si="4"/>
        <v>9.7082204262883003E-4</v>
      </c>
      <c r="P19" s="76">
        <f>分析係数表!C22</f>
        <v>1.320132013201325E-2</v>
      </c>
      <c r="Q19" s="82">
        <f t="shared" si="5"/>
        <v>1.2816132575958199E-5</v>
      </c>
      <c r="R19" s="83">
        <v>8.8028283654726801E-5</v>
      </c>
      <c r="S19" s="84">
        <f t="shared" si="6"/>
        <v>2.3492630974542659E-2</v>
      </c>
      <c r="T19" s="85">
        <f>分析係数表!F22</f>
        <v>0.42592592592592593</v>
      </c>
      <c r="U19" s="86">
        <f t="shared" si="7"/>
        <v>1.0006120600268169E-2</v>
      </c>
      <c r="V19" s="87">
        <f>分析係数表!D22</f>
        <v>2.7777777777777776E-2</v>
      </c>
      <c r="W19" s="88">
        <f t="shared" si="8"/>
        <v>0</v>
      </c>
      <c r="X19" s="76">
        <f>分析係数表!E22</f>
        <v>0</v>
      </c>
      <c r="Y19" s="89">
        <f t="shared" si="9"/>
        <v>0</v>
      </c>
    </row>
    <row r="20" spans="1:25" x14ac:dyDescent="0.2">
      <c r="A20" s="6" t="s">
        <v>8</v>
      </c>
      <c r="B20" s="5" t="s">
        <v>269</v>
      </c>
      <c r="C20" s="90"/>
      <c r="D20" s="76">
        <f>投入係数表!S20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4.8541102131441501E-4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75">
        <f>最終需要_まとめ!C22</f>
        <v>100</v>
      </c>
      <c r="D21" s="76">
        <f>投入係数表!S21</f>
        <v>8.4269662921348312E-2</v>
      </c>
      <c r="E21" s="77">
        <f t="shared" si="0"/>
        <v>8.4269662921348321</v>
      </c>
      <c r="F21" s="76">
        <f>分析係数表!C24</f>
        <v>0.31952662721893488</v>
      </c>
      <c r="G21" s="77">
        <f t="shared" si="1"/>
        <v>2.6926401170134961</v>
      </c>
      <c r="H21" s="77">
        <v>2.7691218276849123</v>
      </c>
      <c r="I21" s="77">
        <f t="shared" si="2"/>
        <v>102.76912182768491</v>
      </c>
      <c r="J21" s="76">
        <f>分析係数表!G24</f>
        <v>0.20786516853932585</v>
      </c>
      <c r="K21" s="78">
        <f t="shared" si="3"/>
        <v>21.362120829350236</v>
      </c>
      <c r="L21" s="79"/>
      <c r="M21" s="80"/>
      <c r="N21" s="81">
        <f>分析係数表!H24</f>
        <v>4.2638328577519763E-4</v>
      </c>
      <c r="O21" s="82">
        <f t="shared" si="4"/>
        <v>6.3103432770873951E-3</v>
      </c>
      <c r="P21" s="76">
        <f>分析係数表!C24</f>
        <v>0.31952662721893488</v>
      </c>
      <c r="Q21" s="82">
        <f t="shared" si="5"/>
        <v>2.016322703921416E-3</v>
      </c>
      <c r="R21" s="83">
        <v>4.3500767608095096E-3</v>
      </c>
      <c r="S21" s="84">
        <f t="shared" si="6"/>
        <v>102.77347190444573</v>
      </c>
      <c r="T21" s="85">
        <f>分析係数表!F24</f>
        <v>0.398876404494382</v>
      </c>
      <c r="U21" s="86">
        <f t="shared" si="7"/>
        <v>40.993912950649701</v>
      </c>
      <c r="V21" s="87">
        <f>分析係数表!D24</f>
        <v>5.6179775280898875E-2</v>
      </c>
      <c r="W21" s="88">
        <f t="shared" si="8"/>
        <v>6</v>
      </c>
      <c r="X21" s="76">
        <f>分析係数表!E24</f>
        <v>5.0561797752808987E-2</v>
      </c>
      <c r="Y21" s="89">
        <f t="shared" si="9"/>
        <v>5</v>
      </c>
    </row>
    <row r="22" spans="1:25" x14ac:dyDescent="0.2">
      <c r="A22" s="6" t="s">
        <v>10</v>
      </c>
      <c r="B22" s="5" t="s">
        <v>271</v>
      </c>
      <c r="C22" s="90"/>
      <c r="D22" s="76">
        <f>投入係数表!S22</f>
        <v>0.1404494382022472</v>
      </c>
      <c r="E22" s="77">
        <f t="shared" si="0"/>
        <v>14.04494382022472</v>
      </c>
      <c r="F22" s="76">
        <f>分析係数表!C25</f>
        <v>1.883239171374762E-2</v>
      </c>
      <c r="G22" s="77">
        <f t="shared" si="1"/>
        <v>0.26449988362005089</v>
      </c>
      <c r="H22" s="77">
        <v>0.27900384134011874</v>
      </c>
      <c r="I22" s="77">
        <f t="shared" si="2"/>
        <v>0.27900384134011874</v>
      </c>
      <c r="J22" s="76">
        <f>分析係数表!G25</f>
        <v>0.19852941176470587</v>
      </c>
      <c r="K22" s="78">
        <f t="shared" si="3"/>
        <v>5.5390468501347101E-2</v>
      </c>
      <c r="L22" s="79"/>
      <c r="M22" s="80"/>
      <c r="N22" s="81">
        <f>分析係数表!H25</f>
        <v>5.9037685722719666E-4</v>
      </c>
      <c r="O22" s="82">
        <f t="shared" si="4"/>
        <v>8.7373983836594692E-3</v>
      </c>
      <c r="P22" s="76">
        <f>分析係数表!C25</f>
        <v>1.883239171374762E-2</v>
      </c>
      <c r="Q22" s="82">
        <f t="shared" si="5"/>
        <v>1.6454610892014044E-4</v>
      </c>
      <c r="R22" s="83">
        <v>7.2251255277271369E-4</v>
      </c>
      <c r="S22" s="84">
        <f t="shared" si="6"/>
        <v>0.27972635389289147</v>
      </c>
      <c r="T22" s="85">
        <f>分析係数表!F25</f>
        <v>0.35294117647058826</v>
      </c>
      <c r="U22" s="86">
        <f t="shared" si="7"/>
        <v>9.8726948432785233E-2</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投入係数表!S23</f>
        <v>2.247191011235955E-2</v>
      </c>
      <c r="E23" s="77">
        <f t="shared" si="0"/>
        <v>2.2471910112359552</v>
      </c>
      <c r="F23" s="76">
        <f>分析係数表!C26</f>
        <v>0.74753173483779967</v>
      </c>
      <c r="G23" s="77">
        <f t="shared" si="1"/>
        <v>1.679846595141123</v>
      </c>
      <c r="H23" s="77">
        <v>1.9051669232248094</v>
      </c>
      <c r="I23" s="77">
        <f t="shared" si="2"/>
        <v>1.9051669232248094</v>
      </c>
      <c r="J23" s="76">
        <f>分析係数表!G26</f>
        <v>0.19647946353730092</v>
      </c>
      <c r="K23" s="78">
        <f t="shared" si="3"/>
        <v>0.37432617502422072</v>
      </c>
      <c r="L23" s="79"/>
      <c r="M23" s="80"/>
      <c r="N23" s="81">
        <f>分析係数表!H26</f>
        <v>1.2791498573255929E-2</v>
      </c>
      <c r="O23" s="82">
        <f t="shared" si="4"/>
        <v>0.18931029831262186</v>
      </c>
      <c r="P23" s="76">
        <f>分析係数表!C26</f>
        <v>0.74753173483779967</v>
      </c>
      <c r="Q23" s="82">
        <f t="shared" si="5"/>
        <v>0.14151545572029559</v>
      </c>
      <c r="R23" s="83">
        <v>0.15735590313762424</v>
      </c>
      <c r="S23" s="84">
        <f t="shared" si="6"/>
        <v>2.0625228263624336</v>
      </c>
      <c r="T23" s="85">
        <f>分析係数表!F26</f>
        <v>0.33528918692372173</v>
      </c>
      <c r="U23" s="86">
        <f t="shared" si="7"/>
        <v>0.69154160146267685</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投入係数表!S24</f>
        <v>0</v>
      </c>
      <c r="E24" s="77">
        <f t="shared" si="0"/>
        <v>0</v>
      </c>
      <c r="F24" s="76">
        <f>分析係数表!C27</f>
        <v>2.5641025641025661E-2</v>
      </c>
      <c r="G24" s="77">
        <f t="shared" si="1"/>
        <v>0</v>
      </c>
      <c r="H24" s="77">
        <v>1.1976965720661976E-5</v>
      </c>
      <c r="I24" s="77">
        <f t="shared" si="2"/>
        <v>1.1976965720661976E-5</v>
      </c>
      <c r="J24" s="76">
        <f>分析係数表!G27</f>
        <v>0.17777777777777778</v>
      </c>
      <c r="K24" s="78">
        <f t="shared" si="3"/>
        <v>2.129238350339907E-6</v>
      </c>
      <c r="L24" s="79"/>
      <c r="M24" s="80"/>
      <c r="N24" s="81">
        <f>分析係数表!H27</f>
        <v>1.2135524287447932E-2</v>
      </c>
      <c r="O24" s="82">
        <f t="shared" si="4"/>
        <v>0.17960207788633353</v>
      </c>
      <c r="P24" s="76">
        <f>分析係数表!C27</f>
        <v>2.5641025641025661E-2</v>
      </c>
      <c r="Q24" s="82">
        <f t="shared" si="5"/>
        <v>4.6051814842649657E-3</v>
      </c>
      <c r="R24" s="83">
        <v>4.6204787108216879E-3</v>
      </c>
      <c r="S24" s="84">
        <f t="shared" si="6"/>
        <v>4.6324556765423497E-3</v>
      </c>
      <c r="T24" s="85">
        <f>分析係数表!F27</f>
        <v>0.33333333333333331</v>
      </c>
      <c r="U24" s="86">
        <f t="shared" si="7"/>
        <v>1.5441518921807831E-3</v>
      </c>
      <c r="V24" s="87">
        <f>分析係数表!D27</f>
        <v>0</v>
      </c>
      <c r="W24" s="88">
        <f t="shared" si="8"/>
        <v>0</v>
      </c>
      <c r="X24" s="76">
        <f>分析係数表!E27</f>
        <v>0</v>
      </c>
      <c r="Y24" s="89">
        <f t="shared" si="9"/>
        <v>0</v>
      </c>
    </row>
    <row r="25" spans="1:25" x14ac:dyDescent="0.2">
      <c r="A25" s="6" t="s">
        <v>13</v>
      </c>
      <c r="B25" s="5" t="s">
        <v>191</v>
      </c>
      <c r="C25" s="90"/>
      <c r="D25" s="76">
        <f>投入係数表!S25</f>
        <v>0</v>
      </c>
      <c r="E25" s="77">
        <f t="shared" si="0"/>
        <v>0</v>
      </c>
      <c r="F25" s="76">
        <f>分析係数表!C28</f>
        <v>7.5250836120401843E-3</v>
      </c>
      <c r="G25" s="77">
        <f t="shared" si="1"/>
        <v>0</v>
      </c>
      <c r="H25" s="77">
        <v>2.3001667607571068E-4</v>
      </c>
      <c r="I25" s="77">
        <f t="shared" si="2"/>
        <v>2.3001667607571068E-4</v>
      </c>
      <c r="J25" s="76">
        <f>分析係数表!G28</f>
        <v>0.13043478260869565</v>
      </c>
      <c r="K25" s="78">
        <f t="shared" si="3"/>
        <v>3.0002175140310087E-5</v>
      </c>
      <c r="L25" s="79"/>
      <c r="M25" s="80"/>
      <c r="N25" s="81">
        <f>分析係数表!H28</f>
        <v>2.325428843189347E-2</v>
      </c>
      <c r="O25" s="82">
        <f t="shared" si="4"/>
        <v>0.34415641411192022</v>
      </c>
      <c r="P25" s="76">
        <f>分析係数表!C28</f>
        <v>7.5250836120401843E-3</v>
      </c>
      <c r="Q25" s="82">
        <f t="shared" si="5"/>
        <v>2.589805791812126E-3</v>
      </c>
      <c r="R25" s="83">
        <v>2.6821801819586796E-3</v>
      </c>
      <c r="S25" s="84">
        <f t="shared" si="6"/>
        <v>2.9121968580343902E-3</v>
      </c>
      <c r="T25" s="85">
        <f>分析係数表!F28</f>
        <v>0.21739130434782608</v>
      </c>
      <c r="U25" s="86">
        <f t="shared" si="7"/>
        <v>6.3308627348573703E-4</v>
      </c>
      <c r="V25" s="87">
        <f>分析係数表!D28</f>
        <v>0</v>
      </c>
      <c r="W25" s="88">
        <f t="shared" si="8"/>
        <v>0</v>
      </c>
      <c r="X25" s="76">
        <f>分析係数表!E28</f>
        <v>0</v>
      </c>
      <c r="Y25" s="89">
        <f t="shared" si="9"/>
        <v>0</v>
      </c>
    </row>
    <row r="26" spans="1:25" x14ac:dyDescent="0.2">
      <c r="A26" s="6" t="s">
        <v>14</v>
      </c>
      <c r="B26" s="5" t="s">
        <v>50</v>
      </c>
      <c r="C26" s="90"/>
      <c r="D26" s="76">
        <f>投入係数表!S26</f>
        <v>5.6179775280898875E-3</v>
      </c>
      <c r="E26" s="77">
        <f t="shared" si="0"/>
        <v>0.5617977528089888</v>
      </c>
      <c r="F26" s="76">
        <f>分析係数表!C29</f>
        <v>5.2565707133917394E-2</v>
      </c>
      <c r="G26" s="77">
        <f t="shared" si="1"/>
        <v>2.9531296142650224E-2</v>
      </c>
      <c r="H26" s="77">
        <v>3.3013749254632803E-2</v>
      </c>
      <c r="I26" s="77">
        <f t="shared" si="2"/>
        <v>3.3013749254632803E-2</v>
      </c>
      <c r="J26" s="76">
        <f>分析係数表!G29</f>
        <v>0.23652173913043478</v>
      </c>
      <c r="K26" s="78">
        <f t="shared" si="3"/>
        <v>7.8084693889218454E-3</v>
      </c>
      <c r="L26" s="79"/>
      <c r="M26" s="80"/>
      <c r="N26" s="81">
        <f>分析係数表!H29</f>
        <v>1.0889173144412739E-2</v>
      </c>
      <c r="O26" s="82">
        <f t="shared" si="4"/>
        <v>0.16115645907638576</v>
      </c>
      <c r="P26" s="76">
        <f>分析係数表!C29</f>
        <v>5.2565707133917394E-2</v>
      </c>
      <c r="Q26" s="82">
        <f t="shared" si="5"/>
        <v>8.4713032305484375E-3</v>
      </c>
      <c r="R26" s="83">
        <v>1.0248334057553359E-2</v>
      </c>
      <c r="S26" s="84">
        <f t="shared" si="6"/>
        <v>4.3262083312186159E-2</v>
      </c>
      <c r="T26" s="85">
        <f>分析係数表!F29</f>
        <v>0.37217391304347824</v>
      </c>
      <c r="U26" s="86">
        <f t="shared" si="7"/>
        <v>1.6101018832709282E-2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投入係数表!S27</f>
        <v>0</v>
      </c>
      <c r="E27" s="77">
        <f t="shared" si="0"/>
        <v>0</v>
      </c>
      <c r="F27" s="76">
        <f>分析係数表!C30</f>
        <v>1</v>
      </c>
      <c r="G27" s="77">
        <f t="shared" si="1"/>
        <v>0</v>
      </c>
      <c r="H27" s="77">
        <v>3.7645927604096435E-2</v>
      </c>
      <c r="I27" s="77">
        <f t="shared" si="2"/>
        <v>3.7645927604096435E-2</v>
      </c>
      <c r="J27" s="76">
        <f>分析係数表!G30</f>
        <v>0.34479678427869587</v>
      </c>
      <c r="K27" s="78">
        <f t="shared" si="3"/>
        <v>1.298019477908104E-2</v>
      </c>
      <c r="L27" s="79"/>
      <c r="M27" s="80"/>
      <c r="N27" s="81">
        <f>分析係数表!H30</f>
        <v>0</v>
      </c>
      <c r="O27" s="82">
        <f t="shared" si="4"/>
        <v>0</v>
      </c>
      <c r="P27" s="76">
        <f>分析係数表!C30</f>
        <v>1</v>
      </c>
      <c r="Q27" s="82">
        <f t="shared" si="5"/>
        <v>0</v>
      </c>
      <c r="R27" s="83">
        <v>2.6375851956905186E-2</v>
      </c>
      <c r="S27" s="84">
        <f t="shared" si="6"/>
        <v>6.4021779561001621E-2</v>
      </c>
      <c r="T27" s="85">
        <f>分析係数表!F30</f>
        <v>0.44149173738276015</v>
      </c>
      <c r="U27" s="86">
        <f t="shared" si="7"/>
        <v>2.8265086688722688E-2</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投入係数表!S28</f>
        <v>1.1235955056179775E-2</v>
      </c>
      <c r="E28" s="77">
        <f t="shared" si="0"/>
        <v>1.1235955056179776</v>
      </c>
      <c r="F28" s="76">
        <f>分析係数表!C31</f>
        <v>0.84592145015105746</v>
      </c>
      <c r="G28" s="77">
        <f t="shared" si="1"/>
        <v>0.95047353949557023</v>
      </c>
      <c r="H28" s="77">
        <v>1.2169371502841917</v>
      </c>
      <c r="I28" s="77">
        <f t="shared" si="2"/>
        <v>1.2169371502841917</v>
      </c>
      <c r="J28" s="76">
        <f>分析係数表!G31</f>
        <v>7.1042791857083509E-2</v>
      </c>
      <c r="K28" s="78">
        <f t="shared" si="3"/>
        <v>8.6454612670792186E-2</v>
      </c>
      <c r="L28" s="79"/>
      <c r="M28" s="80"/>
      <c r="N28" s="81">
        <f>分析係数表!H31</f>
        <v>2.6304568860900653E-2</v>
      </c>
      <c r="O28" s="82">
        <f t="shared" si="4"/>
        <v>0.38929963909416082</v>
      </c>
      <c r="P28" s="76">
        <f>分析係数表!C31</f>
        <v>0.84592145015105746</v>
      </c>
      <c r="Q28" s="82">
        <f t="shared" si="5"/>
        <v>0.3293169152458158</v>
      </c>
      <c r="R28" s="83">
        <v>0.42873546602999857</v>
      </c>
      <c r="S28" s="84">
        <f t="shared" si="6"/>
        <v>1.6456726163141902</v>
      </c>
      <c r="T28" s="85">
        <f>分析係数表!F31</f>
        <v>0.3444121312837557</v>
      </c>
      <c r="U28" s="86">
        <f t="shared" si="7"/>
        <v>0.56678961318008458</v>
      </c>
      <c r="V28" s="87">
        <f>分析係数表!D31</f>
        <v>0</v>
      </c>
      <c r="W28" s="88">
        <f t="shared" si="8"/>
        <v>0</v>
      </c>
      <c r="X28" s="76">
        <f>分析係数表!E31</f>
        <v>0</v>
      </c>
      <c r="Y28" s="89">
        <f t="shared" si="9"/>
        <v>0</v>
      </c>
    </row>
    <row r="29" spans="1:25" x14ac:dyDescent="0.2">
      <c r="A29" s="6" t="s">
        <v>17</v>
      </c>
      <c r="B29" s="5" t="s">
        <v>272</v>
      </c>
      <c r="C29" s="90"/>
      <c r="D29" s="76">
        <f>投入係数表!S29</f>
        <v>0</v>
      </c>
      <c r="E29" s="77">
        <f t="shared" si="0"/>
        <v>0</v>
      </c>
      <c r="F29" s="76">
        <f>分析係数表!C32</f>
        <v>1</v>
      </c>
      <c r="G29" s="77">
        <f t="shared" si="1"/>
        <v>0</v>
      </c>
      <c r="H29" s="77">
        <v>1.0100966907973486E-2</v>
      </c>
      <c r="I29" s="77">
        <f t="shared" si="2"/>
        <v>1.0100966907973486E-2</v>
      </c>
      <c r="J29" s="76">
        <f>分析係数表!G32</f>
        <v>0.14030064423765212</v>
      </c>
      <c r="K29" s="78">
        <f t="shared" si="3"/>
        <v>1.4171721646118851E-3</v>
      </c>
      <c r="L29" s="79"/>
      <c r="M29" s="80"/>
      <c r="N29" s="81">
        <f>分析係数表!H32</f>
        <v>7.5437042867919574E-3</v>
      </c>
      <c r="O29" s="82">
        <f t="shared" si="4"/>
        <v>0.11164453490231543</v>
      </c>
      <c r="P29" s="76">
        <f>分析係数表!C32</f>
        <v>1</v>
      </c>
      <c r="Q29" s="82">
        <f t="shared" si="5"/>
        <v>0.11164453490231543</v>
      </c>
      <c r="R29" s="83">
        <v>0.13898998452330946</v>
      </c>
      <c r="S29" s="84">
        <f t="shared" si="6"/>
        <v>0.14909095143128295</v>
      </c>
      <c r="T29" s="85">
        <f>分析係数表!F32</f>
        <v>0.4831782390837509</v>
      </c>
      <c r="U29" s="86">
        <f t="shared" si="7"/>
        <v>7.2037503375888323E-2</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投入係数表!S30</f>
        <v>0</v>
      </c>
      <c r="E30" s="77">
        <f t="shared" si="0"/>
        <v>0</v>
      </c>
      <c r="F30" s="76">
        <f>分析係数表!C33</f>
        <v>0.837092731829574</v>
      </c>
      <c r="G30" s="77">
        <f t="shared" si="1"/>
        <v>0</v>
      </c>
      <c r="H30" s="77">
        <v>1.9044450890666035E-2</v>
      </c>
      <c r="I30" s="77">
        <f t="shared" si="2"/>
        <v>1.9044450890666035E-2</v>
      </c>
      <c r="J30" s="76">
        <f>分析係数表!G33</f>
        <v>0.5074626865671642</v>
      </c>
      <c r="K30" s="78">
        <f t="shared" si="3"/>
        <v>9.6643482131738099E-3</v>
      </c>
      <c r="L30" s="79"/>
      <c r="M30" s="80"/>
      <c r="N30" s="81">
        <f>分析係数表!H33</f>
        <v>1.0823575715831939E-3</v>
      </c>
      <c r="O30" s="82">
        <f t="shared" si="4"/>
        <v>1.6018563703375694E-2</v>
      </c>
      <c r="P30" s="76">
        <f>分析係数表!C33</f>
        <v>0.837092731829574</v>
      </c>
      <c r="Q30" s="82">
        <f t="shared" si="5"/>
        <v>1.3409023250444817E-2</v>
      </c>
      <c r="R30" s="83">
        <v>3.4843384900700491E-2</v>
      </c>
      <c r="S30" s="84">
        <f t="shared" si="6"/>
        <v>5.3887835791366523E-2</v>
      </c>
      <c r="T30" s="85">
        <f>分析係数表!F33</f>
        <v>0.64477611940298507</v>
      </c>
      <c r="U30" s="86">
        <f t="shared" si="7"/>
        <v>3.4745589644582596E-2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投入係数表!S31</f>
        <v>5.0561797752808987E-2</v>
      </c>
      <c r="E31" s="77">
        <f t="shared" si="0"/>
        <v>5.0561797752808983</v>
      </c>
      <c r="F31" s="76">
        <f>分析係数表!C34</f>
        <v>0.15171777726539082</v>
      </c>
      <c r="G31" s="77">
        <f t="shared" si="1"/>
        <v>0.76711235695984115</v>
      </c>
      <c r="H31" s="77">
        <v>0.83964032168202229</v>
      </c>
      <c r="I31" s="77">
        <f t="shared" si="2"/>
        <v>0.83964032168202229</v>
      </c>
      <c r="J31" s="76">
        <f>分析係数表!G34</f>
        <v>0.4256007393715342</v>
      </c>
      <c r="K31" s="78">
        <f t="shared" si="3"/>
        <v>0.3573515417140215</v>
      </c>
      <c r="L31" s="79"/>
      <c r="M31" s="80"/>
      <c r="N31" s="81">
        <f>分析係数表!H34</f>
        <v>0.18524713831217815</v>
      </c>
      <c r="O31" s="82">
        <f t="shared" si="4"/>
        <v>2.7416014483838156</v>
      </c>
      <c r="P31" s="76">
        <f>分析係数表!C34</f>
        <v>0.15171777726539082</v>
      </c>
      <c r="Q31" s="82">
        <f t="shared" si="5"/>
        <v>0.41594967789636861</v>
      </c>
      <c r="R31" s="83">
        <v>0.43901759955470299</v>
      </c>
      <c r="S31" s="84">
        <f t="shared" si="6"/>
        <v>1.2786579212367253</v>
      </c>
      <c r="T31" s="85">
        <f>分析係数表!F34</f>
        <v>0.70194085027726427</v>
      </c>
      <c r="U31" s="86">
        <f t="shared" si="7"/>
        <v>0.8975422284466662</v>
      </c>
      <c r="V31" s="87">
        <f>分析係数表!D34</f>
        <v>0.41728280961182995</v>
      </c>
      <c r="W31" s="88">
        <f t="shared" si="8"/>
        <v>1</v>
      </c>
      <c r="X31" s="76">
        <f>分析係数表!E34</f>
        <v>0.28927911275415896</v>
      </c>
      <c r="Y31" s="89">
        <f t="shared" si="9"/>
        <v>0</v>
      </c>
    </row>
    <row r="32" spans="1:25" x14ac:dyDescent="0.2">
      <c r="A32" s="6" t="s">
        <v>20</v>
      </c>
      <c r="B32" s="5" t="s">
        <v>37</v>
      </c>
      <c r="C32" s="90"/>
      <c r="D32" s="76">
        <f>投入係数表!S32</f>
        <v>1.1235955056179775E-2</v>
      </c>
      <c r="E32" s="77">
        <f t="shared" si="0"/>
        <v>1.1235955056179776</v>
      </c>
      <c r="F32" s="76">
        <f>分析係数表!C35</f>
        <v>0.24573021958870689</v>
      </c>
      <c r="G32" s="77">
        <f t="shared" si="1"/>
        <v>0.27610137032438981</v>
      </c>
      <c r="H32" s="77">
        <v>0.30911154122725959</v>
      </c>
      <c r="I32" s="77">
        <f t="shared" si="2"/>
        <v>0.30911154122725959</v>
      </c>
      <c r="J32" s="76">
        <f>分析係数表!G35</f>
        <v>0.31648936170212766</v>
      </c>
      <c r="K32" s="78">
        <f t="shared" si="3"/>
        <v>9.7830514377776304E-2</v>
      </c>
      <c r="L32" s="79"/>
      <c r="M32" s="80"/>
      <c r="N32" s="81">
        <f>分析係数表!H35</f>
        <v>7.0287644724326803E-2</v>
      </c>
      <c r="O32" s="82">
        <f t="shared" si="4"/>
        <v>1.0402358186767913</v>
      </c>
      <c r="P32" s="76">
        <f>分析係数表!C35</f>
        <v>0.24573021958870689</v>
      </c>
      <c r="Q32" s="82">
        <f t="shared" si="5"/>
        <v>0.2556173761474862</v>
      </c>
      <c r="R32" s="83">
        <v>0.28252868412624588</v>
      </c>
      <c r="S32" s="84">
        <f t="shared" si="6"/>
        <v>0.59164022535350547</v>
      </c>
      <c r="T32" s="85">
        <f>分析係数表!F35</f>
        <v>0.65026595744680848</v>
      </c>
      <c r="U32" s="86">
        <f t="shared" si="7"/>
        <v>0.38472349760354274</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投入係数表!S33</f>
        <v>0</v>
      </c>
      <c r="E33" s="77">
        <f t="shared" si="0"/>
        <v>0</v>
      </c>
      <c r="F33" s="76">
        <f>分析係数表!C36</f>
        <v>0.58821233411397345</v>
      </c>
      <c r="G33" s="77">
        <f t="shared" si="1"/>
        <v>0</v>
      </c>
      <c r="H33" s="77">
        <v>2.9473333710555771E-2</v>
      </c>
      <c r="I33" s="77">
        <f t="shared" si="2"/>
        <v>2.9473333710555771E-2</v>
      </c>
      <c r="J33" s="76">
        <f>分析係数表!G36</f>
        <v>4.6988749172733289E-2</v>
      </c>
      <c r="K33" s="78">
        <f t="shared" si="3"/>
        <v>1.3849150850095697E-3</v>
      </c>
      <c r="L33" s="79"/>
      <c r="M33" s="80"/>
      <c r="N33" s="81">
        <f>分析係数表!H36</f>
        <v>7.2517957296073993E-2</v>
      </c>
      <c r="O33" s="82">
        <f t="shared" si="4"/>
        <v>1.0732437681261715</v>
      </c>
      <c r="P33" s="76">
        <f>分析係数表!C36</f>
        <v>0.58821233411397345</v>
      </c>
      <c r="Q33" s="82">
        <f t="shared" si="5"/>
        <v>0.63129522192277143</v>
      </c>
      <c r="R33" s="83">
        <v>0.6664302885705965</v>
      </c>
      <c r="S33" s="84">
        <f t="shared" si="6"/>
        <v>0.69590362228115232</v>
      </c>
      <c r="T33" s="85">
        <f>分析係数表!F36</f>
        <v>0.85903375248180014</v>
      </c>
      <c r="U33" s="86">
        <f t="shared" si="7"/>
        <v>0.59780470001385555</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投入係数表!S34</f>
        <v>1.1235955056179775E-2</v>
      </c>
      <c r="E34" s="77">
        <f t="shared" si="0"/>
        <v>1.1235955056179776</v>
      </c>
      <c r="F34" s="76">
        <f>分析係数表!C37</f>
        <v>0.50371087447563734</v>
      </c>
      <c r="G34" s="77">
        <f t="shared" si="1"/>
        <v>0.56596727469172736</v>
      </c>
      <c r="H34" s="77">
        <v>0.68890714193118152</v>
      </c>
      <c r="I34" s="77">
        <f t="shared" si="2"/>
        <v>0.68890714193118152</v>
      </c>
      <c r="J34" s="76">
        <f>分析係数表!G37</f>
        <v>0.46674537583628495</v>
      </c>
      <c r="K34" s="78">
        <f t="shared" si="3"/>
        <v>0.32154422287697021</v>
      </c>
      <c r="L34" s="79"/>
      <c r="M34" s="80"/>
      <c r="N34" s="81">
        <f>分析係数表!H37</f>
        <v>5.4544261864934891E-2</v>
      </c>
      <c r="O34" s="82">
        <f t="shared" si="4"/>
        <v>0.80723852844587207</v>
      </c>
      <c r="P34" s="76">
        <f>分析係数表!C37</f>
        <v>0.50371087447563734</v>
      </c>
      <c r="Q34" s="82">
        <f t="shared" si="5"/>
        <v>0.40661482507389685</v>
      </c>
      <c r="R34" s="83">
        <v>0.45950849259839843</v>
      </c>
      <c r="S34" s="84">
        <f t="shared" si="6"/>
        <v>1.14841563452958</v>
      </c>
      <c r="T34" s="85">
        <f>分析係数表!F37</f>
        <v>0.71979535615899248</v>
      </c>
      <c r="U34" s="86">
        <f t="shared" si="7"/>
        <v>0.82662424067477436</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投入係数表!S35</f>
        <v>5.6179775280898875E-3</v>
      </c>
      <c r="E35" s="77">
        <f t="shared" si="0"/>
        <v>0.5617977528089888</v>
      </c>
      <c r="F35" s="76">
        <f>分析係数表!C38</f>
        <v>2.603198214949809E-3</v>
      </c>
      <c r="G35" s="77">
        <f t="shared" si="1"/>
        <v>1.4624709072751736E-3</v>
      </c>
      <c r="H35" s="77">
        <v>1.8548900746336622E-3</v>
      </c>
      <c r="I35" s="77">
        <f t="shared" si="2"/>
        <v>1.8548900746336622E-3</v>
      </c>
      <c r="J35" s="76">
        <f>分析係数表!G38</f>
        <v>0.5</v>
      </c>
      <c r="K35" s="78">
        <f t="shared" si="3"/>
        <v>9.274450373168311E-4</v>
      </c>
      <c r="L35" s="79"/>
      <c r="M35" s="80"/>
      <c r="N35" s="81">
        <f>分析係数表!H38</f>
        <v>4.7820525435402932E-2</v>
      </c>
      <c r="O35" s="82">
        <f t="shared" si="4"/>
        <v>0.70772926907641698</v>
      </c>
      <c r="P35" s="76">
        <f>分析係数表!C38</f>
        <v>2.603198214949809E-3</v>
      </c>
      <c r="Q35" s="82">
        <f t="shared" si="5"/>
        <v>1.8423595699274618E-3</v>
      </c>
      <c r="R35" s="83">
        <v>2.0715089019101491E-3</v>
      </c>
      <c r="S35" s="84">
        <f t="shared" si="6"/>
        <v>3.9263989765438113E-3</v>
      </c>
      <c r="T35" s="85">
        <f>分析係数表!F38</f>
        <v>0.66666666666666663</v>
      </c>
      <c r="U35" s="86">
        <f t="shared" si="7"/>
        <v>2.6175993176958739E-3</v>
      </c>
      <c r="V35" s="87">
        <f>分析係数表!D38</f>
        <v>1.0833333333333333</v>
      </c>
      <c r="W35" s="88">
        <f t="shared" si="8"/>
        <v>0</v>
      </c>
      <c r="X35" s="76">
        <f>分析係数表!E38</f>
        <v>0</v>
      </c>
      <c r="Y35" s="89">
        <f t="shared" si="9"/>
        <v>0</v>
      </c>
    </row>
    <row r="36" spans="1:25" x14ac:dyDescent="0.2">
      <c r="A36" s="6" t="s">
        <v>24</v>
      </c>
      <c r="B36" s="5" t="s">
        <v>39</v>
      </c>
      <c r="C36" s="90"/>
      <c r="D36" s="76">
        <f>投入係数表!S36</f>
        <v>0</v>
      </c>
      <c r="E36" s="77">
        <f t="shared" si="0"/>
        <v>0</v>
      </c>
      <c r="F36" s="76">
        <f>分析係数表!C39</f>
        <v>1</v>
      </c>
      <c r="G36" s="77">
        <f t="shared" si="1"/>
        <v>0</v>
      </c>
      <c r="H36" s="77">
        <v>5.352826616141922E-3</v>
      </c>
      <c r="I36" s="77">
        <f t="shared" si="2"/>
        <v>5.352826616141922E-3</v>
      </c>
      <c r="J36" s="76">
        <f>分析係数表!G39</f>
        <v>0.35424286759326995</v>
      </c>
      <c r="K36" s="78">
        <f t="shared" si="3"/>
        <v>1.896200650231694E-3</v>
      </c>
      <c r="L36" s="79"/>
      <c r="M36" s="80"/>
      <c r="N36" s="81">
        <f>分析係数表!H39</f>
        <v>4.3622290006231756E-3</v>
      </c>
      <c r="O36" s="82">
        <f t="shared" si="4"/>
        <v>6.455966583481719E-2</v>
      </c>
      <c r="P36" s="76">
        <f>分析係数表!C39</f>
        <v>1</v>
      </c>
      <c r="Q36" s="82">
        <f t="shared" si="5"/>
        <v>6.455966583481719E-2</v>
      </c>
      <c r="R36" s="83">
        <v>6.8100370403023108E-2</v>
      </c>
      <c r="S36" s="84">
        <f t="shared" si="6"/>
        <v>7.3453197019165029E-2</v>
      </c>
      <c r="T36" s="85">
        <f>分析係数表!F39</f>
        <v>0.70501097293343085</v>
      </c>
      <c r="U36" s="86">
        <f t="shared" si="7"/>
        <v>5.1785309895552523E-2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投入係数表!S37</f>
        <v>0</v>
      </c>
      <c r="E37" s="77">
        <f t="shared" si="0"/>
        <v>0</v>
      </c>
      <c r="F37" s="76">
        <f>分析係数表!C40</f>
        <v>0.80741531074953321</v>
      </c>
      <c r="G37" s="77">
        <f t="shared" si="1"/>
        <v>0</v>
      </c>
      <c r="H37" s="77">
        <v>2.063017948373989E-3</v>
      </c>
      <c r="I37" s="77">
        <f t="shared" si="2"/>
        <v>2.063017948373989E-3</v>
      </c>
      <c r="J37" s="76">
        <f>分析係数表!G40</f>
        <v>0.58044960848699167</v>
      </c>
      <c r="K37" s="78">
        <f t="shared" si="3"/>
        <v>1.1974779604353187E-3</v>
      </c>
      <c r="L37" s="79"/>
      <c r="M37" s="80"/>
      <c r="N37" s="81">
        <f>分析係数表!H40</f>
        <v>3.1486765718783824E-2</v>
      </c>
      <c r="O37" s="82">
        <f t="shared" si="4"/>
        <v>0.46599458046183839</v>
      </c>
      <c r="P37" s="76">
        <f>分析係数表!C40</f>
        <v>0.80741531074953321</v>
      </c>
      <c r="Q37" s="82">
        <f t="shared" si="5"/>
        <v>0.3762511589911936</v>
      </c>
      <c r="R37" s="83">
        <v>0.37667077115217057</v>
      </c>
      <c r="S37" s="84">
        <f t="shared" si="6"/>
        <v>0.37873378910054456</v>
      </c>
      <c r="T37" s="85">
        <f>分析係数表!F40</f>
        <v>0.7794897701439758</v>
      </c>
      <c r="U37" s="86">
        <f t="shared" si="7"/>
        <v>0.29521911421174046</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投入係数表!S38</f>
        <v>0</v>
      </c>
      <c r="E38" s="77">
        <f t="shared" si="0"/>
        <v>0</v>
      </c>
      <c r="F38" s="76">
        <f>分析係数表!C41</f>
        <v>0.45201238390092879</v>
      </c>
      <c r="G38" s="77">
        <f t="shared" si="1"/>
        <v>0</v>
      </c>
      <c r="H38" s="77">
        <v>4.5471233974140957E-7</v>
      </c>
      <c r="I38" s="77">
        <f t="shared" si="2"/>
        <v>4.5471233974140957E-7</v>
      </c>
      <c r="J38" s="76">
        <f>分析係数表!G41</f>
        <v>0.48819421350182907</v>
      </c>
      <c r="K38" s="78">
        <f t="shared" si="3"/>
        <v>2.2198793306963393E-7</v>
      </c>
      <c r="L38" s="79"/>
      <c r="M38" s="80"/>
      <c r="N38" s="81">
        <f>分析係数表!H41</f>
        <v>5.5823411722260484E-2</v>
      </c>
      <c r="O38" s="82">
        <f t="shared" si="4"/>
        <v>0.82616955827713423</v>
      </c>
      <c r="P38" s="76">
        <f>分析係数表!C41</f>
        <v>0.45201238390092879</v>
      </c>
      <c r="Q38" s="82">
        <f t="shared" si="5"/>
        <v>0.37343887154322475</v>
      </c>
      <c r="R38" s="83">
        <v>0.3767299643929215</v>
      </c>
      <c r="S38" s="84">
        <f t="shared" si="6"/>
        <v>0.37673041910526123</v>
      </c>
      <c r="T38" s="85">
        <f>分析係数表!F41</f>
        <v>0.58829398071167271</v>
      </c>
      <c r="U38" s="86">
        <f t="shared" si="7"/>
        <v>0.22162823791061093</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投入係数表!S39</f>
        <v>0</v>
      </c>
      <c r="E39" s="77">
        <f>$C$21*D39</f>
        <v>0</v>
      </c>
      <c r="F39" s="76">
        <f>分析係数表!C42</f>
        <v>0.22977941176470584</v>
      </c>
      <c r="G39" s="77">
        <f>E39*F39</f>
        <v>0</v>
      </c>
      <c r="H39" s="77">
        <v>1.1667599416288919E-3</v>
      </c>
      <c r="I39" s="77">
        <f>C39+H39</f>
        <v>1.1667599416288919E-3</v>
      </c>
      <c r="J39" s="76">
        <f>分析係数表!G42</f>
        <v>0.5</v>
      </c>
      <c r="K39" s="78">
        <f>I39*J39</f>
        <v>5.8337997081444595E-4</v>
      </c>
      <c r="L39" s="79"/>
      <c r="M39" s="80"/>
      <c r="N39" s="81">
        <f>分析係数表!H42</f>
        <v>1.6268162288038308E-2</v>
      </c>
      <c r="O39" s="82">
        <f t="shared" si="4"/>
        <v>0.24076386657194981</v>
      </c>
      <c r="P39" s="76">
        <f>分析係数表!C42</f>
        <v>0.22977941176470584</v>
      </c>
      <c r="Q39" s="82">
        <f>O39*P39</f>
        <v>5.5322579635098755E-2</v>
      </c>
      <c r="R39" s="83">
        <v>5.6724386554789501E-2</v>
      </c>
      <c r="S39" s="84">
        <f>I39+R39</f>
        <v>5.789114649641839E-2</v>
      </c>
      <c r="T39" s="85">
        <f>分析係数表!F42</f>
        <v>0.56349206349206349</v>
      </c>
      <c r="U39" s="86">
        <f>S39*T39</f>
        <v>3.2621201597188142E-2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投入係数表!S40</f>
        <v>2.8089887640449437E-2</v>
      </c>
      <c r="E40" s="77">
        <f>$C$21*D40</f>
        <v>2.8089887640449436</v>
      </c>
      <c r="F40" s="76">
        <f>分析係数表!C43</f>
        <v>0.15755839576906128</v>
      </c>
      <c r="G40" s="77">
        <f>E40*F40</f>
        <v>0.4425797633962395</v>
      </c>
      <c r="H40" s="77">
        <v>0.53253393797886728</v>
      </c>
      <c r="I40" s="77">
        <f>C40+H40</f>
        <v>0.53253393797886728</v>
      </c>
      <c r="J40" s="76">
        <f>分析係数表!G43</f>
        <v>0.37795275590551181</v>
      </c>
      <c r="K40" s="78">
        <f>I40*J40</f>
        <v>0.20127266947232778</v>
      </c>
      <c r="L40" s="79"/>
      <c r="M40" s="80"/>
      <c r="N40" s="81">
        <f>分析係数表!H43</f>
        <v>4.3425497720489356E-2</v>
      </c>
      <c r="O40" s="82">
        <f t="shared" si="4"/>
        <v>0.64268419222028539</v>
      </c>
      <c r="P40" s="76">
        <f>分析係数表!C43</f>
        <v>0.15755839576906128</v>
      </c>
      <c r="Q40" s="82">
        <f>O40*P40</f>
        <v>0.10126029031236318</v>
      </c>
      <c r="R40" s="83">
        <v>0.14394256606966796</v>
      </c>
      <c r="S40" s="84">
        <f>I40+R40</f>
        <v>0.67647650404853521</v>
      </c>
      <c r="T40" s="85">
        <f>分析係数表!F43</f>
        <v>0.59317585301837272</v>
      </c>
      <c r="U40" s="86">
        <f>S40*T40</f>
        <v>0.40126952733587656</v>
      </c>
      <c r="V40" s="87">
        <f>分析係数表!D43</f>
        <v>0.81889763779527558</v>
      </c>
      <c r="W40" s="88">
        <f>ROUND(S40*V40,0)</f>
        <v>1</v>
      </c>
      <c r="X40" s="76">
        <f>分析係数表!E43</f>
        <v>0.67322834645669294</v>
      </c>
      <c r="Y40" s="89">
        <f>ROUND(S40*X40,0)</f>
        <v>0</v>
      </c>
    </row>
    <row r="41" spans="1:25" x14ac:dyDescent="0.2">
      <c r="A41" s="6" t="s">
        <v>340</v>
      </c>
      <c r="B41" s="5" t="s">
        <v>42</v>
      </c>
      <c r="C41" s="90"/>
      <c r="D41" s="76">
        <f>投入係数表!S41</f>
        <v>0</v>
      </c>
      <c r="E41" s="77">
        <f>$C$21*D41</f>
        <v>0</v>
      </c>
      <c r="F41" s="76">
        <f>分析係数表!C44</f>
        <v>0.3172445048719692</v>
      </c>
      <c r="G41" s="77">
        <f>E41*F41</f>
        <v>0</v>
      </c>
      <c r="H41" s="77">
        <v>4.417546798372627E-4</v>
      </c>
      <c r="I41" s="77">
        <f>C41+H41</f>
        <v>4.417546798372627E-4</v>
      </c>
      <c r="J41" s="76">
        <f>分析係数表!G44</f>
        <v>0.27070707070707073</v>
      </c>
      <c r="K41" s="78">
        <f>I41*J41</f>
        <v>1.1958611534988526E-4</v>
      </c>
      <c r="L41" s="79"/>
      <c r="M41" s="80"/>
      <c r="N41" s="81">
        <f>分析係数表!H44</f>
        <v>0.1249959001607137</v>
      </c>
      <c r="O41" s="82">
        <f t="shared" si="4"/>
        <v>1.8499014022292355</v>
      </c>
      <c r="P41" s="76">
        <f>分析係数表!C44</f>
        <v>0.3172445048719692</v>
      </c>
      <c r="Q41" s="82">
        <f>O41*P41</f>
        <v>0.58687105441217535</v>
      </c>
      <c r="R41" s="83">
        <v>0.59221923958842482</v>
      </c>
      <c r="S41" s="84">
        <f>I41+R41</f>
        <v>0.59266099426826213</v>
      </c>
      <c r="T41" s="85">
        <f>分析係数表!F44</f>
        <v>0.56111111111111112</v>
      </c>
      <c r="U41" s="86">
        <f>S41*T41</f>
        <v>0.33254866900608043</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投入係数表!S42</f>
        <v>0</v>
      </c>
      <c r="E42" s="77">
        <f>$C$21*D42</f>
        <v>0</v>
      </c>
      <c r="F42" s="76">
        <f>分析係数表!C45</f>
        <v>1</v>
      </c>
      <c r="G42" s="77">
        <f>E42*F42</f>
        <v>0</v>
      </c>
      <c r="H42" s="77">
        <v>5.7484229256091661E-3</v>
      </c>
      <c r="I42" s="77">
        <f>C42+H42</f>
        <v>5.7484229256091661E-3</v>
      </c>
      <c r="J42" s="76">
        <f>分析係数表!G45</f>
        <v>0</v>
      </c>
      <c r="K42" s="78">
        <f>I42*J42</f>
        <v>0</v>
      </c>
      <c r="L42" s="79"/>
      <c r="M42" s="80"/>
      <c r="N42" s="81">
        <f>分析係数表!H45</f>
        <v>0</v>
      </c>
      <c r="O42" s="82">
        <f t="shared" si="4"/>
        <v>0</v>
      </c>
      <c r="P42" s="76">
        <f>分析係数表!C45</f>
        <v>1</v>
      </c>
      <c r="Q42" s="82">
        <f>O42*P42</f>
        <v>0</v>
      </c>
      <c r="R42" s="83">
        <v>5.1472942187027922E-3</v>
      </c>
      <c r="S42" s="84">
        <f>I42+R42</f>
        <v>1.0895717144311957E-2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5.6179775280898875E-3</v>
      </c>
      <c r="E43" s="77">
        <f>$C$21*D43</f>
        <v>0.5617977528089888</v>
      </c>
      <c r="F43" s="76">
        <f>分析係数表!C46</f>
        <v>4.6672428694900625E-2</v>
      </c>
      <c r="G43" s="77">
        <f>E43*F43</f>
        <v>2.6220465558932936E-2</v>
      </c>
      <c r="H43" s="77">
        <v>2.890526372716638E-2</v>
      </c>
      <c r="I43" s="77">
        <f>C43+H43</f>
        <v>2.890526372716638E-2</v>
      </c>
      <c r="J43" s="76">
        <f>分析係数表!G46</f>
        <v>1.8518518518518517E-2</v>
      </c>
      <c r="K43" s="78">
        <f>I43*J43</f>
        <v>5.3528266161419224E-4</v>
      </c>
      <c r="L43" s="79"/>
      <c r="M43" s="80"/>
      <c r="N43" s="81">
        <f>分析係数表!H46</f>
        <v>2.5582997146511858E-2</v>
      </c>
      <c r="O43" s="82">
        <f t="shared" si="4"/>
        <v>0.37862059662524372</v>
      </c>
      <c r="P43" s="76">
        <f>分析係数表!C46</f>
        <v>4.6672428694900625E-2</v>
      </c>
      <c r="Q43" s="82">
        <f>O43*P43</f>
        <v>1.767114279841242E-2</v>
      </c>
      <c r="R43" s="83">
        <v>1.9119804668311903E-2</v>
      </c>
      <c r="S43" s="84">
        <f>I43+R43</f>
        <v>4.8025068395478279E-2</v>
      </c>
      <c r="T43" s="85">
        <f>分析係数表!F46</f>
        <v>0.35185185185185186</v>
      </c>
      <c r="U43" s="86">
        <f>S43*T43</f>
        <v>1.6897709250260875E-2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投入係数表!S44</f>
        <v>0.5842696629213483</v>
      </c>
      <c r="E44" s="91">
        <f>SUM(E5:E43)</f>
        <v>58.426966292134821</v>
      </c>
      <c r="F44" s="92">
        <f>分析係数表!C47</f>
        <v>0.39611399613657461</v>
      </c>
      <c r="G44" s="91">
        <f>SUM(G5:G43)</f>
        <v>10.406656862531461</v>
      </c>
      <c r="H44" s="91">
        <f>SUM(H5:H43)</f>
        <v>11.788873523785586</v>
      </c>
      <c r="I44" s="91">
        <f>SUM(I5:I43)</f>
        <v>111.78887352378558</v>
      </c>
      <c r="J44" s="92">
        <f>分析係数表!G47</f>
        <v>0.26621430495689657</v>
      </c>
      <c r="K44" s="93">
        <f>SUM(K5:K43)</f>
        <v>23.603981864202868</v>
      </c>
      <c r="L44" s="94">
        <f>最終需要_まとめ!$L$33</f>
        <v>0.627</v>
      </c>
      <c r="M44" s="91">
        <f>K44*L44</f>
        <v>14.799696628855198</v>
      </c>
      <c r="N44" s="95">
        <f>分析係数表!H47</f>
        <v>1</v>
      </c>
      <c r="O44" s="96">
        <f>SUM(O5:O43)</f>
        <v>14.7996966288552</v>
      </c>
      <c r="P44" s="92">
        <f>分析係数表!C47</f>
        <v>0.39611399613657461</v>
      </c>
      <c r="Q44" s="96">
        <f>SUM(Q5:Q43)</f>
        <v>4.3586360939760738</v>
      </c>
      <c r="R44" s="91">
        <f>SUM(R5:R43)</f>
        <v>4.9004288073108819</v>
      </c>
      <c r="S44" s="97">
        <f>SUM(S5:S43)</f>
        <v>116.68930233109647</v>
      </c>
      <c r="T44" s="98">
        <f>分析係数表!F47</f>
        <v>0.49986530172413796</v>
      </c>
      <c r="U44" s="99">
        <f>SUM(U5:U43)</f>
        <v>47.919137126544634</v>
      </c>
      <c r="V44" s="100">
        <f>分析係数表!D47</f>
        <v>0.10482893318965517</v>
      </c>
      <c r="W44" s="101">
        <f>SUM(W5:W43)</f>
        <v>8</v>
      </c>
      <c r="X44" s="92">
        <f>分析係数表!E47</f>
        <v>8.4725215517241381E-2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1</v>
      </c>
      <c r="G5" s="77">
        <f t="shared" ref="G5:G38" si="1">E5*F5</f>
        <v>0</v>
      </c>
      <c r="H5" s="77">
        <f t="array" ref="H5:H43">MMULT(逆行列係数!C5:AO43,'18'!G5:G43)</f>
        <v>1.8330262066482545E-3</v>
      </c>
      <c r="I5" s="77">
        <f t="shared" ref="I5:I38" si="2">C5+H5</f>
        <v>1.8330262066482545E-3</v>
      </c>
      <c r="J5" s="76">
        <f>分析係数表!G8</f>
        <v>0.11967899511514306</v>
      </c>
      <c r="K5" s="78">
        <f t="shared" ref="K5:K38" si="3">I5*J5</f>
        <v>2.1937473443138565E-4</v>
      </c>
      <c r="L5" s="79" t="s">
        <v>183</v>
      </c>
      <c r="M5" s="80" t="s">
        <v>183</v>
      </c>
      <c r="N5" s="81">
        <f>分析係数表!H8</f>
        <v>1.4037849716291122E-2</v>
      </c>
      <c r="O5" s="82">
        <f t="shared" ref="O5:O43" si="4">$M$44*N5</f>
        <v>0.19544822144291307</v>
      </c>
      <c r="P5" s="76">
        <f>分析係数表!C8</f>
        <v>1</v>
      </c>
      <c r="Q5" s="82">
        <f t="shared" ref="Q5:Q38" si="5">O5*P5</f>
        <v>0.19544822144291307</v>
      </c>
      <c r="R5" s="83">
        <f t="array" ref="R5:R43">MMULT(逆行列係数!C5:AO43,'18'!Q5:Q43)</f>
        <v>0.28264328966305813</v>
      </c>
      <c r="S5" s="84">
        <f t="shared" ref="S5:S38" si="6">I5+R5</f>
        <v>0.2844763158697064</v>
      </c>
      <c r="T5" s="85">
        <f>分析係数表!F8</f>
        <v>0.45208187950686207</v>
      </c>
      <c r="U5" s="86">
        <f t="shared" ref="U5:U38" si="7">S5*T5</f>
        <v>0.12860658755356463</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投入係数表!T6</f>
        <v>0</v>
      </c>
      <c r="E6" s="77">
        <f t="shared" si="0"/>
        <v>0</v>
      </c>
      <c r="F6" s="76">
        <f>分析係数表!C9</f>
        <v>0.71764705882352942</v>
      </c>
      <c r="G6" s="77">
        <f t="shared" si="1"/>
        <v>0</v>
      </c>
      <c r="H6" s="77">
        <v>4.9186219143267746E-3</v>
      </c>
      <c r="I6" s="77">
        <f t="shared" si="2"/>
        <v>4.9186219143267746E-3</v>
      </c>
      <c r="J6" s="76">
        <f>分析係数表!G9</f>
        <v>0.25757575757575757</v>
      </c>
      <c r="K6" s="78">
        <f t="shared" si="3"/>
        <v>1.2669177658114418E-3</v>
      </c>
      <c r="L6" s="79"/>
      <c r="M6" s="80"/>
      <c r="N6" s="81">
        <f>分析係数表!H9</f>
        <v>7.2157171438879601E-4</v>
      </c>
      <c r="O6" s="82">
        <f t="shared" si="4"/>
        <v>1.0046403905944129E-2</v>
      </c>
      <c r="P6" s="76">
        <f>分析係数表!C9</f>
        <v>0.71764705882352942</v>
      </c>
      <c r="Q6" s="82">
        <f t="shared" si="5"/>
        <v>7.2097722148540223E-3</v>
      </c>
      <c r="R6" s="83">
        <v>8.8581039450800151E-3</v>
      </c>
      <c r="S6" s="84">
        <f t="shared" si="6"/>
        <v>1.3776725859406789E-2</v>
      </c>
      <c r="T6" s="85">
        <f>分析係数表!F9</f>
        <v>0.71212121212121215</v>
      </c>
      <c r="U6" s="86">
        <f t="shared" si="7"/>
        <v>9.8106987180624113E-3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投入係数表!T7</f>
        <v>0</v>
      </c>
      <c r="E7" s="77">
        <f t="shared" si="0"/>
        <v>0</v>
      </c>
      <c r="F7" s="76">
        <f>分析係数表!C10</f>
        <v>2.3584905660377409E-2</v>
      </c>
      <c r="G7" s="77">
        <f t="shared" si="1"/>
        <v>0</v>
      </c>
      <c r="H7" s="77">
        <v>1.1243012589213509E-6</v>
      </c>
      <c r="I7" s="77">
        <f t="shared" si="2"/>
        <v>1.1243012589213509E-6</v>
      </c>
      <c r="J7" s="76">
        <f>分析係数表!G10</f>
        <v>0.2857142857142857</v>
      </c>
      <c r="K7" s="78">
        <f t="shared" si="3"/>
        <v>3.2122893112038595E-7</v>
      </c>
      <c r="L7" s="79"/>
      <c r="M7" s="80"/>
      <c r="N7" s="81">
        <f>分析係数表!H10</f>
        <v>1.443143428777592E-3</v>
      </c>
      <c r="O7" s="82">
        <f t="shared" si="4"/>
        <v>2.0092807811888259E-2</v>
      </c>
      <c r="P7" s="76">
        <f>分析係数表!C10</f>
        <v>2.3584905660377409E-2</v>
      </c>
      <c r="Q7" s="82">
        <f t="shared" si="5"/>
        <v>4.738869766954788E-4</v>
      </c>
      <c r="R7" s="83">
        <v>6.7954853980177281E-4</v>
      </c>
      <c r="S7" s="84">
        <f t="shared" si="6"/>
        <v>6.8067284106069418E-4</v>
      </c>
      <c r="T7" s="85">
        <f>分析係数表!F10</f>
        <v>0.5714285714285714</v>
      </c>
      <c r="U7" s="86">
        <f t="shared" si="7"/>
        <v>3.8895590917753953E-4</v>
      </c>
      <c r="V7" s="87">
        <f>分析係数表!D10</f>
        <v>0.14285714285714285</v>
      </c>
      <c r="W7" s="167">
        <f t="shared" si="8"/>
        <v>0</v>
      </c>
      <c r="X7" s="76">
        <f>分析係数表!E10</f>
        <v>0</v>
      </c>
      <c r="Y7" s="166">
        <f t="shared" si="9"/>
        <v>0</v>
      </c>
    </row>
    <row r="8" spans="1:25" x14ac:dyDescent="0.2">
      <c r="A8" s="6" t="s">
        <v>221</v>
      </c>
      <c r="B8" s="5" t="s">
        <v>27</v>
      </c>
      <c r="C8" s="90"/>
      <c r="D8" s="76">
        <f>投入係数表!T8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-4.5665472299746043E-4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0.10853964836742014</v>
      </c>
      <c r="G9" s="77">
        <f t="shared" si="1"/>
        <v>0</v>
      </c>
      <c r="H9" s="77">
        <v>1.8126351186456232E-4</v>
      </c>
      <c r="I9" s="77">
        <f t="shared" si="2"/>
        <v>1.8126351186456232E-4</v>
      </c>
      <c r="J9" s="76">
        <f>分析係数表!G12</f>
        <v>0.14452332657200812</v>
      </c>
      <c r="K9" s="78">
        <f t="shared" si="3"/>
        <v>2.6196805720791208E-5</v>
      </c>
      <c r="L9" s="79"/>
      <c r="M9" s="80"/>
      <c r="N9" s="81">
        <f>分析係数表!H12</f>
        <v>0.10554626258650661</v>
      </c>
      <c r="O9" s="82">
        <f t="shared" si="4"/>
        <v>1.4695148986058275</v>
      </c>
      <c r="P9" s="76">
        <f>分析係数表!C12</f>
        <v>0.10853964836742014</v>
      </c>
      <c r="Q9" s="82">
        <f t="shared" si="5"/>
        <v>0.15950063036536158</v>
      </c>
      <c r="R9" s="83">
        <v>0.17513965621732477</v>
      </c>
      <c r="S9" s="84">
        <f t="shared" si="6"/>
        <v>0.17532091972918934</v>
      </c>
      <c r="T9" s="85">
        <f>分析係数表!F12</f>
        <v>0.28575050709939148</v>
      </c>
      <c r="U9" s="86">
        <f t="shared" si="7"/>
        <v>5.0098041717747566E-2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投入係数表!T10</f>
        <v>3.6764705882352941E-3</v>
      </c>
      <c r="E10" s="77">
        <f t="shared" si="0"/>
        <v>0.36764705882352938</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0.21873761231578351</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投入係数表!T11</f>
        <v>7.3529411764705881E-3</v>
      </c>
      <c r="E11" s="77">
        <f t="shared" si="0"/>
        <v>0.73529411764705876</v>
      </c>
      <c r="F11" s="76">
        <f>分析係数表!C14</f>
        <v>8.8339222614840951E-2</v>
      </c>
      <c r="G11" s="77">
        <f t="shared" si="1"/>
        <v>6.4955310746206571E-2</v>
      </c>
      <c r="H11" s="77">
        <v>7.299164037517826E-2</v>
      </c>
      <c r="I11" s="77">
        <f t="shared" si="2"/>
        <v>7.299164037517826E-2</v>
      </c>
      <c r="J11" s="76">
        <f>分析係数表!G14</f>
        <v>0.19860627177700349</v>
      </c>
      <c r="K11" s="78">
        <f t="shared" si="3"/>
        <v>1.4496597565801954E-2</v>
      </c>
      <c r="L11" s="79"/>
      <c r="M11" s="80"/>
      <c r="N11" s="81">
        <f>分析係数表!H14</f>
        <v>1.3119485716159927E-3</v>
      </c>
      <c r="O11" s="82">
        <f t="shared" si="4"/>
        <v>1.8266188919898417E-2</v>
      </c>
      <c r="P11" s="76">
        <f>分析係数表!C14</f>
        <v>8.8339222614840951E-2</v>
      </c>
      <c r="Q11" s="82">
        <f t="shared" si="5"/>
        <v>1.6136209293196473E-3</v>
      </c>
      <c r="R11" s="83">
        <v>4.4359232687599505E-3</v>
      </c>
      <c r="S11" s="84">
        <f t="shared" si="6"/>
        <v>7.7427563643938213E-2</v>
      </c>
      <c r="T11" s="85">
        <f>分析係数表!F14</f>
        <v>0.38327526132404183</v>
      </c>
      <c r="U11" s="86">
        <f t="shared" si="7"/>
        <v>2.9676069689314299E-2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投入係数表!T12</f>
        <v>1.8382352941176471E-2</v>
      </c>
      <c r="E12" s="77">
        <f t="shared" si="0"/>
        <v>1.8382352941176472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0.1360831074532432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投入係数表!T13</f>
        <v>0</v>
      </c>
      <c r="E13" s="77">
        <f t="shared" si="0"/>
        <v>0</v>
      </c>
      <c r="F13" s="76">
        <f>分析係数表!C16</f>
        <v>0.17911646586345387</v>
      </c>
      <c r="G13" s="77">
        <f t="shared" si="1"/>
        <v>0</v>
      </c>
      <c r="H13" s="77">
        <v>4.1719920761058342E-2</v>
      </c>
      <c r="I13" s="77">
        <f t="shared" si="2"/>
        <v>4.1719920761058342E-2</v>
      </c>
      <c r="J13" s="76">
        <f>分析係数表!G16</f>
        <v>3.2586558044806514E-2</v>
      </c>
      <c r="K13" s="78">
        <f t="shared" si="3"/>
        <v>1.359508619504956E-3</v>
      </c>
      <c r="L13" s="79"/>
      <c r="M13" s="80"/>
      <c r="N13" s="81">
        <f>分析係数表!H16</f>
        <v>1.8859260716979895E-2</v>
      </c>
      <c r="O13" s="82">
        <f t="shared" si="4"/>
        <v>0.26257646572353976</v>
      </c>
      <c r="P13" s="76">
        <f>分析係数表!C16</f>
        <v>0.17911646586345387</v>
      </c>
      <c r="Q13" s="82">
        <f t="shared" si="5"/>
        <v>4.7031768559316775E-2</v>
      </c>
      <c r="R13" s="83">
        <v>5.7642601949582102E-2</v>
      </c>
      <c r="S13" s="84">
        <f t="shared" si="6"/>
        <v>9.9362522710640444E-2</v>
      </c>
      <c r="T13" s="85">
        <f>分析係数表!F16</f>
        <v>0.28920570264765783</v>
      </c>
      <c r="U13" s="86">
        <f t="shared" si="7"/>
        <v>2.8736208197374626E-2</v>
      </c>
      <c r="V13" s="87">
        <f>分析係数表!D16</f>
        <v>0</v>
      </c>
      <c r="W13" s="167">
        <f t="shared" si="8"/>
        <v>0</v>
      </c>
      <c r="X13" s="76">
        <f>分析係数表!E16</f>
        <v>0</v>
      </c>
      <c r="Y13" s="166">
        <f t="shared" si="9"/>
        <v>0</v>
      </c>
    </row>
    <row r="14" spans="1:25" x14ac:dyDescent="0.2">
      <c r="A14" s="6" t="s">
        <v>2</v>
      </c>
      <c r="B14" s="5" t="s">
        <v>364</v>
      </c>
      <c r="C14" s="90"/>
      <c r="D14" s="76">
        <f>投入係数表!T14</f>
        <v>2.2058823529411766E-2</v>
      </c>
      <c r="E14" s="77">
        <f t="shared" si="0"/>
        <v>2.2058823529411766</v>
      </c>
      <c r="F14" s="76">
        <f>分析係数表!C17</f>
        <v>0.37357512953367877</v>
      </c>
      <c r="G14" s="77">
        <f t="shared" si="1"/>
        <v>0.82406278573605618</v>
      </c>
      <c r="H14" s="77">
        <v>0.96536071781089017</v>
      </c>
      <c r="I14" s="77">
        <f t="shared" si="2"/>
        <v>0.96536071781089017</v>
      </c>
      <c r="J14" s="76">
        <f>分析係数表!G17</f>
        <v>0.21247931930985584</v>
      </c>
      <c r="K14" s="78">
        <f t="shared" si="3"/>
        <v>0.20511918820893177</v>
      </c>
      <c r="L14" s="79"/>
      <c r="M14" s="80"/>
      <c r="N14" s="81">
        <f>分析係数表!H17</f>
        <v>3.1158778575879824E-3</v>
      </c>
      <c r="O14" s="82">
        <f t="shared" si="4"/>
        <v>4.338219868475874E-2</v>
      </c>
      <c r="P14" s="76">
        <f>分析係数表!C17</f>
        <v>0.37357512953367877</v>
      </c>
      <c r="Q14" s="82">
        <f t="shared" si="5"/>
        <v>1.6206510493114536E-2</v>
      </c>
      <c r="R14" s="83">
        <v>3.0962963644249313E-2</v>
      </c>
      <c r="S14" s="84">
        <f t="shared" si="6"/>
        <v>0.9963236814551395</v>
      </c>
      <c r="T14" s="85">
        <f>分析係数表!F17</f>
        <v>0.32309146773812336</v>
      </c>
      <c r="U14" s="86">
        <f t="shared" si="7"/>
        <v>0.32190368058359148</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投入係数表!T15</f>
        <v>3.6764705882352942E-2</v>
      </c>
      <c r="E15" s="77">
        <f t="shared" si="0"/>
        <v>3.6764705882352944</v>
      </c>
      <c r="F15" s="76">
        <f>分析係数表!C18</f>
        <v>9.0293453724604955E-2</v>
      </c>
      <c r="G15" s="77">
        <f t="shared" si="1"/>
        <v>0.33196122692869473</v>
      </c>
      <c r="H15" s="77">
        <v>0.34092037956867671</v>
      </c>
      <c r="I15" s="77">
        <f t="shared" si="2"/>
        <v>0.34092037956867671</v>
      </c>
      <c r="J15" s="76">
        <f>分析係数表!G18</f>
        <v>0.21491228070175439</v>
      </c>
      <c r="K15" s="78">
        <f t="shared" si="3"/>
        <v>7.3267976310812097E-2</v>
      </c>
      <c r="L15" s="79"/>
      <c r="M15" s="80"/>
      <c r="N15" s="81">
        <f>分析係数表!H18</f>
        <v>4.9198071435599725E-4</v>
      </c>
      <c r="O15" s="82">
        <f t="shared" si="4"/>
        <v>6.8498208449619064E-3</v>
      </c>
      <c r="P15" s="76">
        <f>分析係数表!C18</f>
        <v>9.0293453724604955E-2</v>
      </c>
      <c r="Q15" s="82">
        <f t="shared" si="5"/>
        <v>6.1849398148640226E-4</v>
      </c>
      <c r="R15" s="83">
        <v>1.2288783660222562E-3</v>
      </c>
      <c r="S15" s="84">
        <f t="shared" si="6"/>
        <v>0.34214925793469897</v>
      </c>
      <c r="T15" s="85">
        <f>分析係数表!F18</f>
        <v>0.46052631578947367</v>
      </c>
      <c r="U15" s="86">
        <f t="shared" si="7"/>
        <v>0.15756873720676925</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投入係数表!T16</f>
        <v>7.3529411764705881E-3</v>
      </c>
      <c r="E16" s="77">
        <f t="shared" si="0"/>
        <v>0.73529411764705876</v>
      </c>
      <c r="F16" s="76">
        <f>分析係数表!C19</f>
        <v>1.9704433497536922E-2</v>
      </c>
      <c r="G16" s="77">
        <f t="shared" si="1"/>
        <v>1.4488554042306558E-2</v>
      </c>
      <c r="H16" s="77">
        <v>1.8356465749475203E-2</v>
      </c>
      <c r="I16" s="77">
        <f t="shared" si="2"/>
        <v>1.8356465749475203E-2</v>
      </c>
      <c r="J16" s="76">
        <f>分析係数表!G19</f>
        <v>6.3291139240506333E-2</v>
      </c>
      <c r="K16" s="78">
        <f t="shared" si="3"/>
        <v>1.1618016297136205E-3</v>
      </c>
      <c r="L16" s="79"/>
      <c r="M16" s="80"/>
      <c r="N16" s="81">
        <f>分析係数表!H19</f>
        <v>-1.3119485716159927E-4</v>
      </c>
      <c r="O16" s="82">
        <f t="shared" si="4"/>
        <v>-1.8266188919898417E-3</v>
      </c>
      <c r="P16" s="76">
        <f>分析係数表!C19</f>
        <v>1.9704433497536922E-2</v>
      </c>
      <c r="Q16" s="82">
        <f t="shared" si="5"/>
        <v>-3.5992490482558415E-5</v>
      </c>
      <c r="R16" s="83">
        <v>1.4629985645336368E-4</v>
      </c>
      <c r="S16" s="84">
        <f t="shared" si="6"/>
        <v>1.8502765605928565E-2</v>
      </c>
      <c r="T16" s="85">
        <f>分析係数表!F19</f>
        <v>0.26582278481012656</v>
      </c>
      <c r="U16" s="86">
        <f t="shared" si="7"/>
        <v>4.9184566800569603E-3</v>
      </c>
      <c r="V16" s="87">
        <f>分析係数表!D19</f>
        <v>3.7974683544303799E-2</v>
      </c>
      <c r="W16" s="167">
        <f t="shared" si="8"/>
        <v>0</v>
      </c>
      <c r="X16" s="76">
        <f>分析係数表!E19</f>
        <v>0</v>
      </c>
      <c r="Y16" s="166">
        <f t="shared" si="9"/>
        <v>0</v>
      </c>
    </row>
    <row r="17" spans="1:25" x14ac:dyDescent="0.2">
      <c r="A17" s="6" t="s">
        <v>5</v>
      </c>
      <c r="B17" s="5" t="s">
        <v>33</v>
      </c>
      <c r="C17" s="90"/>
      <c r="D17" s="76">
        <f>投入係数表!T17</f>
        <v>4.779411764705882E-2</v>
      </c>
      <c r="E17" s="77">
        <f t="shared" si="0"/>
        <v>4.7794117647058822</v>
      </c>
      <c r="F17" s="76">
        <f>分析係数表!C20</f>
        <v>3.1397174254317317E-3</v>
      </c>
      <c r="G17" s="77">
        <f t="shared" si="1"/>
        <v>1.5006002400960483E-2</v>
      </c>
      <c r="H17" s="77">
        <v>1.5555610074215853E-2</v>
      </c>
      <c r="I17" s="77">
        <f t="shared" si="2"/>
        <v>1.5555610074215853E-2</v>
      </c>
      <c r="J17" s="76">
        <f>分析係数表!G20</f>
        <v>0.11538461538461539</v>
      </c>
      <c r="K17" s="78">
        <f t="shared" si="3"/>
        <v>1.7948780854864447E-3</v>
      </c>
      <c r="L17" s="79"/>
      <c r="M17" s="80"/>
      <c r="N17" s="81">
        <f>分析係数表!H20</f>
        <v>6.231755715175965E-4</v>
      </c>
      <c r="O17" s="82">
        <f t="shared" si="4"/>
        <v>8.6764397369517472E-3</v>
      </c>
      <c r="P17" s="76">
        <f>分析係数表!C20</f>
        <v>3.1397174254317317E-3</v>
      </c>
      <c r="Q17" s="82">
        <f t="shared" si="5"/>
        <v>2.7241569032815712E-5</v>
      </c>
      <c r="R17" s="83">
        <v>6.5215282596812303E-5</v>
      </c>
      <c r="S17" s="84">
        <f t="shared" si="6"/>
        <v>1.5620825356812666E-2</v>
      </c>
      <c r="T17" s="85">
        <f>分析係数表!F20</f>
        <v>0.26923076923076922</v>
      </c>
      <c r="U17" s="86">
        <f t="shared" si="7"/>
        <v>4.205606826834179E-3</v>
      </c>
      <c r="V17" s="87">
        <f>分析係数表!D20</f>
        <v>0</v>
      </c>
      <c r="W17" s="167">
        <f t="shared" si="8"/>
        <v>0</v>
      </c>
      <c r="X17" s="76">
        <f>分析係数表!E20</f>
        <v>0</v>
      </c>
      <c r="Y17" s="166">
        <f t="shared" si="9"/>
        <v>0</v>
      </c>
    </row>
    <row r="18" spans="1:25" x14ac:dyDescent="0.2">
      <c r="A18" s="6" t="s">
        <v>6</v>
      </c>
      <c r="B18" s="5" t="s">
        <v>34</v>
      </c>
      <c r="C18" s="90"/>
      <c r="D18" s="76">
        <f>投入係数表!T18</f>
        <v>1.8382352941176471E-2</v>
      </c>
      <c r="E18" s="77">
        <f t="shared" si="0"/>
        <v>1.8382352941176472</v>
      </c>
      <c r="F18" s="76">
        <f>分析係数表!C21</f>
        <v>0.20240700218818386</v>
      </c>
      <c r="G18" s="77">
        <f t="shared" si="1"/>
        <v>0.3720716951988674</v>
      </c>
      <c r="H18" s="77">
        <v>0.40124662424937935</v>
      </c>
      <c r="I18" s="77">
        <f t="shared" si="2"/>
        <v>0.40124662424937935</v>
      </c>
      <c r="J18" s="76">
        <f>分析係数表!G21</f>
        <v>0.28486646884272998</v>
      </c>
      <c r="K18" s="78">
        <f t="shared" si="3"/>
        <v>0.1143017089849864</v>
      </c>
      <c r="L18" s="79"/>
      <c r="M18" s="80"/>
      <c r="N18" s="81">
        <f>分析係数表!H21</f>
        <v>1.0495588572927942E-3</v>
      </c>
      <c r="O18" s="82">
        <f t="shared" si="4"/>
        <v>1.4612951135918734E-2</v>
      </c>
      <c r="P18" s="76">
        <f>分析係数表!C21</f>
        <v>0.20240700218818386</v>
      </c>
      <c r="Q18" s="82">
        <f t="shared" si="5"/>
        <v>2.957763632543727E-3</v>
      </c>
      <c r="R18" s="83">
        <v>5.6685700994351168E-3</v>
      </c>
      <c r="S18" s="84">
        <f t="shared" si="6"/>
        <v>0.40691519434881446</v>
      </c>
      <c r="T18" s="85">
        <f>分析係数表!F21</f>
        <v>0.42507418397626112</v>
      </c>
      <c r="U18" s="86">
        <f t="shared" si="7"/>
        <v>0.17296914418536399</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投入係数表!T19</f>
        <v>3.6764705882352941E-3</v>
      </c>
      <c r="E19" s="77">
        <f t="shared" si="0"/>
        <v>0.36764705882352938</v>
      </c>
      <c r="F19" s="76">
        <f>分析係数表!C22</f>
        <v>1.320132013201325E-2</v>
      </c>
      <c r="G19" s="77">
        <f t="shared" si="1"/>
        <v>4.8534265191225176E-3</v>
      </c>
      <c r="H19" s="77">
        <v>5.4264084793844035E-3</v>
      </c>
      <c r="I19" s="77">
        <f t="shared" si="2"/>
        <v>5.4264084793844035E-3</v>
      </c>
      <c r="J19" s="76">
        <f>分析係数表!G22</f>
        <v>0.19444444444444445</v>
      </c>
      <c r="K19" s="78">
        <f t="shared" si="3"/>
        <v>1.0551349821025229E-3</v>
      </c>
      <c r="L19" s="79"/>
      <c r="M19" s="80"/>
      <c r="N19" s="81">
        <f>分析係数表!H22</f>
        <v>6.5597428580799636E-5</v>
      </c>
      <c r="O19" s="82">
        <f t="shared" si="4"/>
        <v>9.1330944599492085E-4</v>
      </c>
      <c r="P19" s="76">
        <f>分析係数表!C22</f>
        <v>1.320132013201325E-2</v>
      </c>
      <c r="Q19" s="82">
        <f t="shared" si="5"/>
        <v>1.2056890376170617E-5</v>
      </c>
      <c r="R19" s="83">
        <v>8.2813388495877119E-5</v>
      </c>
      <c r="S19" s="84">
        <f t="shared" si="6"/>
        <v>5.5092218678802806E-3</v>
      </c>
      <c r="T19" s="85">
        <f>分析係数表!F22</f>
        <v>0.42592592592592593</v>
      </c>
      <c r="U19" s="86">
        <f t="shared" si="7"/>
        <v>2.3465204252082678E-3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投入係数表!T20</f>
        <v>3.6764705882352941E-3</v>
      </c>
      <c r="E20" s="77">
        <f t="shared" si="0"/>
        <v>0.36764705882352938</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4.5665472299746043E-4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投入係数表!T21</f>
        <v>0</v>
      </c>
      <c r="E21" s="77">
        <f t="shared" si="0"/>
        <v>0</v>
      </c>
      <c r="F21" s="76">
        <f>分析係数表!C24</f>
        <v>0.31952662721893488</v>
      </c>
      <c r="G21" s="77">
        <f t="shared" si="1"/>
        <v>0</v>
      </c>
      <c r="H21" s="77">
        <v>2.4391023469122141E-3</v>
      </c>
      <c r="I21" s="77">
        <f t="shared" si="2"/>
        <v>2.4391023469122141E-3</v>
      </c>
      <c r="J21" s="76">
        <f>分析係数表!G24</f>
        <v>0.20786516853932585</v>
      </c>
      <c r="K21" s="78">
        <f t="shared" si="3"/>
        <v>5.0700442042557264E-4</v>
      </c>
      <c r="L21" s="79"/>
      <c r="M21" s="80"/>
      <c r="N21" s="81">
        <f>分析係数表!H24</f>
        <v>4.2638328577519763E-4</v>
      </c>
      <c r="O21" s="82">
        <f t="shared" si="4"/>
        <v>5.9365113989669855E-3</v>
      </c>
      <c r="P21" s="76">
        <f>分析係数表!C24</f>
        <v>0.31952662721893488</v>
      </c>
      <c r="Q21" s="82">
        <f t="shared" si="5"/>
        <v>1.8968734647586815E-3</v>
      </c>
      <c r="R21" s="83">
        <v>4.0923732898484238E-3</v>
      </c>
      <c r="S21" s="84">
        <f t="shared" si="6"/>
        <v>6.5314756367606374E-3</v>
      </c>
      <c r="T21" s="85">
        <f>分析係数表!F24</f>
        <v>0.398876404494382</v>
      </c>
      <c r="U21" s="86">
        <f t="shared" si="7"/>
        <v>2.6052515180337373E-3</v>
      </c>
      <c r="V21" s="87">
        <f>分析係数表!D24</f>
        <v>5.6179775280898875E-2</v>
      </c>
      <c r="W21" s="167">
        <f t="shared" si="8"/>
        <v>0</v>
      </c>
      <c r="X21" s="76">
        <f>分析係数表!E24</f>
        <v>5.0561797752808987E-2</v>
      </c>
      <c r="Y21" s="166">
        <f t="shared" si="9"/>
        <v>0</v>
      </c>
    </row>
    <row r="22" spans="1:25" x14ac:dyDescent="0.2">
      <c r="A22" s="6" t="s">
        <v>10</v>
      </c>
      <c r="B22" s="5" t="s">
        <v>271</v>
      </c>
      <c r="C22" s="75">
        <f>最終需要_まとめ!C23</f>
        <v>100</v>
      </c>
      <c r="D22" s="76">
        <f>投入係数表!T22</f>
        <v>0.29044117647058826</v>
      </c>
      <c r="E22" s="77">
        <f t="shared" si="0"/>
        <v>29.044117647058826</v>
      </c>
      <c r="F22" s="76">
        <f>分析係数表!C25</f>
        <v>1.883239171374762E-2</v>
      </c>
      <c r="G22" s="77">
        <f t="shared" si="1"/>
        <v>0.54697020050958167</v>
      </c>
      <c r="H22" s="77">
        <v>0.55464436070739609</v>
      </c>
      <c r="I22" s="77">
        <f t="shared" si="2"/>
        <v>100.5546443607074</v>
      </c>
      <c r="J22" s="76">
        <f>分析係数表!G25</f>
        <v>0.19852941176470587</v>
      </c>
      <c r="K22" s="78">
        <f t="shared" si="3"/>
        <v>19.963054395140439</v>
      </c>
      <c r="L22" s="79"/>
      <c r="M22" s="80"/>
      <c r="N22" s="81">
        <f>分析係数表!H25</f>
        <v>5.9037685722719666E-4</v>
      </c>
      <c r="O22" s="82">
        <f t="shared" si="4"/>
        <v>8.2197850139542877E-3</v>
      </c>
      <c r="P22" s="76">
        <f>分析係数表!C25</f>
        <v>1.883239171374762E-2</v>
      </c>
      <c r="Q22" s="82">
        <f t="shared" si="5"/>
        <v>1.5479821118557959E-4</v>
      </c>
      <c r="R22" s="83">
        <v>6.7971009136791002E-4</v>
      </c>
      <c r="S22" s="84">
        <f t="shared" si="6"/>
        <v>100.55532407079876</v>
      </c>
      <c r="T22" s="85">
        <f>分析係数表!F25</f>
        <v>0.35294117647058826</v>
      </c>
      <c r="U22" s="86">
        <f t="shared" si="7"/>
        <v>35.490114377928975</v>
      </c>
      <c r="V22" s="87">
        <f>分析係数表!D25</f>
        <v>6.6176470588235295E-2</v>
      </c>
      <c r="W22" s="167">
        <f t="shared" si="8"/>
        <v>7</v>
      </c>
      <c r="X22" s="76">
        <f>分析係数表!E25</f>
        <v>6.25E-2</v>
      </c>
      <c r="Y22" s="166">
        <f t="shared" si="9"/>
        <v>6</v>
      </c>
    </row>
    <row r="23" spans="1:25" x14ac:dyDescent="0.2">
      <c r="A23" s="6" t="s">
        <v>11</v>
      </c>
      <c r="B23" s="5" t="s">
        <v>35</v>
      </c>
      <c r="C23" s="90"/>
      <c r="D23" s="76">
        <f>投入係数表!T23</f>
        <v>1.8382352941176471E-2</v>
      </c>
      <c r="E23" s="77">
        <f t="shared" si="0"/>
        <v>1.8382352941176472</v>
      </c>
      <c r="F23" s="76">
        <f>分析係数表!C26</f>
        <v>0.74753173483779967</v>
      </c>
      <c r="G23" s="77">
        <f t="shared" si="1"/>
        <v>1.3741392184518377</v>
      </c>
      <c r="H23" s="77">
        <v>1.5270962363719078</v>
      </c>
      <c r="I23" s="77">
        <f t="shared" si="2"/>
        <v>1.5270962363719078</v>
      </c>
      <c r="J23" s="76">
        <f>分析係数表!G26</f>
        <v>0.19647946353730092</v>
      </c>
      <c r="K23" s="78">
        <f t="shared" si="3"/>
        <v>0.30004304929218373</v>
      </c>
      <c r="L23" s="79"/>
      <c r="M23" s="80"/>
      <c r="N23" s="81">
        <f>分析係数表!H26</f>
        <v>1.2791498573255929E-2</v>
      </c>
      <c r="O23" s="82">
        <f t="shared" si="4"/>
        <v>0.17809534196900956</v>
      </c>
      <c r="P23" s="76">
        <f>分析係数表!C26</f>
        <v>0.74753173483779967</v>
      </c>
      <c r="Q23" s="82">
        <f t="shared" si="5"/>
        <v>0.13313191994862492</v>
      </c>
      <c r="R23" s="83">
        <v>0.14803396133188099</v>
      </c>
      <c r="S23" s="84">
        <f t="shared" si="6"/>
        <v>1.6751301977037889</v>
      </c>
      <c r="T23" s="85">
        <f>分析係数表!F26</f>
        <v>0.33528918692372173</v>
      </c>
      <c r="U23" s="86">
        <f t="shared" si="7"/>
        <v>0.56165304197947663</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投入係数表!T24</f>
        <v>0</v>
      </c>
      <c r="E24" s="77">
        <f t="shared" si="0"/>
        <v>0</v>
      </c>
      <c r="F24" s="76">
        <f>分析係数表!C27</f>
        <v>2.5641025641025661E-2</v>
      </c>
      <c r="G24" s="77">
        <f t="shared" si="1"/>
        <v>0</v>
      </c>
      <c r="H24" s="77">
        <v>2.8656471242162515E-5</v>
      </c>
      <c r="I24" s="77">
        <f t="shared" si="2"/>
        <v>2.8656471242162515E-5</v>
      </c>
      <c r="J24" s="76">
        <f>分析係数表!G27</f>
        <v>0.17777777777777778</v>
      </c>
      <c r="K24" s="78">
        <f t="shared" si="3"/>
        <v>5.0944837763844476E-6</v>
      </c>
      <c r="L24" s="79"/>
      <c r="M24" s="80"/>
      <c r="N24" s="81">
        <f>分析係数表!H27</f>
        <v>1.2135524287447932E-2</v>
      </c>
      <c r="O24" s="82">
        <f t="shared" si="4"/>
        <v>0.16896224750906036</v>
      </c>
      <c r="P24" s="76">
        <f>分析係数表!C27</f>
        <v>2.5641025641025661E-2</v>
      </c>
      <c r="Q24" s="82">
        <f t="shared" si="5"/>
        <v>4.3323653207451409E-3</v>
      </c>
      <c r="R24" s="83">
        <v>4.34675632228642E-3</v>
      </c>
      <c r="S24" s="84">
        <f t="shared" si="6"/>
        <v>4.3754127935285827E-3</v>
      </c>
      <c r="T24" s="85">
        <f>分析係数表!F27</f>
        <v>0.33333333333333331</v>
      </c>
      <c r="U24" s="86">
        <f t="shared" si="7"/>
        <v>1.4584709311761942E-3</v>
      </c>
      <c r="V24" s="87">
        <f>分析係数表!D27</f>
        <v>0</v>
      </c>
      <c r="W24" s="167">
        <f t="shared" si="8"/>
        <v>0</v>
      </c>
      <c r="X24" s="76">
        <f>分析係数表!E27</f>
        <v>0</v>
      </c>
      <c r="Y24" s="166">
        <f t="shared" si="9"/>
        <v>0</v>
      </c>
    </row>
    <row r="25" spans="1:25" x14ac:dyDescent="0.2">
      <c r="A25" s="6" t="s">
        <v>13</v>
      </c>
      <c r="B25" s="5" t="s">
        <v>191</v>
      </c>
      <c r="C25" s="90"/>
      <c r="D25" s="76">
        <f>投入係数表!T25</f>
        <v>0</v>
      </c>
      <c r="E25" s="77">
        <f t="shared" si="0"/>
        <v>0</v>
      </c>
      <c r="F25" s="76">
        <f>分析係数表!C28</f>
        <v>7.5250836120401843E-3</v>
      </c>
      <c r="G25" s="77">
        <f t="shared" si="1"/>
        <v>0</v>
      </c>
      <c r="H25" s="77">
        <v>3.3593673354208222E-4</v>
      </c>
      <c r="I25" s="77">
        <f t="shared" si="2"/>
        <v>3.3593673354208222E-4</v>
      </c>
      <c r="J25" s="76">
        <f>分析係数表!G28</f>
        <v>0.13043478260869565</v>
      </c>
      <c r="K25" s="78">
        <f t="shared" si="3"/>
        <v>4.3817834809836809E-5</v>
      </c>
      <c r="L25" s="79"/>
      <c r="M25" s="80"/>
      <c r="N25" s="81">
        <f>分析係数表!H28</f>
        <v>2.325428843189347E-2</v>
      </c>
      <c r="O25" s="82">
        <f t="shared" si="4"/>
        <v>0.32376819860519945</v>
      </c>
      <c r="P25" s="76">
        <f>分析係数表!C28</f>
        <v>7.5250836120401843E-3</v>
      </c>
      <c r="Q25" s="82">
        <f t="shared" si="5"/>
        <v>2.4363827654237582E-3</v>
      </c>
      <c r="R25" s="83">
        <v>2.5232847921437302E-3</v>
      </c>
      <c r="S25" s="84">
        <f t="shared" si="6"/>
        <v>2.8592215256858125E-3</v>
      </c>
      <c r="T25" s="85">
        <f>分析係数表!F28</f>
        <v>0.21739130434782608</v>
      </c>
      <c r="U25" s="86">
        <f t="shared" si="7"/>
        <v>6.2156989688822004E-4</v>
      </c>
      <c r="V25" s="87">
        <f>分析係数表!D28</f>
        <v>0</v>
      </c>
      <c r="W25" s="167">
        <f t="shared" si="8"/>
        <v>0</v>
      </c>
      <c r="X25" s="76">
        <f>分析係数表!E28</f>
        <v>0</v>
      </c>
      <c r="Y25" s="166">
        <f t="shared" si="9"/>
        <v>0</v>
      </c>
    </row>
    <row r="26" spans="1:25" x14ac:dyDescent="0.2">
      <c r="A26" s="6" t="s">
        <v>14</v>
      </c>
      <c r="B26" s="5" t="s">
        <v>50</v>
      </c>
      <c r="C26" s="90"/>
      <c r="D26" s="76">
        <f>投入係数表!T26</f>
        <v>3.6764705882352941E-3</v>
      </c>
      <c r="E26" s="77">
        <f t="shared" si="0"/>
        <v>0.36764705882352938</v>
      </c>
      <c r="F26" s="76">
        <f>分析係数表!C29</f>
        <v>5.2565707133917394E-2</v>
      </c>
      <c r="G26" s="77">
        <f t="shared" si="1"/>
        <v>1.9325627622763745E-2</v>
      </c>
      <c r="H26" s="77">
        <v>2.2574339272951129E-2</v>
      </c>
      <c r="I26" s="77">
        <f t="shared" si="2"/>
        <v>2.2574339272951129E-2</v>
      </c>
      <c r="J26" s="76">
        <f>分析係数表!G29</f>
        <v>0.23652173913043478</v>
      </c>
      <c r="K26" s="78">
        <f t="shared" si="3"/>
        <v>5.3393219845588756E-3</v>
      </c>
      <c r="L26" s="79"/>
      <c r="M26" s="80"/>
      <c r="N26" s="81">
        <f>分析係数表!H29</f>
        <v>1.0889173144412739E-2</v>
      </c>
      <c r="O26" s="82">
        <f t="shared" si="4"/>
        <v>0.15160936803515684</v>
      </c>
      <c r="P26" s="76">
        <f>分析係数表!C29</f>
        <v>5.2565707133917394E-2</v>
      </c>
      <c r="Q26" s="82">
        <f t="shared" si="5"/>
        <v>7.969453638894352E-3</v>
      </c>
      <c r="R26" s="83">
        <v>9.6412111483684827E-3</v>
      </c>
      <c r="S26" s="84">
        <f t="shared" si="6"/>
        <v>3.2215550421319614E-2</v>
      </c>
      <c r="T26" s="85">
        <f>分析係数表!F29</f>
        <v>0.37217391304347824</v>
      </c>
      <c r="U26" s="86">
        <f t="shared" si="7"/>
        <v>1.1989787461151995E-2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投入係数表!T27</f>
        <v>3.6764705882352941E-3</v>
      </c>
      <c r="E27" s="77">
        <f t="shared" si="0"/>
        <v>0.36764705882352938</v>
      </c>
      <c r="F27" s="76">
        <f>分析係数表!C30</f>
        <v>1</v>
      </c>
      <c r="G27" s="77">
        <f t="shared" si="1"/>
        <v>0.36764705882352938</v>
      </c>
      <c r="H27" s="77">
        <v>0.43636009673527515</v>
      </c>
      <c r="I27" s="77">
        <f t="shared" si="2"/>
        <v>0.43636009673527515</v>
      </c>
      <c r="J27" s="76">
        <f>分析係数表!G30</f>
        <v>0.34479678427869587</v>
      </c>
      <c r="K27" s="78">
        <f t="shared" si="3"/>
        <v>0.15045555814186354</v>
      </c>
      <c r="L27" s="79"/>
      <c r="M27" s="80"/>
      <c r="N27" s="81">
        <f>分析係数表!H30</f>
        <v>0</v>
      </c>
      <c r="O27" s="82">
        <f t="shared" si="4"/>
        <v>0</v>
      </c>
      <c r="P27" s="76">
        <f>分析係数表!C30</f>
        <v>1</v>
      </c>
      <c r="Q27" s="82">
        <f t="shared" si="5"/>
        <v>0</v>
      </c>
      <c r="R27" s="83">
        <v>2.4813316633370962E-2</v>
      </c>
      <c r="S27" s="84">
        <f t="shared" si="6"/>
        <v>0.46117341336864609</v>
      </c>
      <c r="T27" s="85">
        <f>分析係数表!F30</f>
        <v>0.44149173738276015</v>
      </c>
      <c r="U27" s="86">
        <f t="shared" si="7"/>
        <v>0.20360425150286138</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投入係数表!T28</f>
        <v>2.9411764705882353E-2</v>
      </c>
      <c r="E28" s="77">
        <f t="shared" si="0"/>
        <v>2.9411764705882351</v>
      </c>
      <c r="F28" s="76">
        <f>分析係数表!C31</f>
        <v>0.84592145015105746</v>
      </c>
      <c r="G28" s="77">
        <f t="shared" si="1"/>
        <v>2.4880042651501686</v>
      </c>
      <c r="H28" s="77">
        <v>2.8624161978630531</v>
      </c>
      <c r="I28" s="77">
        <f t="shared" si="2"/>
        <v>2.8624161978630531</v>
      </c>
      <c r="J28" s="76">
        <f>分析係数表!G31</f>
        <v>7.1042791857083509E-2</v>
      </c>
      <c r="K28" s="78">
        <f t="shared" si="3"/>
        <v>0.20335403815312925</v>
      </c>
      <c r="L28" s="79"/>
      <c r="M28" s="80"/>
      <c r="N28" s="81">
        <f>分析係数表!H31</f>
        <v>2.6304568860900653E-2</v>
      </c>
      <c r="O28" s="82">
        <f t="shared" si="4"/>
        <v>0.36623708784396325</v>
      </c>
      <c r="P28" s="76">
        <f>分析係数表!C31</f>
        <v>0.84592145015105746</v>
      </c>
      <c r="Q28" s="82">
        <f t="shared" si="5"/>
        <v>0.3098078084480656</v>
      </c>
      <c r="R28" s="83">
        <v>0.40333669175653303</v>
      </c>
      <c r="S28" s="84">
        <f t="shared" si="6"/>
        <v>3.265752889619586</v>
      </c>
      <c r="T28" s="85">
        <f>分析係数表!F31</f>
        <v>0.3444121312837557</v>
      </c>
      <c r="U28" s="86">
        <f t="shared" si="7"/>
        <v>1.1247649129599653</v>
      </c>
      <c r="V28" s="87">
        <f>分析係数表!D31</f>
        <v>0</v>
      </c>
      <c r="W28" s="167">
        <f t="shared" si="8"/>
        <v>0</v>
      </c>
      <c r="X28" s="76">
        <f>分析係数表!E31</f>
        <v>0</v>
      </c>
      <c r="Y28" s="166">
        <f t="shared" si="9"/>
        <v>0</v>
      </c>
    </row>
    <row r="29" spans="1:25" x14ac:dyDescent="0.2">
      <c r="A29" s="6" t="s">
        <v>17</v>
      </c>
      <c r="B29" s="5" t="s">
        <v>272</v>
      </c>
      <c r="C29" s="90"/>
      <c r="D29" s="76">
        <f>投入係数表!T29</f>
        <v>3.6764705882352941E-3</v>
      </c>
      <c r="E29" s="77">
        <f t="shared" si="0"/>
        <v>0.36764705882352938</v>
      </c>
      <c r="F29" s="76">
        <f>分析係数表!C32</f>
        <v>1</v>
      </c>
      <c r="G29" s="77">
        <f t="shared" si="1"/>
        <v>0.36764705882352938</v>
      </c>
      <c r="H29" s="77">
        <v>0.4159147727640945</v>
      </c>
      <c r="I29" s="77">
        <f t="shared" si="2"/>
        <v>0.4159147727640945</v>
      </c>
      <c r="J29" s="76">
        <f>分析係数表!G32</f>
        <v>0.14030064423765212</v>
      </c>
      <c r="K29" s="78">
        <f t="shared" si="3"/>
        <v>5.8353110566759146E-2</v>
      </c>
      <c r="L29" s="79"/>
      <c r="M29" s="80"/>
      <c r="N29" s="81">
        <f>分析係数表!H32</f>
        <v>7.5437042867919574E-3</v>
      </c>
      <c r="O29" s="82">
        <f t="shared" si="4"/>
        <v>0.10503058628941589</v>
      </c>
      <c r="P29" s="76">
        <f>分析係数表!C32</f>
        <v>1</v>
      </c>
      <c r="Q29" s="82">
        <f t="shared" si="5"/>
        <v>0.10503058628941589</v>
      </c>
      <c r="R29" s="83">
        <v>0.13075606052381233</v>
      </c>
      <c r="S29" s="84">
        <f t="shared" si="6"/>
        <v>0.54667083328790689</v>
      </c>
      <c r="T29" s="85">
        <f>分析係数表!F32</f>
        <v>0.4831782390837509</v>
      </c>
      <c r="U29" s="86">
        <f t="shared" si="7"/>
        <v>0.26413945058649763</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投入係数表!T30</f>
        <v>0</v>
      </c>
      <c r="E30" s="77">
        <f t="shared" si="0"/>
        <v>0</v>
      </c>
      <c r="F30" s="76">
        <f>分析係数表!C33</f>
        <v>0.837092731829574</v>
      </c>
      <c r="G30" s="77">
        <f t="shared" si="1"/>
        <v>0</v>
      </c>
      <c r="H30" s="77">
        <v>3.7506000801576053E-2</v>
      </c>
      <c r="I30" s="77">
        <f t="shared" si="2"/>
        <v>3.7506000801576053E-2</v>
      </c>
      <c r="J30" s="76">
        <f>分析係数表!G33</f>
        <v>0.5074626865671642</v>
      </c>
      <c r="K30" s="78">
        <f t="shared" si="3"/>
        <v>1.9032895929157998E-2</v>
      </c>
      <c r="L30" s="79"/>
      <c r="M30" s="80"/>
      <c r="N30" s="81">
        <f>分析係数表!H33</f>
        <v>1.0823575715831939E-3</v>
      </c>
      <c r="O30" s="82">
        <f t="shared" si="4"/>
        <v>1.5069605858916193E-2</v>
      </c>
      <c r="P30" s="76">
        <f>分析係数表!C33</f>
        <v>0.837092731829574</v>
      </c>
      <c r="Q30" s="82">
        <f t="shared" si="5"/>
        <v>1.261465753603511E-2</v>
      </c>
      <c r="R30" s="83">
        <v>3.2779223341566854E-2</v>
      </c>
      <c r="S30" s="84">
        <f t="shared" si="6"/>
        <v>7.0285224143142908E-2</v>
      </c>
      <c r="T30" s="85">
        <f>分析係数表!F33</f>
        <v>0.64477611940298507</v>
      </c>
      <c r="U30" s="86">
        <f t="shared" si="7"/>
        <v>4.5318234074384678E-2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投入係数表!T31</f>
        <v>4.4117647058823532E-2</v>
      </c>
      <c r="E31" s="77">
        <f t="shared" si="0"/>
        <v>4.4117647058823533</v>
      </c>
      <c r="F31" s="76">
        <f>分析係数表!C34</f>
        <v>0.15171777726539082</v>
      </c>
      <c r="G31" s="77">
        <f t="shared" si="1"/>
        <v>0.66934313499437126</v>
      </c>
      <c r="H31" s="77">
        <v>0.71915372333490712</v>
      </c>
      <c r="I31" s="77">
        <f t="shared" si="2"/>
        <v>0.71915372333490712</v>
      </c>
      <c r="J31" s="76">
        <f>分析係数表!G34</f>
        <v>0.4256007393715342</v>
      </c>
      <c r="K31" s="78">
        <f t="shared" si="3"/>
        <v>0.30607235637312824</v>
      </c>
      <c r="L31" s="79"/>
      <c r="M31" s="80"/>
      <c r="N31" s="81">
        <f>分析係数表!H34</f>
        <v>0.18524713831217815</v>
      </c>
      <c r="O31" s="82">
        <f t="shared" si="4"/>
        <v>2.5791858754896562</v>
      </c>
      <c r="P31" s="76">
        <f>分析係数表!C34</f>
        <v>0.15171777726539082</v>
      </c>
      <c r="Q31" s="82">
        <f t="shared" si="5"/>
        <v>0.39130834818358168</v>
      </c>
      <c r="R31" s="83">
        <v>0.41300970005336246</v>
      </c>
      <c r="S31" s="84">
        <f t="shared" si="6"/>
        <v>1.1321634233882696</v>
      </c>
      <c r="T31" s="85">
        <f>分析係数表!F34</f>
        <v>0.70194085027726427</v>
      </c>
      <c r="U31" s="86">
        <f t="shared" si="7"/>
        <v>0.79471175606598032</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投入係数表!T32</f>
        <v>7.3529411764705881E-3</v>
      </c>
      <c r="E32" s="77">
        <f t="shared" si="0"/>
        <v>0.73529411764705876</v>
      </c>
      <c r="F32" s="76">
        <f>分析係数表!C35</f>
        <v>0.24573021958870689</v>
      </c>
      <c r="G32" s="77">
        <f t="shared" si="1"/>
        <v>0.18068398499169622</v>
      </c>
      <c r="H32" s="77">
        <v>0.2152375481615901</v>
      </c>
      <c r="I32" s="77">
        <f t="shared" si="2"/>
        <v>0.2152375481615901</v>
      </c>
      <c r="J32" s="76">
        <f>分析係数表!G35</f>
        <v>0.31648936170212766</v>
      </c>
      <c r="K32" s="78">
        <f t="shared" si="3"/>
        <v>6.8120394231992606E-2</v>
      </c>
      <c r="L32" s="79"/>
      <c r="M32" s="80"/>
      <c r="N32" s="81">
        <f>分析係数表!H35</f>
        <v>7.0287644724326803E-2</v>
      </c>
      <c r="O32" s="82">
        <f t="shared" si="4"/>
        <v>0.97861107138355763</v>
      </c>
      <c r="P32" s="76">
        <f>分析係数表!C35</f>
        <v>0.24573021958870689</v>
      </c>
      <c r="Q32" s="82">
        <f t="shared" si="5"/>
        <v>0.24047431346302134</v>
      </c>
      <c r="R32" s="83">
        <v>0.26579136509745427</v>
      </c>
      <c r="S32" s="84">
        <f t="shared" si="6"/>
        <v>0.4810289132590444</v>
      </c>
      <c r="T32" s="85">
        <f>分析係数表!F35</f>
        <v>0.65026595744680848</v>
      </c>
      <c r="U32" s="86">
        <f t="shared" si="7"/>
        <v>0.31279672683999027</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投入係数表!T33</f>
        <v>0</v>
      </c>
      <c r="E33" s="77">
        <f t="shared" si="0"/>
        <v>0</v>
      </c>
      <c r="F33" s="76">
        <f>分析係数表!C36</f>
        <v>0.58821233411397345</v>
      </c>
      <c r="G33" s="77">
        <f t="shared" si="1"/>
        <v>0</v>
      </c>
      <c r="H33" s="77">
        <v>2.9346913908243039E-2</v>
      </c>
      <c r="I33" s="77">
        <f t="shared" si="2"/>
        <v>2.9346913908243039E-2</v>
      </c>
      <c r="J33" s="76">
        <f>分析係数表!G36</f>
        <v>4.6988749172733289E-2</v>
      </c>
      <c r="K33" s="78">
        <f t="shared" si="3"/>
        <v>1.3789747766282301E-3</v>
      </c>
      <c r="L33" s="79"/>
      <c r="M33" s="80"/>
      <c r="N33" s="81">
        <f>分析係数表!H36</f>
        <v>7.2517957296073993E-2</v>
      </c>
      <c r="O33" s="82">
        <f t="shared" si="4"/>
        <v>1.0096635925473849</v>
      </c>
      <c r="P33" s="76">
        <f>分析係数表!C36</f>
        <v>0.58821233411397345</v>
      </c>
      <c r="Q33" s="82">
        <f t="shared" si="5"/>
        <v>0.59389657844219712</v>
      </c>
      <c r="R33" s="83">
        <v>0.62695020397404777</v>
      </c>
      <c r="S33" s="84">
        <f t="shared" si="6"/>
        <v>0.65629711788229084</v>
      </c>
      <c r="T33" s="85">
        <f>分析係数表!F36</f>
        <v>0.85903375248180014</v>
      </c>
      <c r="U33" s="86">
        <f t="shared" si="7"/>
        <v>0.56378137591741462</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投入係数表!T34</f>
        <v>1.4705882352941176E-2</v>
      </c>
      <c r="E34" s="77">
        <f t="shared" si="0"/>
        <v>1.4705882352941175</v>
      </c>
      <c r="F34" s="76">
        <f>分析係数表!C37</f>
        <v>0.50371087447563734</v>
      </c>
      <c r="G34" s="77">
        <f t="shared" si="1"/>
        <v>0.74075128599358431</v>
      </c>
      <c r="H34" s="77">
        <v>0.87531720322861228</v>
      </c>
      <c r="I34" s="77">
        <f t="shared" si="2"/>
        <v>0.87531720322861228</v>
      </c>
      <c r="J34" s="76">
        <f>分析係数表!G37</f>
        <v>0.46674537583628495</v>
      </c>
      <c r="K34" s="78">
        <f t="shared" si="3"/>
        <v>0.40855025699690445</v>
      </c>
      <c r="L34" s="79"/>
      <c r="M34" s="80"/>
      <c r="N34" s="81">
        <f>分析係数表!H37</f>
        <v>5.4544261864934891E-2</v>
      </c>
      <c r="O34" s="82">
        <f t="shared" si="4"/>
        <v>0.75941680434477665</v>
      </c>
      <c r="P34" s="76">
        <f>分析係数表!C37</f>
        <v>0.50371087447563734</v>
      </c>
      <c r="Q34" s="82">
        <f t="shared" si="5"/>
        <v>0.38252650260800142</v>
      </c>
      <c r="R34" s="83">
        <v>0.43228668940045506</v>
      </c>
      <c r="S34" s="84">
        <f t="shared" si="6"/>
        <v>1.3076038926290674</v>
      </c>
      <c r="T34" s="85">
        <f>分析係数表!F37</f>
        <v>0.71979535615899248</v>
      </c>
      <c r="U34" s="86">
        <f t="shared" si="7"/>
        <v>0.94120720960982451</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投入係数表!T35</f>
        <v>7.3529411764705881E-3</v>
      </c>
      <c r="E35" s="77">
        <f t="shared" si="0"/>
        <v>0.73529411764705876</v>
      </c>
      <c r="F35" s="76">
        <f>分析係数表!C38</f>
        <v>2.603198214949809E-3</v>
      </c>
      <c r="G35" s="77">
        <f t="shared" si="1"/>
        <v>1.9141163345219182E-3</v>
      </c>
      <c r="H35" s="77">
        <v>2.3361799759519354E-3</v>
      </c>
      <c r="I35" s="77">
        <f t="shared" si="2"/>
        <v>2.3361799759519354E-3</v>
      </c>
      <c r="J35" s="76">
        <f>分析係数表!G38</f>
        <v>0.5</v>
      </c>
      <c r="K35" s="78">
        <f t="shared" si="3"/>
        <v>1.1680899879759677E-3</v>
      </c>
      <c r="L35" s="79"/>
      <c r="M35" s="80"/>
      <c r="N35" s="81">
        <f>分析係数表!H38</f>
        <v>4.7820525435402932E-2</v>
      </c>
      <c r="O35" s="82">
        <f t="shared" si="4"/>
        <v>0.6658025861302973</v>
      </c>
      <c r="P35" s="76">
        <f>分析係数表!C38</f>
        <v>2.603198214949809E-3</v>
      </c>
      <c r="Q35" s="82">
        <f t="shared" si="5"/>
        <v>1.7332161037233564E-3</v>
      </c>
      <c r="R35" s="83">
        <v>1.9487903699158568E-3</v>
      </c>
      <c r="S35" s="84">
        <f t="shared" si="6"/>
        <v>4.2849703458677918E-3</v>
      </c>
      <c r="T35" s="85">
        <f>分析係数表!F38</f>
        <v>0.66666666666666663</v>
      </c>
      <c r="U35" s="86">
        <f t="shared" si="7"/>
        <v>2.8566468972451944E-3</v>
      </c>
      <c r="V35" s="87">
        <f>分析係数表!D38</f>
        <v>1.0833333333333333</v>
      </c>
      <c r="W35" s="167">
        <f t="shared" si="8"/>
        <v>0</v>
      </c>
      <c r="X35" s="76">
        <f>分析係数表!E38</f>
        <v>0</v>
      </c>
      <c r="Y35" s="166">
        <f t="shared" si="9"/>
        <v>0</v>
      </c>
    </row>
    <row r="36" spans="1:25" x14ac:dyDescent="0.2">
      <c r="A36" s="6" t="s">
        <v>24</v>
      </c>
      <c r="B36" s="5" t="s">
        <v>39</v>
      </c>
      <c r="C36" s="90"/>
      <c r="D36" s="76">
        <f>投入係数表!T36</f>
        <v>0</v>
      </c>
      <c r="E36" s="77">
        <f t="shared" si="0"/>
        <v>0</v>
      </c>
      <c r="F36" s="76">
        <f>分析係数表!C39</f>
        <v>1</v>
      </c>
      <c r="G36" s="77">
        <f t="shared" si="1"/>
        <v>0</v>
      </c>
      <c r="H36" s="77">
        <v>4.7916327421749041E-4</v>
      </c>
      <c r="I36" s="77">
        <f t="shared" si="2"/>
        <v>4.7916327421749041E-4</v>
      </c>
      <c r="J36" s="76">
        <f>分析係数表!G39</f>
        <v>0.35424286759326995</v>
      </c>
      <c r="K36" s="78">
        <f t="shared" si="3"/>
        <v>1.6974017230418414E-4</v>
      </c>
      <c r="L36" s="79"/>
      <c r="M36" s="80"/>
      <c r="N36" s="81">
        <f>分析係数表!H39</f>
        <v>4.3622290006231756E-3</v>
      </c>
      <c r="O36" s="82">
        <f t="shared" si="4"/>
        <v>6.0735078158662234E-2</v>
      </c>
      <c r="P36" s="76">
        <f>分析係数表!C39</f>
        <v>1</v>
      </c>
      <c r="Q36" s="82">
        <f t="shared" si="5"/>
        <v>6.0735078158662234E-2</v>
      </c>
      <c r="R36" s="83">
        <v>6.4066027380687854E-2</v>
      </c>
      <c r="S36" s="84">
        <f t="shared" si="6"/>
        <v>6.4545190654905341E-2</v>
      </c>
      <c r="T36" s="85">
        <f>分析係数表!F39</f>
        <v>0.70501097293343085</v>
      </c>
      <c r="U36" s="86">
        <f t="shared" si="7"/>
        <v>4.5505067661788599E-2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投入係数表!T37</f>
        <v>0</v>
      </c>
      <c r="E37" s="77">
        <f t="shared" si="0"/>
        <v>0</v>
      </c>
      <c r="F37" s="76">
        <f>分析係数表!C40</f>
        <v>0.80741531074953321</v>
      </c>
      <c r="G37" s="77">
        <f t="shared" si="1"/>
        <v>0</v>
      </c>
      <c r="H37" s="77">
        <v>1.8527748682150896E-3</v>
      </c>
      <c r="I37" s="77">
        <f t="shared" si="2"/>
        <v>1.8527748682150896E-3</v>
      </c>
      <c r="J37" s="76">
        <f>分析係数表!G40</f>
        <v>0.58044960848699167</v>
      </c>
      <c r="K37" s="78">
        <f t="shared" si="3"/>
        <v>1.0754424468699863E-3</v>
      </c>
      <c r="L37" s="79"/>
      <c r="M37" s="80"/>
      <c r="N37" s="81">
        <f>分析係数表!H40</f>
        <v>3.1486765718783824E-2</v>
      </c>
      <c r="O37" s="82">
        <f t="shared" si="4"/>
        <v>0.43838853407756201</v>
      </c>
      <c r="P37" s="76">
        <f>分析係数表!C40</f>
        <v>0.80741531074953321</v>
      </c>
      <c r="Q37" s="82">
        <f t="shared" si="5"/>
        <v>0.35396161447126706</v>
      </c>
      <c r="R37" s="83">
        <v>0.35435636833288819</v>
      </c>
      <c r="S37" s="84">
        <f t="shared" si="6"/>
        <v>0.35620914320110331</v>
      </c>
      <c r="T37" s="85">
        <f>分析係数表!F40</f>
        <v>0.7794897701439758</v>
      </c>
      <c r="U37" s="86">
        <f t="shared" si="7"/>
        <v>0.27766138315701056</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投入係数表!T38</f>
        <v>0</v>
      </c>
      <c r="E38" s="77">
        <f t="shared" si="0"/>
        <v>0</v>
      </c>
      <c r="F38" s="76">
        <f>分析係数表!C41</f>
        <v>0.45201238390092879</v>
      </c>
      <c r="G38" s="77">
        <f t="shared" si="1"/>
        <v>0</v>
      </c>
      <c r="H38" s="77">
        <v>3.8879326408760355E-7</v>
      </c>
      <c r="I38" s="77">
        <f t="shared" si="2"/>
        <v>3.8879326408760355E-7</v>
      </c>
      <c r="J38" s="76">
        <f>分析係数表!G41</f>
        <v>0.48819421350182907</v>
      </c>
      <c r="K38" s="78">
        <f t="shared" si="3"/>
        <v>1.8980662177605654E-7</v>
      </c>
      <c r="L38" s="79"/>
      <c r="M38" s="80"/>
      <c r="N38" s="81">
        <f>分析係数表!H41</f>
        <v>5.5823411722260484E-2</v>
      </c>
      <c r="O38" s="82">
        <f t="shared" si="4"/>
        <v>0.77722633854167755</v>
      </c>
      <c r="P38" s="76">
        <f>分析係数表!C41</f>
        <v>0.45201238390092879</v>
      </c>
      <c r="Q38" s="82">
        <f t="shared" si="5"/>
        <v>0.35131593011481399</v>
      </c>
      <c r="R38" s="83">
        <v>0.35441205489905891</v>
      </c>
      <c r="S38" s="84">
        <f t="shared" si="6"/>
        <v>0.354412443692323</v>
      </c>
      <c r="T38" s="85">
        <f>分析係数表!F41</f>
        <v>0.58829398071167271</v>
      </c>
      <c r="U38" s="86">
        <f t="shared" si="7"/>
        <v>0.20849870731350825</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投入係数表!T39</f>
        <v>0</v>
      </c>
      <c r="E39" s="77">
        <f>$C$22*D39</f>
        <v>0</v>
      </c>
      <c r="F39" s="76">
        <f>分析係数表!C42</f>
        <v>0.22977941176470584</v>
      </c>
      <c r="G39" s="77">
        <f>E39*F39</f>
        <v>0</v>
      </c>
      <c r="H39" s="77">
        <v>2.1755009776766375E-3</v>
      </c>
      <c r="I39" s="77">
        <f>C39+H39</f>
        <v>2.1755009776766375E-3</v>
      </c>
      <c r="J39" s="76">
        <f>分析係数表!G42</f>
        <v>0.5</v>
      </c>
      <c r="K39" s="78">
        <f>I39*J39</f>
        <v>1.0877504888383187E-3</v>
      </c>
      <c r="L39" s="79"/>
      <c r="M39" s="80"/>
      <c r="N39" s="81">
        <f>分析係数表!H42</f>
        <v>1.6268162288038308E-2</v>
      </c>
      <c r="O39" s="82">
        <f t="shared" si="4"/>
        <v>0.22650074260674036</v>
      </c>
      <c r="P39" s="76">
        <f>分析係数表!C42</f>
        <v>0.22977941176470584</v>
      </c>
      <c r="Q39" s="82">
        <f>O39*P39</f>
        <v>5.2045207400445846E-2</v>
      </c>
      <c r="R39" s="83">
        <v>5.3363969691573677E-2</v>
      </c>
      <c r="S39" s="84">
        <f>I39+R39</f>
        <v>5.5539470669250315E-2</v>
      </c>
      <c r="T39" s="85">
        <f>分析係数表!F42</f>
        <v>0.56349206349206349</v>
      </c>
      <c r="U39" s="86">
        <f>S39*T39</f>
        <v>3.1296050932672799E-2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投入係数表!T40</f>
        <v>4.4117647058823532E-2</v>
      </c>
      <c r="E40" s="77">
        <f>$C$22*D40</f>
        <v>4.4117647058823533</v>
      </c>
      <c r="F40" s="76">
        <f>分析係数表!C43</f>
        <v>0.15755839576906128</v>
      </c>
      <c r="G40" s="77">
        <f>E40*F40</f>
        <v>0.69511056956938799</v>
      </c>
      <c r="H40" s="77">
        <v>0.80329625340109467</v>
      </c>
      <c r="I40" s="77">
        <f>C40+H40</f>
        <v>0.80329625340109467</v>
      </c>
      <c r="J40" s="76">
        <f>分析係数表!G43</f>
        <v>0.37795275590551181</v>
      </c>
      <c r="K40" s="78">
        <f>I40*J40</f>
        <v>0.3036080327815161</v>
      </c>
      <c r="L40" s="79"/>
      <c r="M40" s="80"/>
      <c r="N40" s="81">
        <f>分析係数表!H43</f>
        <v>4.3425497720489356E-2</v>
      </c>
      <c r="O40" s="82">
        <f t="shared" si="4"/>
        <v>0.60461085324863761</v>
      </c>
      <c r="P40" s="76">
        <f>分析係数表!C43</f>
        <v>0.15755839576906128</v>
      </c>
      <c r="Q40" s="82">
        <f>O40*P40</f>
        <v>9.5261516102418675E-2</v>
      </c>
      <c r="R40" s="83">
        <v>0.13541524553376652</v>
      </c>
      <c r="S40" s="84">
        <f>I40+R40</f>
        <v>0.93871149893486117</v>
      </c>
      <c r="T40" s="85">
        <f>分析係数表!F43</f>
        <v>0.59317585301837272</v>
      </c>
      <c r="U40" s="86">
        <f>S40*T40</f>
        <v>0.55682099411884156</v>
      </c>
      <c r="V40" s="87">
        <f>分析係数表!D43</f>
        <v>0.81889763779527558</v>
      </c>
      <c r="W40" s="167">
        <f>ROUND(S40*V40,0)</f>
        <v>1</v>
      </c>
      <c r="X40" s="76">
        <f>分析係数表!E43</f>
        <v>0.67322834645669294</v>
      </c>
      <c r="Y40" s="166">
        <f>ROUND(S40*X40,0)</f>
        <v>1</v>
      </c>
    </row>
    <row r="41" spans="1:25" x14ac:dyDescent="0.2">
      <c r="A41" s="6" t="s">
        <v>340</v>
      </c>
      <c r="B41" s="5" t="s">
        <v>42</v>
      </c>
      <c r="C41" s="90"/>
      <c r="D41" s="76">
        <f>投入係数表!T41</f>
        <v>0</v>
      </c>
      <c r="E41" s="77">
        <f>$C$22*D41</f>
        <v>0</v>
      </c>
      <c r="F41" s="76">
        <f>分析係数表!C44</f>
        <v>0.3172445048719692</v>
      </c>
      <c r="G41" s="77">
        <f>E41*F41</f>
        <v>0</v>
      </c>
      <c r="H41" s="77">
        <v>4.3673426065666578E-4</v>
      </c>
      <c r="I41" s="77">
        <f>C41+H41</f>
        <v>4.3673426065666578E-4</v>
      </c>
      <c r="J41" s="76">
        <f>分析係数表!G44</f>
        <v>0.27070707070707073</v>
      </c>
      <c r="K41" s="78">
        <f>I41*J41</f>
        <v>1.1822705237978428E-4</v>
      </c>
      <c r="L41" s="79"/>
      <c r="M41" s="80"/>
      <c r="N41" s="81">
        <f>分析係数表!H44</f>
        <v>0.1249959001607137</v>
      </c>
      <c r="O41" s="82">
        <f t="shared" si="4"/>
        <v>1.7403111493433217</v>
      </c>
      <c r="P41" s="76">
        <f>分析係数表!C44</f>
        <v>0.3172445048719692</v>
      </c>
      <c r="Q41" s="82">
        <f>O41*P41</f>
        <v>0.55210414889658976</v>
      </c>
      <c r="R41" s="83">
        <v>0.55713550152963465</v>
      </c>
      <c r="S41" s="84">
        <f>I41+R41</f>
        <v>0.55757223579029136</v>
      </c>
      <c r="T41" s="85">
        <f>分析係数表!F44</f>
        <v>0.56111111111111112</v>
      </c>
      <c r="U41" s="86">
        <f>S41*T41</f>
        <v>0.31285997674899685</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投入係数表!T42</f>
        <v>0</v>
      </c>
      <c r="E42" s="77">
        <f>$C$22*D42</f>
        <v>0</v>
      </c>
      <c r="F42" s="76">
        <f>分析係数表!C45</f>
        <v>1</v>
      </c>
      <c r="G42" s="77">
        <f>E42*F42</f>
        <v>0</v>
      </c>
      <c r="H42" s="77">
        <v>5.7136260466620729E-3</v>
      </c>
      <c r="I42" s="77">
        <f>C42+H42</f>
        <v>5.7136260466620729E-3</v>
      </c>
      <c r="J42" s="76">
        <f>分析係数表!G45</f>
        <v>0</v>
      </c>
      <c r="K42" s="78">
        <f>I42*J42</f>
        <v>0</v>
      </c>
      <c r="L42" s="79"/>
      <c r="M42" s="80"/>
      <c r="N42" s="81">
        <f>分析係数表!H45</f>
        <v>0</v>
      </c>
      <c r="O42" s="82">
        <f t="shared" si="4"/>
        <v>0</v>
      </c>
      <c r="P42" s="76">
        <f>分析係数表!C45</f>
        <v>1</v>
      </c>
      <c r="Q42" s="82">
        <f>O42*P42</f>
        <v>0</v>
      </c>
      <c r="R42" s="83">
        <v>4.8423626832025338E-3</v>
      </c>
      <c r="S42" s="84">
        <f>I42+R42</f>
        <v>1.0555988729864607E-2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0</v>
      </c>
      <c r="E43" s="77">
        <f>$C$22*D43</f>
        <v>0</v>
      </c>
      <c r="F43" s="76">
        <f>分析係数表!C46</f>
        <v>4.6672428694900625E-2</v>
      </c>
      <c r="G43" s="77">
        <f>E43*F43</f>
        <v>0</v>
      </c>
      <c r="H43" s="77">
        <v>2.5874816807744485E-3</v>
      </c>
      <c r="I43" s="77">
        <f>C43+H43</f>
        <v>2.5874816807744485E-3</v>
      </c>
      <c r="J43" s="76">
        <f>分析係数表!G46</f>
        <v>1.8518518518518517E-2</v>
      </c>
      <c r="K43" s="78">
        <f>I43*J43</f>
        <v>4.7916327421749042E-5</v>
      </c>
      <c r="L43" s="79"/>
      <c r="M43" s="80"/>
      <c r="N43" s="81">
        <f>分析係数表!H46</f>
        <v>2.5582997146511858E-2</v>
      </c>
      <c r="O43" s="82">
        <f t="shared" si="4"/>
        <v>0.35619068393801911</v>
      </c>
      <c r="P43" s="76">
        <f>分析係数表!C46</f>
        <v>4.6672428694900625E-2</v>
      </c>
      <c r="Q43" s="82">
        <f>O43*P43</f>
        <v>1.6624284297885081E-2</v>
      </c>
      <c r="R43" s="83">
        <v>1.7987125798938339E-2</v>
      </c>
      <c r="S43" s="84">
        <f>I43+R43</f>
        <v>2.0574607479712789E-2</v>
      </c>
      <c r="T43" s="85">
        <f>分析係数表!F46</f>
        <v>0.35185185185185186</v>
      </c>
      <c r="U43" s="86">
        <f>S43*T43</f>
        <v>7.239213742861907E-3</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投入係数表!T44</f>
        <v>0.63602941176470584</v>
      </c>
      <c r="E44" s="91">
        <f>SUM(E5:E43)</f>
        <v>63.60294117647058</v>
      </c>
      <c r="F44" s="92">
        <f>分析係数表!C47</f>
        <v>0.39611399613657461</v>
      </c>
      <c r="G44" s="91">
        <f>SUM(G5:G43)</f>
        <v>9.0789355228371864</v>
      </c>
      <c r="H44" s="91">
        <f>SUM(H5:H43)</f>
        <v>10.385760994982174</v>
      </c>
      <c r="I44" s="91">
        <f>SUM(I5:I43)</f>
        <v>110.38576099498221</v>
      </c>
      <c r="J44" s="92">
        <f>分析係数表!G47</f>
        <v>0.26621430495689657</v>
      </c>
      <c r="K44" s="93">
        <f>SUM(K5:K43)</f>
        <v>22.205655262311915</v>
      </c>
      <c r="L44" s="94">
        <f>最終需要_まとめ!$L$33</f>
        <v>0.627</v>
      </c>
      <c r="M44" s="91">
        <f>K44*L44</f>
        <v>13.922945849469571</v>
      </c>
      <c r="N44" s="95">
        <f>分析係数表!H47</f>
        <v>1</v>
      </c>
      <c r="O44" s="96">
        <f>SUM(O5:O43)</f>
        <v>13.922945849469571</v>
      </c>
      <c r="P44" s="92">
        <f>分析係数表!C47</f>
        <v>0.39611399613657461</v>
      </c>
      <c r="Q44" s="96">
        <f>SUM(Q5:Q43)</f>
        <v>4.1004255584302891</v>
      </c>
      <c r="R44" s="91">
        <f>SUM(R5:R43)</f>
        <v>4.610121858197024</v>
      </c>
      <c r="S44" s="97">
        <f>SUM(S5:S43)</f>
        <v>114.99588285317917</v>
      </c>
      <c r="T44" s="98">
        <f>分析係数表!F47</f>
        <v>0.49986530172413796</v>
      </c>
      <c r="U44" s="99">
        <f>SUM(U5:U43)</f>
        <v>42.67273316553861</v>
      </c>
      <c r="V44" s="100">
        <f>分析係数表!D47</f>
        <v>0.10482893318965517</v>
      </c>
      <c r="W44" s="164">
        <f>SUM(W5:W43)</f>
        <v>8</v>
      </c>
      <c r="X44" s="92">
        <f>分析係数表!E47</f>
        <v>8.4725215517241381E-2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1</v>
      </c>
      <c r="G5" s="77">
        <f t="shared" ref="G5:G38" si="1">E5*F5</f>
        <v>0</v>
      </c>
      <c r="H5" s="77">
        <f t="array" ref="H5:H43">MMULT(逆行列係数!C5:AO43,'19'!G5:G43)</f>
        <v>2.7148844907203401E-3</v>
      </c>
      <c r="I5" s="77">
        <f t="shared" ref="I5:I38" si="2">C5+H5</f>
        <v>2.7148844907203401E-3</v>
      </c>
      <c r="J5" s="76">
        <f>分析係数表!G8</f>
        <v>0.11967899511514306</v>
      </c>
      <c r="K5" s="78">
        <f t="shared" ref="K5:K38" si="3">I5*J5</f>
        <v>3.2491464770309725E-4</v>
      </c>
      <c r="L5" s="79" t="s">
        <v>183</v>
      </c>
      <c r="M5" s="80" t="s">
        <v>183</v>
      </c>
      <c r="N5" s="81">
        <f>分析係数表!H8</f>
        <v>1.4037849716291122E-2</v>
      </c>
      <c r="O5" s="82">
        <f t="shared" ref="O5:O43" si="4">$M$44*N5</f>
        <v>0.20920369587064791</v>
      </c>
      <c r="P5" s="76">
        <f>分析係数表!C8</f>
        <v>1</v>
      </c>
      <c r="Q5" s="82">
        <f t="shared" ref="Q5:Q38" si="5">O5*P5</f>
        <v>0.20920369587064791</v>
      </c>
      <c r="R5" s="83">
        <f t="array" ref="R5:R43">MMULT(逆行列係数!C5:AO43,'19'!Q5:Q43)</f>
        <v>0.30253547652681334</v>
      </c>
      <c r="S5" s="84">
        <f t="shared" ref="S5:S38" si="6">I5+R5</f>
        <v>0.30525036101753367</v>
      </c>
      <c r="T5" s="85">
        <f>分析係数表!F8</f>
        <v>0.45208187950686207</v>
      </c>
      <c r="U5" s="86">
        <f t="shared" ref="U5:U38" si="7">S5*T5</f>
        <v>0.13799815692895481</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投入係数表!U6</f>
        <v>0</v>
      </c>
      <c r="E6" s="77">
        <f t="shared" si="0"/>
        <v>0</v>
      </c>
      <c r="F6" s="76">
        <f>分析係数表!C9</f>
        <v>0.71764705882352942</v>
      </c>
      <c r="G6" s="77">
        <f t="shared" si="1"/>
        <v>0</v>
      </c>
      <c r="H6" s="77">
        <v>5.2608270435112242E-3</v>
      </c>
      <c r="I6" s="77">
        <f t="shared" si="2"/>
        <v>5.2608270435112242E-3</v>
      </c>
      <c r="J6" s="76">
        <f>分析係数表!G9</f>
        <v>0.25757575757575757</v>
      </c>
      <c r="K6" s="78">
        <f t="shared" si="3"/>
        <v>1.3550615112074365E-3</v>
      </c>
      <c r="L6" s="79"/>
      <c r="M6" s="80"/>
      <c r="N6" s="81">
        <f>分析係数表!H9</f>
        <v>7.2157171438879601E-4</v>
      </c>
      <c r="O6" s="82">
        <f t="shared" si="4"/>
        <v>1.0753461002696856E-2</v>
      </c>
      <c r="P6" s="76">
        <f>分析係数表!C9</f>
        <v>0.71764705882352942</v>
      </c>
      <c r="Q6" s="82">
        <f t="shared" si="5"/>
        <v>7.71718966075892E-3</v>
      </c>
      <c r="R6" s="83">
        <v>9.4815295326612994E-3</v>
      </c>
      <c r="S6" s="84">
        <f t="shared" si="6"/>
        <v>1.4742356576172524E-2</v>
      </c>
      <c r="T6" s="85">
        <f>分析係数表!F9</f>
        <v>0.71212121212121215</v>
      </c>
      <c r="U6" s="86">
        <f t="shared" si="7"/>
        <v>1.0498344834547101E-2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投入係数表!U7</f>
        <v>0</v>
      </c>
      <c r="E7" s="77">
        <f t="shared" si="0"/>
        <v>0</v>
      </c>
      <c r="F7" s="76">
        <f>分析係数表!C10</f>
        <v>2.3584905660377409E-2</v>
      </c>
      <c r="G7" s="77">
        <f t="shared" si="1"/>
        <v>0</v>
      </c>
      <c r="H7" s="77">
        <v>1.7112615467515955E-6</v>
      </c>
      <c r="I7" s="77">
        <f t="shared" si="2"/>
        <v>1.7112615467515955E-6</v>
      </c>
      <c r="J7" s="76">
        <f>分析係数表!G10</f>
        <v>0.2857142857142857</v>
      </c>
      <c r="K7" s="78">
        <f t="shared" si="3"/>
        <v>4.8893187050045584E-7</v>
      </c>
      <c r="L7" s="79"/>
      <c r="M7" s="80"/>
      <c r="N7" s="81">
        <f>分析係数表!H10</f>
        <v>1.443143428777592E-3</v>
      </c>
      <c r="O7" s="82">
        <f t="shared" si="4"/>
        <v>2.1506922005393711E-2</v>
      </c>
      <c r="P7" s="76">
        <f>分析係数表!C10</f>
        <v>2.3584905660377409E-2</v>
      </c>
      <c r="Q7" s="82">
        <f t="shared" si="5"/>
        <v>5.0723872654230562E-4</v>
      </c>
      <c r="R7" s="83">
        <v>7.2737457010606037E-4</v>
      </c>
      <c r="S7" s="84">
        <f t="shared" si="6"/>
        <v>7.2908583165281202E-4</v>
      </c>
      <c r="T7" s="85">
        <f>分析係数表!F10</f>
        <v>0.5714285714285714</v>
      </c>
      <c r="U7" s="86">
        <f t="shared" si="7"/>
        <v>4.1662047523017827E-4</v>
      </c>
      <c r="V7" s="87">
        <f>分析係数表!D10</f>
        <v>0.14285714285714285</v>
      </c>
      <c r="W7" s="167">
        <f t="shared" si="8"/>
        <v>0</v>
      </c>
      <c r="X7" s="76">
        <f>分析係数表!E10</f>
        <v>0</v>
      </c>
      <c r="Y7" s="166">
        <f t="shared" si="9"/>
        <v>0</v>
      </c>
    </row>
    <row r="8" spans="1:25" x14ac:dyDescent="0.2">
      <c r="A8" s="6" t="s">
        <v>221</v>
      </c>
      <c r="B8" s="5" t="s">
        <v>27</v>
      </c>
      <c r="C8" s="90"/>
      <c r="D8" s="76">
        <f>投入係数表!U8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-4.8879368194076618E-4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0.10853964836742014</v>
      </c>
      <c r="G9" s="77">
        <f t="shared" si="1"/>
        <v>0</v>
      </c>
      <c r="H9" s="77">
        <v>3.3934460414843928E-4</v>
      </c>
      <c r="I9" s="77">
        <f t="shared" si="2"/>
        <v>3.3934460414843928E-4</v>
      </c>
      <c r="J9" s="76">
        <f>分析係数表!G12</f>
        <v>0.14452332657200812</v>
      </c>
      <c r="K9" s="78">
        <f t="shared" si="3"/>
        <v>4.9043211045793706E-5</v>
      </c>
      <c r="L9" s="79"/>
      <c r="M9" s="80"/>
      <c r="N9" s="81">
        <f>分析係数表!H12</f>
        <v>0.10554626258650661</v>
      </c>
      <c r="O9" s="82">
        <f t="shared" si="4"/>
        <v>1.5729380684853855</v>
      </c>
      <c r="P9" s="76">
        <f>分析係数表!C12</f>
        <v>0.10853964836742014</v>
      </c>
      <c r="Q9" s="82">
        <f t="shared" si="5"/>
        <v>0.17072614485713275</v>
      </c>
      <c r="R9" s="83">
        <v>0.18746583163398536</v>
      </c>
      <c r="S9" s="84">
        <f t="shared" si="6"/>
        <v>0.18780517623813381</v>
      </c>
      <c r="T9" s="85">
        <f>分析係数表!F12</f>
        <v>0.28575050709939148</v>
      </c>
      <c r="U9" s="86">
        <f t="shared" si="7"/>
        <v>5.3665424345937324E-2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投入係数表!U10</f>
        <v>2.5146689019279128E-3</v>
      </c>
      <c r="E10" s="77">
        <f t="shared" si="0"/>
        <v>0.25146689019279128</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0.23413217364962696</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投入係数表!U11</f>
        <v>7.3763621123218775E-3</v>
      </c>
      <c r="E11" s="77">
        <f t="shared" si="0"/>
        <v>0.7376362112321877</v>
      </c>
      <c r="F11" s="76">
        <f>分析係数表!C14</f>
        <v>8.8339222614840951E-2</v>
      </c>
      <c r="G11" s="77">
        <f t="shared" si="1"/>
        <v>6.5162209472808069E-2</v>
      </c>
      <c r="H11" s="77">
        <v>7.7977882695281733E-2</v>
      </c>
      <c r="I11" s="77">
        <f t="shared" si="2"/>
        <v>7.7977882695281733E-2</v>
      </c>
      <c r="J11" s="76">
        <f>分析係数表!G14</f>
        <v>0.19860627177700349</v>
      </c>
      <c r="K11" s="78">
        <f t="shared" si="3"/>
        <v>1.5486896563174422E-2</v>
      </c>
      <c r="L11" s="79"/>
      <c r="M11" s="80"/>
      <c r="N11" s="81">
        <f>分析係数表!H14</f>
        <v>1.3119485716159927E-3</v>
      </c>
      <c r="O11" s="82">
        <f t="shared" si="4"/>
        <v>1.9551747277630645E-2</v>
      </c>
      <c r="P11" s="76">
        <f>分析係数表!C14</f>
        <v>8.8339222614840951E-2</v>
      </c>
      <c r="Q11" s="82">
        <f t="shared" si="5"/>
        <v>1.7271861552677242E-3</v>
      </c>
      <c r="R11" s="83">
        <v>4.7481196583528005E-3</v>
      </c>
      <c r="S11" s="84">
        <f t="shared" si="6"/>
        <v>8.2726002353634531E-2</v>
      </c>
      <c r="T11" s="85">
        <f>分析係数表!F14</f>
        <v>0.38327526132404183</v>
      </c>
      <c r="U11" s="86">
        <f t="shared" si="7"/>
        <v>3.1706830170382574E-2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投入係数表!U12</f>
        <v>1.3746856663872591E-2</v>
      </c>
      <c r="E12" s="77">
        <f t="shared" si="0"/>
        <v>1.3746856663872591</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0.14566051721834833</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投入係数表!U13</f>
        <v>1.1735121542330259E-3</v>
      </c>
      <c r="E13" s="77">
        <f t="shared" si="0"/>
        <v>0.1173512154233026</v>
      </c>
      <c r="F13" s="76">
        <f>分析係数表!C16</f>
        <v>0.17911646586345387</v>
      </c>
      <c r="G13" s="77">
        <f t="shared" si="1"/>
        <v>2.1019534971402801E-2</v>
      </c>
      <c r="H13" s="77">
        <v>4.7501296192563845E-2</v>
      </c>
      <c r="I13" s="77">
        <f t="shared" si="2"/>
        <v>4.7501296192563845E-2</v>
      </c>
      <c r="J13" s="76">
        <f>分析係数表!G16</f>
        <v>3.2586558044806514E-2</v>
      </c>
      <c r="K13" s="78">
        <f t="shared" si="3"/>
        <v>1.5479037455825284E-3</v>
      </c>
      <c r="L13" s="79"/>
      <c r="M13" s="80"/>
      <c r="N13" s="81">
        <f>分析係数表!H16</f>
        <v>1.8859260716979895E-2</v>
      </c>
      <c r="O13" s="82">
        <f t="shared" si="4"/>
        <v>0.28105636711594056</v>
      </c>
      <c r="P13" s="76">
        <f>分析係数表!C16</f>
        <v>0.17911646586345387</v>
      </c>
      <c r="Q13" s="82">
        <f t="shared" si="5"/>
        <v>5.0341823186228728E-2</v>
      </c>
      <c r="R13" s="83">
        <v>6.1699437725379468E-2</v>
      </c>
      <c r="S13" s="84">
        <f t="shared" si="6"/>
        <v>0.10920073391794331</v>
      </c>
      <c r="T13" s="85">
        <f>分析係数表!F16</f>
        <v>0.28920570264765783</v>
      </c>
      <c r="U13" s="86">
        <f t="shared" si="7"/>
        <v>3.1581474982378718E-2</v>
      </c>
      <c r="V13" s="87">
        <f>分析係数表!D16</f>
        <v>0</v>
      </c>
      <c r="W13" s="167">
        <f t="shared" si="8"/>
        <v>0</v>
      </c>
      <c r="X13" s="76">
        <f>分析係数表!E16</f>
        <v>0</v>
      </c>
      <c r="Y13" s="166">
        <f t="shared" si="9"/>
        <v>0</v>
      </c>
    </row>
    <row r="14" spans="1:25" x14ac:dyDescent="0.2">
      <c r="A14" s="6" t="s">
        <v>2</v>
      </c>
      <c r="B14" s="5" t="s">
        <v>364</v>
      </c>
      <c r="C14" s="90"/>
      <c r="D14" s="76">
        <f>投入係数表!U14</f>
        <v>4.0402347024308463E-2</v>
      </c>
      <c r="E14" s="77">
        <f t="shared" si="0"/>
        <v>4.0402347024308467</v>
      </c>
      <c r="F14" s="76">
        <f>分析係数表!C17</f>
        <v>0.37357512953367877</v>
      </c>
      <c r="G14" s="77">
        <f t="shared" si="1"/>
        <v>1.5093312023070677</v>
      </c>
      <c r="H14" s="77">
        <v>1.8635691224535258</v>
      </c>
      <c r="I14" s="77">
        <f t="shared" si="2"/>
        <v>1.8635691224535258</v>
      </c>
      <c r="J14" s="76">
        <f>分析係数表!G17</f>
        <v>0.21247931930985584</v>
      </c>
      <c r="K14" s="78">
        <f t="shared" si="3"/>
        <v>0.39596989862579052</v>
      </c>
      <c r="L14" s="79"/>
      <c r="M14" s="80"/>
      <c r="N14" s="81">
        <f>分析係数表!H17</f>
        <v>3.1158778575879824E-3</v>
      </c>
      <c r="O14" s="82">
        <f t="shared" si="4"/>
        <v>4.6435399784372784E-2</v>
      </c>
      <c r="P14" s="76">
        <f>分析係数表!C17</f>
        <v>0.37357512953367877</v>
      </c>
      <c r="Q14" s="82">
        <f t="shared" si="5"/>
        <v>1.7347110489395221E-2</v>
      </c>
      <c r="R14" s="83">
        <v>3.314210987270326E-2</v>
      </c>
      <c r="S14" s="84">
        <f t="shared" si="6"/>
        <v>1.896711232326229</v>
      </c>
      <c r="T14" s="85">
        <f>分析係数表!F17</f>
        <v>0.32309146773812336</v>
      </c>
      <c r="U14" s="86">
        <f t="shared" si="7"/>
        <v>0.61281121592766596</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投入係数表!U15</f>
        <v>9.2204526404023462E-3</v>
      </c>
      <c r="E15" s="77">
        <f t="shared" si="0"/>
        <v>0.92204526404023457</v>
      </c>
      <c r="F15" s="76">
        <f>分析係数表!C18</f>
        <v>9.0293453724604955E-2</v>
      </c>
      <c r="G15" s="77">
        <f t="shared" si="1"/>
        <v>8.3254651380608072E-2</v>
      </c>
      <c r="H15" s="77">
        <v>9.5625753634517294E-2</v>
      </c>
      <c r="I15" s="77">
        <f t="shared" si="2"/>
        <v>9.5625753634517294E-2</v>
      </c>
      <c r="J15" s="76">
        <f>分析係数表!G18</f>
        <v>0.21491228070175439</v>
      </c>
      <c r="K15" s="78">
        <f t="shared" si="3"/>
        <v>2.055114880741819E-2</v>
      </c>
      <c r="L15" s="79"/>
      <c r="M15" s="80"/>
      <c r="N15" s="81">
        <f>分析係数表!H18</f>
        <v>4.9198071435599725E-4</v>
      </c>
      <c r="O15" s="82">
        <f t="shared" si="4"/>
        <v>7.3319052291114925E-3</v>
      </c>
      <c r="P15" s="76">
        <f>分析係数表!C18</f>
        <v>9.0293453724604955E-2</v>
      </c>
      <c r="Q15" s="82">
        <f t="shared" si="5"/>
        <v>6.6202304551796762E-4</v>
      </c>
      <c r="R15" s="83">
        <v>1.315365747763681E-3</v>
      </c>
      <c r="S15" s="84">
        <f t="shared" si="6"/>
        <v>9.6941119382280977E-2</v>
      </c>
      <c r="T15" s="85">
        <f>分析係数表!F18</f>
        <v>0.46052631578947367</v>
      </c>
      <c r="U15" s="86">
        <f t="shared" si="7"/>
        <v>4.4643936557629396E-2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投入係数表!U16</f>
        <v>4.5934618608549874E-2</v>
      </c>
      <c r="E16" s="77">
        <f t="shared" si="0"/>
        <v>4.5934618608549878</v>
      </c>
      <c r="F16" s="76">
        <f>分析係数表!C19</f>
        <v>1.9704433497536922E-2</v>
      </c>
      <c r="G16" s="77">
        <f t="shared" si="1"/>
        <v>9.0511563760689306E-2</v>
      </c>
      <c r="H16" s="77">
        <v>0.10379780307058546</v>
      </c>
      <c r="I16" s="77">
        <f t="shared" si="2"/>
        <v>0.10379780307058546</v>
      </c>
      <c r="J16" s="76">
        <f>分析係数表!G19</f>
        <v>6.3291139240506333E-2</v>
      </c>
      <c r="K16" s="78">
        <f t="shared" si="3"/>
        <v>6.5694812069990805E-3</v>
      </c>
      <c r="L16" s="79"/>
      <c r="M16" s="80"/>
      <c r="N16" s="81">
        <f>分析係数表!H19</f>
        <v>-1.3119485716159927E-4</v>
      </c>
      <c r="O16" s="82">
        <f t="shared" si="4"/>
        <v>-1.9551747277630647E-3</v>
      </c>
      <c r="P16" s="76">
        <f>分析係数表!C19</f>
        <v>1.9704433497536922E-2</v>
      </c>
      <c r="Q16" s="82">
        <f t="shared" si="5"/>
        <v>-3.8525610399272165E-5</v>
      </c>
      <c r="R16" s="83">
        <v>1.5659631205356631E-4</v>
      </c>
      <c r="S16" s="84">
        <f t="shared" si="6"/>
        <v>0.10395439938263903</v>
      </c>
      <c r="T16" s="85">
        <f>分析係数表!F19</f>
        <v>0.26582278481012656</v>
      </c>
      <c r="U16" s="86">
        <f t="shared" si="7"/>
        <v>2.7633447937157208E-2</v>
      </c>
      <c r="V16" s="87">
        <f>分析係数表!D19</f>
        <v>3.7974683544303799E-2</v>
      </c>
      <c r="W16" s="167">
        <f t="shared" si="8"/>
        <v>0</v>
      </c>
      <c r="X16" s="76">
        <f>分析係数表!E19</f>
        <v>0</v>
      </c>
      <c r="Y16" s="166">
        <f t="shared" si="9"/>
        <v>0</v>
      </c>
    </row>
    <row r="17" spans="1:25" x14ac:dyDescent="0.2">
      <c r="A17" s="6" t="s">
        <v>5</v>
      </c>
      <c r="B17" s="5" t="s">
        <v>33</v>
      </c>
      <c r="C17" s="90"/>
      <c r="D17" s="76">
        <f>投入係数表!U17</f>
        <v>6.6890192791282485E-2</v>
      </c>
      <c r="E17" s="77">
        <f t="shared" si="0"/>
        <v>6.6890192791282486</v>
      </c>
      <c r="F17" s="76">
        <f>分析係数表!C20</f>
        <v>3.1397174254317317E-3</v>
      </c>
      <c r="G17" s="77">
        <f t="shared" si="1"/>
        <v>2.1001630389727764E-2</v>
      </c>
      <c r="H17" s="77">
        <v>2.3313076433123713E-2</v>
      </c>
      <c r="I17" s="77">
        <f t="shared" si="2"/>
        <v>2.3313076433123713E-2</v>
      </c>
      <c r="J17" s="76">
        <f>分析係数表!G20</f>
        <v>0.11538461538461539</v>
      </c>
      <c r="K17" s="78">
        <f t="shared" si="3"/>
        <v>2.6899703576681207E-3</v>
      </c>
      <c r="L17" s="79"/>
      <c r="M17" s="80"/>
      <c r="N17" s="81">
        <f>分析係数表!H20</f>
        <v>6.231755715175965E-4</v>
      </c>
      <c r="O17" s="82">
        <f t="shared" si="4"/>
        <v>9.2870799568745572E-3</v>
      </c>
      <c r="P17" s="76">
        <f>分析係数表!C20</f>
        <v>3.1397174254317317E-3</v>
      </c>
      <c r="Q17" s="82">
        <f t="shared" si="5"/>
        <v>2.9158806771976822E-5</v>
      </c>
      <c r="R17" s="83">
        <v>6.9805076995734319E-5</v>
      </c>
      <c r="S17" s="84">
        <f t="shared" si="6"/>
        <v>2.3382881510119448E-2</v>
      </c>
      <c r="T17" s="85">
        <f>分析係数表!F20</f>
        <v>0.26923076923076922</v>
      </c>
      <c r="U17" s="86">
        <f t="shared" si="7"/>
        <v>6.2953911758013899E-3</v>
      </c>
      <c r="V17" s="87">
        <f>分析係数表!D20</f>
        <v>0</v>
      </c>
      <c r="W17" s="167">
        <f t="shared" si="8"/>
        <v>0</v>
      </c>
      <c r="X17" s="76">
        <f>分析係数表!E20</f>
        <v>0</v>
      </c>
      <c r="Y17" s="166">
        <f t="shared" si="9"/>
        <v>0</v>
      </c>
    </row>
    <row r="18" spans="1:25" x14ac:dyDescent="0.2">
      <c r="A18" s="6" t="s">
        <v>6</v>
      </c>
      <c r="B18" s="5" t="s">
        <v>34</v>
      </c>
      <c r="C18" s="90"/>
      <c r="D18" s="76">
        <f>投入係数表!U18</f>
        <v>2.8164291701592625E-2</v>
      </c>
      <c r="E18" s="77">
        <f t="shared" si="0"/>
        <v>2.8164291701592625</v>
      </c>
      <c r="F18" s="76">
        <f>分析係数表!C21</f>
        <v>0.20240700218818386</v>
      </c>
      <c r="G18" s="77">
        <f t="shared" si="1"/>
        <v>0.57006498520729065</v>
      </c>
      <c r="H18" s="77">
        <v>0.64510986001409498</v>
      </c>
      <c r="I18" s="77">
        <f t="shared" si="2"/>
        <v>0.64510986001409498</v>
      </c>
      <c r="J18" s="76">
        <f>分析係数表!G21</f>
        <v>0.28486646884272998</v>
      </c>
      <c r="K18" s="78">
        <f t="shared" si="3"/>
        <v>0.18377016783784308</v>
      </c>
      <c r="L18" s="79"/>
      <c r="M18" s="80"/>
      <c r="N18" s="81">
        <f>分析係数表!H21</f>
        <v>1.0495588572927942E-3</v>
      </c>
      <c r="O18" s="82">
        <f t="shared" si="4"/>
        <v>1.5641397822104518E-2</v>
      </c>
      <c r="P18" s="76">
        <f>分析係数表!C21</f>
        <v>0.20240700218818386</v>
      </c>
      <c r="Q18" s="82">
        <f t="shared" si="5"/>
        <v>3.1659284432049633E-3</v>
      </c>
      <c r="R18" s="83">
        <v>6.0675190920069242E-3</v>
      </c>
      <c r="S18" s="84">
        <f t="shared" si="6"/>
        <v>0.65117737910610196</v>
      </c>
      <c r="T18" s="85">
        <f>分析係数表!F21</f>
        <v>0.42507418397626112</v>
      </c>
      <c r="U18" s="86">
        <f t="shared" si="7"/>
        <v>0.27679869304732674</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投入係数表!U19</f>
        <v>1.357921207041073E-2</v>
      </c>
      <c r="E19" s="77">
        <f t="shared" si="0"/>
        <v>1.3579212070410729</v>
      </c>
      <c r="F19" s="76">
        <f>分析係数表!C22</f>
        <v>1.320132013201325E-2</v>
      </c>
      <c r="G19" s="77">
        <f t="shared" si="1"/>
        <v>1.792635256819905E-2</v>
      </c>
      <c r="H19" s="77">
        <v>1.9921141542405794E-2</v>
      </c>
      <c r="I19" s="77">
        <f t="shared" si="2"/>
        <v>1.9921141542405794E-2</v>
      </c>
      <c r="J19" s="76">
        <f>分析係数表!G22</f>
        <v>0.19444444444444445</v>
      </c>
      <c r="K19" s="78">
        <f t="shared" si="3"/>
        <v>3.8735552999122377E-3</v>
      </c>
      <c r="L19" s="79"/>
      <c r="M19" s="80"/>
      <c r="N19" s="81">
        <f>分析係数表!H22</f>
        <v>6.5597428580799636E-5</v>
      </c>
      <c r="O19" s="82">
        <f t="shared" si="4"/>
        <v>9.7758736388153236E-4</v>
      </c>
      <c r="P19" s="76">
        <f>分析係数表!C22</f>
        <v>1.320132013201325E-2</v>
      </c>
      <c r="Q19" s="82">
        <f t="shared" si="5"/>
        <v>1.2905443747611037E-5</v>
      </c>
      <c r="R19" s="83">
        <v>8.8641722155397419E-5</v>
      </c>
      <c r="S19" s="84">
        <f t="shared" si="6"/>
        <v>2.0009783264561192E-2</v>
      </c>
      <c r="T19" s="85">
        <f>分析係数表!F22</f>
        <v>0.42592592592592593</v>
      </c>
      <c r="U19" s="86">
        <f t="shared" si="7"/>
        <v>8.522685464535322E-3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投入係数表!U20</f>
        <v>2.3470243084660518E-3</v>
      </c>
      <c r="E20" s="77">
        <f t="shared" si="0"/>
        <v>0.23470243084660519</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4.8879368194076618E-4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投入係数表!U21</f>
        <v>8.3822296730930428E-4</v>
      </c>
      <c r="E21" s="77">
        <f t="shared" si="0"/>
        <v>8.3822296730930432E-2</v>
      </c>
      <c r="F21" s="76">
        <f>分析係数表!C24</f>
        <v>0.31952662721893488</v>
      </c>
      <c r="G21" s="77">
        <f t="shared" si="1"/>
        <v>2.6783455760178952E-2</v>
      </c>
      <c r="H21" s="77">
        <v>3.2433124344440158E-2</v>
      </c>
      <c r="I21" s="77">
        <f t="shared" si="2"/>
        <v>3.2433124344440158E-2</v>
      </c>
      <c r="J21" s="76">
        <f>分析係数表!G24</f>
        <v>0.20786516853932585</v>
      </c>
      <c r="K21" s="78">
        <f t="shared" si="3"/>
        <v>6.7417168581139653E-3</v>
      </c>
      <c r="L21" s="79"/>
      <c r="M21" s="80"/>
      <c r="N21" s="81">
        <f>分析係数表!H24</f>
        <v>4.2638328577519763E-4</v>
      </c>
      <c r="O21" s="82">
        <f t="shared" si="4"/>
        <v>6.3543178652299605E-3</v>
      </c>
      <c r="P21" s="76">
        <f>分析係数表!C24</f>
        <v>0.31952662721893488</v>
      </c>
      <c r="Q21" s="82">
        <f t="shared" si="5"/>
        <v>2.0303737557539519E-3</v>
      </c>
      <c r="R21" s="83">
        <v>4.3803909332000542E-3</v>
      </c>
      <c r="S21" s="84">
        <f t="shared" si="6"/>
        <v>3.6813515277640214E-2</v>
      </c>
      <c r="T21" s="85">
        <f>分析係数表!F24</f>
        <v>0.398876404494382</v>
      </c>
      <c r="U21" s="86">
        <f t="shared" si="7"/>
        <v>1.468404261074413E-2</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投入係数表!U22</f>
        <v>0.15037720033528917</v>
      </c>
      <c r="E22" s="77">
        <f t="shared" si="0"/>
        <v>15.037720033528917</v>
      </c>
      <c r="F22" s="76">
        <f>分析係数表!C25</f>
        <v>1.883239171374762E-2</v>
      </c>
      <c r="G22" s="77">
        <f t="shared" si="1"/>
        <v>0.28319623415308653</v>
      </c>
      <c r="H22" s="77">
        <v>0.3130320932525118</v>
      </c>
      <c r="I22" s="77">
        <f t="shared" si="2"/>
        <v>0.3130320932525118</v>
      </c>
      <c r="J22" s="76">
        <f>分析係数表!G25</f>
        <v>0.19852941176470587</v>
      </c>
      <c r="K22" s="78">
        <f t="shared" si="3"/>
        <v>6.2146077336895721E-2</v>
      </c>
      <c r="L22" s="79"/>
      <c r="M22" s="80"/>
      <c r="N22" s="81">
        <f>分析係数表!H25</f>
        <v>5.9037685722719666E-4</v>
      </c>
      <c r="O22" s="82">
        <f t="shared" si="4"/>
        <v>8.7982862749337899E-3</v>
      </c>
      <c r="P22" s="76">
        <f>分析係数表!C25</f>
        <v>1.883239171374762E-2</v>
      </c>
      <c r="Q22" s="82">
        <f t="shared" si="5"/>
        <v>1.6569277353924253E-4</v>
      </c>
      <c r="R22" s="83">
        <v>7.2754749152975032E-4</v>
      </c>
      <c r="S22" s="84">
        <f t="shared" si="6"/>
        <v>0.31375964074404156</v>
      </c>
      <c r="T22" s="85">
        <f>分析係数表!F25</f>
        <v>0.35294117647058826</v>
      </c>
      <c r="U22" s="86">
        <f t="shared" si="7"/>
        <v>0.11073869673319114</v>
      </c>
      <c r="V22" s="87">
        <f>分析係数表!D25</f>
        <v>6.6176470588235295E-2</v>
      </c>
      <c r="W22" s="167">
        <f t="shared" si="8"/>
        <v>0</v>
      </c>
      <c r="X22" s="76">
        <f>分析係数表!E25</f>
        <v>6.25E-2</v>
      </c>
      <c r="Y22" s="166">
        <f t="shared" si="9"/>
        <v>0</v>
      </c>
    </row>
    <row r="23" spans="1:25" x14ac:dyDescent="0.2">
      <c r="A23" s="6" t="s">
        <v>11</v>
      </c>
      <c r="B23" s="5" t="s">
        <v>35</v>
      </c>
      <c r="C23" s="75">
        <f>最終需要_まとめ!C24</f>
        <v>100</v>
      </c>
      <c r="D23" s="76">
        <f>投入係数表!U23</f>
        <v>0.11902766135792121</v>
      </c>
      <c r="E23" s="77">
        <f t="shared" si="0"/>
        <v>11.902766135792122</v>
      </c>
      <c r="F23" s="76">
        <f>分析係数表!C26</f>
        <v>0.74753173483779967</v>
      </c>
      <c r="G23" s="77">
        <f t="shared" si="1"/>
        <v>8.8976954188572979</v>
      </c>
      <c r="H23" s="77">
        <v>9.7806861249005106</v>
      </c>
      <c r="I23" s="77">
        <f t="shared" si="2"/>
        <v>109.78068612490051</v>
      </c>
      <c r="J23" s="76">
        <f>分析係数表!G26</f>
        <v>0.19647946353730092</v>
      </c>
      <c r="K23" s="78">
        <f t="shared" si="3"/>
        <v>21.569650316577267</v>
      </c>
      <c r="L23" s="79"/>
      <c r="M23" s="80"/>
      <c r="N23" s="81">
        <f>分析係数表!H26</f>
        <v>1.2791498573255929E-2</v>
      </c>
      <c r="O23" s="82">
        <f t="shared" si="4"/>
        <v>0.1906295359568988</v>
      </c>
      <c r="P23" s="76">
        <f>分析係数表!C26</f>
        <v>0.74753173483779967</v>
      </c>
      <c r="Q23" s="82">
        <f t="shared" si="5"/>
        <v>0.14250162772518526</v>
      </c>
      <c r="R23" s="83">
        <v>0.15845246171271843</v>
      </c>
      <c r="S23" s="84">
        <f t="shared" si="6"/>
        <v>109.93913858661323</v>
      </c>
      <c r="T23" s="85">
        <f>分析係数表!F26</f>
        <v>0.33528918692372173</v>
      </c>
      <c r="U23" s="86">
        <f t="shared" si="7"/>
        <v>36.861404387799908</v>
      </c>
      <c r="V23" s="87">
        <f>分析係数表!D26</f>
        <v>6.119027661357921E-2</v>
      </c>
      <c r="W23" s="167">
        <f t="shared" si="8"/>
        <v>7</v>
      </c>
      <c r="X23" s="76">
        <f>分析係数表!E26</f>
        <v>6.6722548197820614E-2</v>
      </c>
      <c r="Y23" s="166">
        <f t="shared" si="9"/>
        <v>7</v>
      </c>
    </row>
    <row r="24" spans="1:25" x14ac:dyDescent="0.2">
      <c r="A24" s="6" t="s">
        <v>12</v>
      </c>
      <c r="B24" s="5" t="s">
        <v>365</v>
      </c>
      <c r="C24" s="90"/>
      <c r="D24" s="76">
        <f>投入係数表!U24</f>
        <v>0</v>
      </c>
      <c r="E24" s="77">
        <f t="shared" si="0"/>
        <v>0</v>
      </c>
      <c r="F24" s="76">
        <f>分析係数表!C27</f>
        <v>2.5641025641025661E-2</v>
      </c>
      <c r="G24" s="77">
        <f t="shared" si="1"/>
        <v>0</v>
      </c>
      <c r="H24" s="77">
        <v>2.1955446455084977E-5</v>
      </c>
      <c r="I24" s="77">
        <f t="shared" si="2"/>
        <v>2.1955446455084977E-5</v>
      </c>
      <c r="J24" s="76">
        <f>分析係数表!G27</f>
        <v>0.17777777777777778</v>
      </c>
      <c r="K24" s="78">
        <f t="shared" si="3"/>
        <v>3.9031904809039963E-6</v>
      </c>
      <c r="L24" s="79"/>
      <c r="M24" s="80"/>
      <c r="N24" s="81">
        <f>分析係数表!H27</f>
        <v>1.2135524287447932E-2</v>
      </c>
      <c r="O24" s="82">
        <f t="shared" si="4"/>
        <v>0.18085366231808347</v>
      </c>
      <c r="P24" s="76">
        <f>分析係数表!C27</f>
        <v>2.5641025641025661E-2</v>
      </c>
      <c r="Q24" s="82">
        <f t="shared" si="5"/>
        <v>4.6372733927713744E-3</v>
      </c>
      <c r="R24" s="83">
        <v>4.652677220381006E-3</v>
      </c>
      <c r="S24" s="84">
        <f t="shared" si="6"/>
        <v>4.6746326668360913E-3</v>
      </c>
      <c r="T24" s="85">
        <f>分析係数表!F27</f>
        <v>0.33333333333333331</v>
      </c>
      <c r="U24" s="86">
        <f t="shared" si="7"/>
        <v>1.5582108889453637E-3</v>
      </c>
      <c r="V24" s="87">
        <f>分析係数表!D27</f>
        <v>0</v>
      </c>
      <c r="W24" s="167">
        <f t="shared" si="8"/>
        <v>0</v>
      </c>
      <c r="X24" s="76">
        <f>分析係数表!E27</f>
        <v>0</v>
      </c>
      <c r="Y24" s="166">
        <f t="shared" si="9"/>
        <v>0</v>
      </c>
    </row>
    <row r="25" spans="1:25" x14ac:dyDescent="0.2">
      <c r="A25" s="6" t="s">
        <v>13</v>
      </c>
      <c r="B25" s="5" t="s">
        <v>191</v>
      </c>
      <c r="C25" s="90"/>
      <c r="D25" s="76">
        <f>投入係数表!U25</f>
        <v>0</v>
      </c>
      <c r="E25" s="77">
        <f t="shared" si="0"/>
        <v>0</v>
      </c>
      <c r="F25" s="76">
        <f>分析係数表!C28</f>
        <v>7.5250836120401843E-3</v>
      </c>
      <c r="G25" s="77">
        <f t="shared" si="1"/>
        <v>0</v>
      </c>
      <c r="H25" s="77">
        <v>3.1996352264885056E-4</v>
      </c>
      <c r="I25" s="77">
        <f t="shared" si="2"/>
        <v>3.1996352264885056E-4</v>
      </c>
      <c r="J25" s="76">
        <f>分析係数表!G28</f>
        <v>0.13043478260869565</v>
      </c>
      <c r="K25" s="78">
        <f t="shared" si="3"/>
        <v>4.1734372519415289E-5</v>
      </c>
      <c r="L25" s="79"/>
      <c r="M25" s="80"/>
      <c r="N25" s="81">
        <f>分析係数表!H28</f>
        <v>2.325428843189347E-2</v>
      </c>
      <c r="O25" s="82">
        <f t="shared" si="4"/>
        <v>0.34655472049600322</v>
      </c>
      <c r="P25" s="76">
        <f>分析係数表!C28</f>
        <v>7.5250836120401843E-3</v>
      </c>
      <c r="Q25" s="82">
        <f t="shared" si="5"/>
        <v>2.6078532478796402E-3</v>
      </c>
      <c r="R25" s="83">
        <v>2.7008713630318317E-3</v>
      </c>
      <c r="S25" s="84">
        <f t="shared" si="6"/>
        <v>3.0208348856806825E-3</v>
      </c>
      <c r="T25" s="85">
        <f>分析係数表!F28</f>
        <v>0.21739130434782608</v>
      </c>
      <c r="U25" s="86">
        <f t="shared" si="7"/>
        <v>6.5670323601753962E-4</v>
      </c>
      <c r="V25" s="87">
        <f>分析係数表!D28</f>
        <v>0</v>
      </c>
      <c r="W25" s="167">
        <f t="shared" si="8"/>
        <v>0</v>
      </c>
      <c r="X25" s="76">
        <f>分析係数表!E28</f>
        <v>0</v>
      </c>
      <c r="Y25" s="166">
        <f t="shared" si="9"/>
        <v>0</v>
      </c>
    </row>
    <row r="26" spans="1:25" x14ac:dyDescent="0.2">
      <c r="A26" s="6" t="s">
        <v>14</v>
      </c>
      <c r="B26" s="5" t="s">
        <v>50</v>
      </c>
      <c r="C26" s="90"/>
      <c r="D26" s="76">
        <f>投入係数表!U26</f>
        <v>3.8558256496227998E-3</v>
      </c>
      <c r="E26" s="77">
        <f t="shared" si="0"/>
        <v>0.38558256496227999</v>
      </c>
      <c r="F26" s="76">
        <f>分析係数表!C29</f>
        <v>5.2565707133917394E-2</v>
      </c>
      <c r="G26" s="77">
        <f t="shared" si="1"/>
        <v>2.0268420185751888E-2</v>
      </c>
      <c r="H26" s="77">
        <v>2.4594936317280006E-2</v>
      </c>
      <c r="I26" s="77">
        <f t="shared" si="2"/>
        <v>2.4594936317280006E-2</v>
      </c>
      <c r="J26" s="76">
        <f>分析係数表!G29</f>
        <v>0.23652173913043478</v>
      </c>
      <c r="K26" s="78">
        <f t="shared" si="3"/>
        <v>5.8172371115653579E-3</v>
      </c>
      <c r="L26" s="79"/>
      <c r="M26" s="80"/>
      <c r="N26" s="81">
        <f>分析係数表!H29</f>
        <v>1.0889173144412739E-2</v>
      </c>
      <c r="O26" s="82">
        <f t="shared" si="4"/>
        <v>0.16227950240433436</v>
      </c>
      <c r="P26" s="76">
        <f>分析係数表!C29</f>
        <v>5.2565707133917394E-2</v>
      </c>
      <c r="Q26" s="82">
        <f t="shared" si="5"/>
        <v>8.5303367972240831E-3</v>
      </c>
      <c r="R26" s="83">
        <v>1.0319751134174958E-2</v>
      </c>
      <c r="S26" s="84">
        <f t="shared" si="6"/>
        <v>3.4914687451454963E-2</v>
      </c>
      <c r="T26" s="85">
        <f>分析係数表!F29</f>
        <v>0.37217391304347824</v>
      </c>
      <c r="U26" s="86">
        <f t="shared" si="7"/>
        <v>1.2994335851498021E-2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投入係数表!U27</f>
        <v>1.8440905280804694E-3</v>
      </c>
      <c r="E27" s="77">
        <f t="shared" si="0"/>
        <v>0.18440905280804692</v>
      </c>
      <c r="F27" s="76">
        <f>分析係数表!C30</f>
        <v>1</v>
      </c>
      <c r="G27" s="77">
        <f t="shared" si="1"/>
        <v>0.18440905280804692</v>
      </c>
      <c r="H27" s="77">
        <v>0.23918332590403815</v>
      </c>
      <c r="I27" s="77">
        <f t="shared" si="2"/>
        <v>0.23918332590403815</v>
      </c>
      <c r="J27" s="76">
        <f>分析係数表!G30</f>
        <v>0.34479678427869587</v>
      </c>
      <c r="K27" s="78">
        <f t="shared" si="3"/>
        <v>8.2469641624795656E-2</v>
      </c>
      <c r="L27" s="79"/>
      <c r="M27" s="80"/>
      <c r="N27" s="81">
        <f>分析係数表!H30</f>
        <v>0</v>
      </c>
      <c r="O27" s="82">
        <f t="shared" si="4"/>
        <v>0</v>
      </c>
      <c r="P27" s="76">
        <f>分析係数表!C30</f>
        <v>1</v>
      </c>
      <c r="Q27" s="82">
        <f t="shared" si="5"/>
        <v>0</v>
      </c>
      <c r="R27" s="83">
        <v>2.6559656098103901E-2</v>
      </c>
      <c r="S27" s="84">
        <f t="shared" si="6"/>
        <v>0.26574298200214208</v>
      </c>
      <c r="T27" s="85">
        <f>分析係数表!F30</f>
        <v>0.44149173738276015</v>
      </c>
      <c r="U27" s="86">
        <f t="shared" si="7"/>
        <v>0.11732333082140127</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投入係数表!U28</f>
        <v>9.3880972338642073E-3</v>
      </c>
      <c r="E28" s="77">
        <f t="shared" si="0"/>
        <v>0.93880972338642077</v>
      </c>
      <c r="F28" s="76">
        <f>分析係数表!C31</f>
        <v>0.84592145015105746</v>
      </c>
      <c r="G28" s="77">
        <f t="shared" si="1"/>
        <v>0.79415928262295421</v>
      </c>
      <c r="H28" s="77">
        <v>1.0943976615155355</v>
      </c>
      <c r="I28" s="77">
        <f t="shared" si="2"/>
        <v>1.0943976615155355</v>
      </c>
      <c r="J28" s="76">
        <f>分析係数表!G31</f>
        <v>7.1042791857083509E-2</v>
      </c>
      <c r="K28" s="78">
        <f t="shared" si="3"/>
        <v>7.7749065275927121E-2</v>
      </c>
      <c r="L28" s="79"/>
      <c r="M28" s="80"/>
      <c r="N28" s="81">
        <f>分析係数表!H31</f>
        <v>2.6304568860900653E-2</v>
      </c>
      <c r="O28" s="82">
        <f t="shared" si="4"/>
        <v>0.39201253291649446</v>
      </c>
      <c r="P28" s="76">
        <f>分析係数表!C31</f>
        <v>0.84592145015105746</v>
      </c>
      <c r="Q28" s="82">
        <f t="shared" si="5"/>
        <v>0.33161181032211012</v>
      </c>
      <c r="R28" s="83">
        <v>0.43172317441810426</v>
      </c>
      <c r="S28" s="84">
        <f t="shared" si="6"/>
        <v>1.5261208359336398</v>
      </c>
      <c r="T28" s="85">
        <f>分析係数表!F31</f>
        <v>0.3444121312837557</v>
      </c>
      <c r="U28" s="86">
        <f t="shared" si="7"/>
        <v>0.52561452970045175</v>
      </c>
      <c r="V28" s="87">
        <f>分析係数表!D31</f>
        <v>0</v>
      </c>
      <c r="W28" s="167">
        <f t="shared" si="8"/>
        <v>0</v>
      </c>
      <c r="X28" s="76">
        <f>分析係数表!E31</f>
        <v>0</v>
      </c>
      <c r="Y28" s="166">
        <f t="shared" si="9"/>
        <v>0</v>
      </c>
    </row>
    <row r="29" spans="1:25" x14ac:dyDescent="0.2">
      <c r="A29" s="6" t="s">
        <v>17</v>
      </c>
      <c r="B29" s="5" t="s">
        <v>272</v>
      </c>
      <c r="C29" s="90"/>
      <c r="D29" s="76">
        <f>投入係数表!U29</f>
        <v>5.0293378038558255E-4</v>
      </c>
      <c r="E29" s="77">
        <f t="shared" si="0"/>
        <v>5.0293378038558254E-2</v>
      </c>
      <c r="F29" s="76">
        <f>分析係数表!C32</f>
        <v>1</v>
      </c>
      <c r="G29" s="77">
        <f t="shared" si="1"/>
        <v>5.0293378038558254E-2</v>
      </c>
      <c r="H29" s="77">
        <v>7.1942031439814424E-2</v>
      </c>
      <c r="I29" s="77">
        <f t="shared" si="2"/>
        <v>7.1942031439814424E-2</v>
      </c>
      <c r="J29" s="76">
        <f>分析係数表!G32</f>
        <v>0.14030064423765212</v>
      </c>
      <c r="K29" s="78">
        <f t="shared" si="3"/>
        <v>1.0093513358771388E-2</v>
      </c>
      <c r="L29" s="79"/>
      <c r="M29" s="80"/>
      <c r="N29" s="81">
        <f>分析係数表!H32</f>
        <v>7.5437042867919574E-3</v>
      </c>
      <c r="O29" s="82">
        <f t="shared" si="4"/>
        <v>0.11242254684637622</v>
      </c>
      <c r="P29" s="76">
        <f>分析係数表!C32</f>
        <v>1</v>
      </c>
      <c r="Q29" s="82">
        <f t="shared" si="5"/>
        <v>0.11242254684637622</v>
      </c>
      <c r="R29" s="83">
        <v>0.13995855739755336</v>
      </c>
      <c r="S29" s="84">
        <f t="shared" si="6"/>
        <v>0.21190058883736779</v>
      </c>
      <c r="T29" s="85">
        <f>分析係数表!F32</f>
        <v>0.4831782390837509</v>
      </c>
      <c r="U29" s="86">
        <f t="shared" si="7"/>
        <v>0.10238575337524929</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投入係数表!U30</f>
        <v>1.6764459346186087E-4</v>
      </c>
      <c r="E30" s="77">
        <f t="shared" si="0"/>
        <v>1.6764459346186086E-2</v>
      </c>
      <c r="F30" s="76">
        <f>分析係数表!C33</f>
        <v>0.837092731829574</v>
      </c>
      <c r="G30" s="77">
        <f t="shared" si="1"/>
        <v>1.4033407071744745E-2</v>
      </c>
      <c r="H30" s="77">
        <v>3.5467045825637325E-2</v>
      </c>
      <c r="I30" s="77">
        <f t="shared" si="2"/>
        <v>3.5467045825637325E-2</v>
      </c>
      <c r="J30" s="76">
        <f>分析係数表!G33</f>
        <v>0.5074626865671642</v>
      </c>
      <c r="K30" s="78">
        <f t="shared" si="3"/>
        <v>1.7998202359278643E-2</v>
      </c>
      <c r="L30" s="79"/>
      <c r="M30" s="80"/>
      <c r="N30" s="81">
        <f>分析係数表!H33</f>
        <v>1.0823575715831939E-3</v>
      </c>
      <c r="O30" s="82">
        <f t="shared" si="4"/>
        <v>1.6130191504045283E-2</v>
      </c>
      <c r="P30" s="76">
        <f>分析係数表!C33</f>
        <v>0.837092731829574</v>
      </c>
      <c r="Q30" s="82">
        <f t="shared" si="5"/>
        <v>1.3502466071055451E-2</v>
      </c>
      <c r="R30" s="83">
        <v>3.5086196334757437E-2</v>
      </c>
      <c r="S30" s="84">
        <f t="shared" si="6"/>
        <v>7.0553242160394769E-2</v>
      </c>
      <c r="T30" s="85">
        <f>分析係数表!F33</f>
        <v>0.64477611940298507</v>
      </c>
      <c r="U30" s="86">
        <f t="shared" si="7"/>
        <v>4.5491045691478417E-2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投入係数表!U31</f>
        <v>5.1969823973176864E-2</v>
      </c>
      <c r="E31" s="77">
        <f t="shared" si="0"/>
        <v>5.1969823973176865</v>
      </c>
      <c r="F31" s="76">
        <f>分析係数表!C34</f>
        <v>0.15171777726539082</v>
      </c>
      <c r="G31" s="77">
        <f t="shared" si="1"/>
        <v>0.78847461780840156</v>
      </c>
      <c r="H31" s="77">
        <v>0.90593086037410953</v>
      </c>
      <c r="I31" s="77">
        <f t="shared" si="2"/>
        <v>0.90593086037410953</v>
      </c>
      <c r="J31" s="76">
        <f>分析係数表!G34</f>
        <v>0.4256007393715342</v>
      </c>
      <c r="K31" s="78">
        <f t="shared" si="3"/>
        <v>0.38556484399471114</v>
      </c>
      <c r="L31" s="79"/>
      <c r="M31" s="80"/>
      <c r="N31" s="81">
        <f>分析係数表!H34</f>
        <v>0.18524713831217815</v>
      </c>
      <c r="O31" s="82">
        <f t="shared" si="4"/>
        <v>2.7607067156014473</v>
      </c>
      <c r="P31" s="76">
        <f>分析係数表!C34</f>
        <v>0.15171777726539082</v>
      </c>
      <c r="Q31" s="82">
        <f t="shared" si="5"/>
        <v>0.41884828657268902</v>
      </c>
      <c r="R31" s="83">
        <v>0.44207696055616447</v>
      </c>
      <c r="S31" s="84">
        <f t="shared" si="6"/>
        <v>1.3480078209302739</v>
      </c>
      <c r="T31" s="85">
        <f>分析係数表!F34</f>
        <v>0.70194085027726427</v>
      </c>
      <c r="U31" s="86">
        <f t="shared" si="7"/>
        <v>0.94622175600419867</v>
      </c>
      <c r="V31" s="87">
        <f>分析係数表!D34</f>
        <v>0.41728280961182995</v>
      </c>
      <c r="W31" s="167">
        <f t="shared" si="8"/>
        <v>1</v>
      </c>
      <c r="X31" s="76">
        <f>分析係数表!E34</f>
        <v>0.28927911275415896</v>
      </c>
      <c r="Y31" s="166">
        <f t="shared" si="9"/>
        <v>0</v>
      </c>
    </row>
    <row r="32" spans="1:25" x14ac:dyDescent="0.2">
      <c r="A32" s="6" t="s">
        <v>20</v>
      </c>
      <c r="B32" s="5" t="s">
        <v>37</v>
      </c>
      <c r="C32" s="90"/>
      <c r="D32" s="76">
        <f>投入係数表!U32</f>
        <v>5.86756077116513E-3</v>
      </c>
      <c r="E32" s="77">
        <f t="shared" si="0"/>
        <v>0.58675607711651301</v>
      </c>
      <c r="F32" s="76">
        <f>分析係数表!C35</f>
        <v>0.24573021958870689</v>
      </c>
      <c r="G32" s="77">
        <f t="shared" si="1"/>
        <v>0.14418369967484898</v>
      </c>
      <c r="H32" s="77">
        <v>0.18372149780789998</v>
      </c>
      <c r="I32" s="77">
        <f t="shared" si="2"/>
        <v>0.18372149780789998</v>
      </c>
      <c r="J32" s="76">
        <f>分析係数表!G35</f>
        <v>0.31648936170212766</v>
      </c>
      <c r="K32" s="78">
        <f t="shared" si="3"/>
        <v>5.8145899572181109E-2</v>
      </c>
      <c r="L32" s="79"/>
      <c r="M32" s="80"/>
      <c r="N32" s="81">
        <f>分析係数表!H35</f>
        <v>7.0287644724326803E-2</v>
      </c>
      <c r="O32" s="82">
        <f t="shared" si="4"/>
        <v>1.0474848603990619</v>
      </c>
      <c r="P32" s="76">
        <f>分析係数表!C35</f>
        <v>0.24573021958870689</v>
      </c>
      <c r="Q32" s="82">
        <f t="shared" si="5"/>
        <v>0.25739868476170746</v>
      </c>
      <c r="R32" s="83">
        <v>0.2844975282885</v>
      </c>
      <c r="S32" s="84">
        <f t="shared" si="6"/>
        <v>0.46821902609639998</v>
      </c>
      <c r="T32" s="85">
        <f>分析係数表!F35</f>
        <v>0.65026595744680848</v>
      </c>
      <c r="U32" s="86">
        <f t="shared" si="7"/>
        <v>0.30446689329938775</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投入係数表!U33</f>
        <v>1.8440905280804694E-3</v>
      </c>
      <c r="E33" s="77">
        <f t="shared" si="0"/>
        <v>0.18440905280804692</v>
      </c>
      <c r="F33" s="76">
        <f>分析係数表!C36</f>
        <v>0.58821233411397345</v>
      </c>
      <c r="G33" s="77">
        <f t="shared" si="1"/>
        <v>0.10847167938396828</v>
      </c>
      <c r="H33" s="77">
        <v>0.15201105696334163</v>
      </c>
      <c r="I33" s="77">
        <f t="shared" si="2"/>
        <v>0.15201105696334163</v>
      </c>
      <c r="J33" s="76">
        <f>分析係数表!G36</f>
        <v>4.6988749172733289E-2</v>
      </c>
      <c r="K33" s="78">
        <f t="shared" si="3"/>
        <v>7.1428094271325324E-3</v>
      </c>
      <c r="L33" s="79"/>
      <c r="M33" s="80"/>
      <c r="N33" s="81">
        <f>分析係数表!H36</f>
        <v>7.2517957296073993E-2</v>
      </c>
      <c r="O33" s="82">
        <f t="shared" si="4"/>
        <v>1.0807228307710339</v>
      </c>
      <c r="P33" s="76">
        <f>分析係数表!C36</f>
        <v>0.58821233411397345</v>
      </c>
      <c r="Q33" s="82">
        <f t="shared" si="5"/>
        <v>0.63569449881809059</v>
      </c>
      <c r="R33" s="83">
        <v>0.67107440952864827</v>
      </c>
      <c r="S33" s="84">
        <f t="shared" si="6"/>
        <v>0.82308546649198988</v>
      </c>
      <c r="T33" s="85">
        <f>分析係数表!F36</f>
        <v>0.85903375248180014</v>
      </c>
      <c r="U33" s="86">
        <f t="shared" si="7"/>
        <v>0.70705819689384708</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投入係数表!U34</f>
        <v>1.8608549874266554E-2</v>
      </c>
      <c r="E34" s="77">
        <f t="shared" si="0"/>
        <v>1.8608549874266553</v>
      </c>
      <c r="F34" s="76">
        <f>分析係数表!C37</f>
        <v>0.50371087447563734</v>
      </c>
      <c r="G34" s="77">
        <f t="shared" si="1"/>
        <v>0.93733289298903166</v>
      </c>
      <c r="H34" s="77">
        <v>1.1334928085480878</v>
      </c>
      <c r="I34" s="77">
        <f t="shared" si="2"/>
        <v>1.1334928085480878</v>
      </c>
      <c r="J34" s="76">
        <f>分析係数表!G37</f>
        <v>0.46674537583628495</v>
      </c>
      <c r="K34" s="78">
        <f t="shared" si="3"/>
        <v>0.52905252693350335</v>
      </c>
      <c r="L34" s="79"/>
      <c r="M34" s="80"/>
      <c r="N34" s="81">
        <f>分析係数表!H37</f>
        <v>5.4544261864934891E-2</v>
      </c>
      <c r="O34" s="82">
        <f t="shared" si="4"/>
        <v>0.81286389306749407</v>
      </c>
      <c r="P34" s="76">
        <f>分析係数表!C37</f>
        <v>0.50371087447563734</v>
      </c>
      <c r="Q34" s="82">
        <f t="shared" si="5"/>
        <v>0.4094483824066984</v>
      </c>
      <c r="R34" s="83">
        <v>0.4627106475086385</v>
      </c>
      <c r="S34" s="84">
        <f t="shared" si="6"/>
        <v>1.5962034560567262</v>
      </c>
      <c r="T34" s="85">
        <f>分析係数表!F37</f>
        <v>0.71979535615899248</v>
      </c>
      <c r="U34" s="86">
        <f t="shared" si="7"/>
        <v>1.1489398351545659</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投入係数表!U35</f>
        <v>1.2238055322715843E-2</v>
      </c>
      <c r="E35" s="77">
        <f t="shared" si="0"/>
        <v>1.2238055322715844</v>
      </c>
      <c r="F35" s="76">
        <f>分析係数表!C38</f>
        <v>2.603198214949809E-3</v>
      </c>
      <c r="G35" s="77">
        <f t="shared" si="1"/>
        <v>3.1858083770550895E-3</v>
      </c>
      <c r="H35" s="77">
        <v>3.821660187991066E-3</v>
      </c>
      <c r="I35" s="77">
        <f t="shared" si="2"/>
        <v>3.821660187991066E-3</v>
      </c>
      <c r="J35" s="76">
        <f>分析係数表!G38</f>
        <v>0.5</v>
      </c>
      <c r="K35" s="78">
        <f t="shared" si="3"/>
        <v>1.910830093995533E-3</v>
      </c>
      <c r="L35" s="79"/>
      <c r="M35" s="80"/>
      <c r="N35" s="81">
        <f>分析係数表!H38</f>
        <v>4.7820525435402932E-2</v>
      </c>
      <c r="O35" s="82">
        <f t="shared" si="4"/>
        <v>0.71266118826963709</v>
      </c>
      <c r="P35" s="76">
        <f>分析係数表!C38</f>
        <v>2.603198214949809E-3</v>
      </c>
      <c r="Q35" s="82">
        <f t="shared" si="5"/>
        <v>1.8551983331675291E-3</v>
      </c>
      <c r="R35" s="83">
        <v>2.0859445271677983E-3</v>
      </c>
      <c r="S35" s="84">
        <f t="shared" si="6"/>
        <v>5.9076047151588647E-3</v>
      </c>
      <c r="T35" s="85">
        <f>分析係数表!F38</f>
        <v>0.66666666666666663</v>
      </c>
      <c r="U35" s="86">
        <f t="shared" si="7"/>
        <v>3.9384031434392432E-3</v>
      </c>
      <c r="V35" s="87">
        <f>分析係数表!D38</f>
        <v>1.0833333333333333</v>
      </c>
      <c r="W35" s="167">
        <f t="shared" si="8"/>
        <v>0</v>
      </c>
      <c r="X35" s="76">
        <f>分析係数表!E38</f>
        <v>0</v>
      </c>
      <c r="Y35" s="166">
        <f t="shared" si="9"/>
        <v>0</v>
      </c>
    </row>
    <row r="36" spans="1:25" x14ac:dyDescent="0.2">
      <c r="A36" s="6" t="s">
        <v>24</v>
      </c>
      <c r="B36" s="5" t="s">
        <v>39</v>
      </c>
      <c r="C36" s="90"/>
      <c r="D36" s="76">
        <f>投入係数表!U36</f>
        <v>0</v>
      </c>
      <c r="E36" s="77">
        <f t="shared" si="0"/>
        <v>0</v>
      </c>
      <c r="F36" s="76">
        <f>分析係数表!C39</f>
        <v>1</v>
      </c>
      <c r="G36" s="77">
        <f t="shared" si="1"/>
        <v>0</v>
      </c>
      <c r="H36" s="77">
        <v>3.5649694186213566E-3</v>
      </c>
      <c r="I36" s="77">
        <f t="shared" si="2"/>
        <v>3.5649694186213566E-3</v>
      </c>
      <c r="J36" s="76">
        <f>分析係数表!G39</f>
        <v>0.35424286759326995</v>
      </c>
      <c r="K36" s="78">
        <f t="shared" si="3"/>
        <v>1.2628649897347417E-3</v>
      </c>
      <c r="L36" s="79"/>
      <c r="M36" s="80"/>
      <c r="N36" s="81">
        <f>分析係数表!H39</f>
        <v>4.3622290006231756E-3</v>
      </c>
      <c r="O36" s="82">
        <f t="shared" si="4"/>
        <v>6.5009559698121902E-2</v>
      </c>
      <c r="P36" s="76">
        <f>分析係数表!C39</f>
        <v>1</v>
      </c>
      <c r="Q36" s="82">
        <f t="shared" si="5"/>
        <v>6.5009559698121902E-2</v>
      </c>
      <c r="R36" s="83">
        <v>6.85749382053331E-2</v>
      </c>
      <c r="S36" s="84">
        <f t="shared" si="6"/>
        <v>7.2139907623954461E-2</v>
      </c>
      <c r="T36" s="85">
        <f>分析係数表!F39</f>
        <v>0.70501097293343085</v>
      </c>
      <c r="U36" s="86">
        <f t="shared" si="7"/>
        <v>5.0859426461291962E-2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投入係数表!U37</f>
        <v>8.3822296730930428E-4</v>
      </c>
      <c r="E37" s="77">
        <f t="shared" si="0"/>
        <v>8.3822296730930432E-2</v>
      </c>
      <c r="F37" s="76">
        <f>分析係数表!C40</f>
        <v>0.80741531074953321</v>
      </c>
      <c r="G37" s="77">
        <f t="shared" si="1"/>
        <v>6.7679405762743783E-2</v>
      </c>
      <c r="H37" s="77">
        <v>7.5418545643314489E-2</v>
      </c>
      <c r="I37" s="77">
        <f t="shared" si="2"/>
        <v>7.5418545643314489E-2</v>
      </c>
      <c r="J37" s="76">
        <f>分析係数表!G40</f>
        <v>0.58044960848699167</v>
      </c>
      <c r="K37" s="78">
        <f t="shared" si="3"/>
        <v>4.3776665291320203E-2</v>
      </c>
      <c r="L37" s="79"/>
      <c r="M37" s="80"/>
      <c r="N37" s="81">
        <f>分析係数表!H40</f>
        <v>3.1486765718783824E-2</v>
      </c>
      <c r="O37" s="82">
        <f t="shared" si="4"/>
        <v>0.46924193466313552</v>
      </c>
      <c r="P37" s="76">
        <f>分析係数表!C40</f>
        <v>0.80741531074953321</v>
      </c>
      <c r="Q37" s="82">
        <f t="shared" si="5"/>
        <v>0.37887312249274774</v>
      </c>
      <c r="R37" s="83">
        <v>0.37929565878497218</v>
      </c>
      <c r="S37" s="84">
        <f t="shared" si="6"/>
        <v>0.45471420442828669</v>
      </c>
      <c r="T37" s="85">
        <f>分析係数表!F40</f>
        <v>0.7794897701439758</v>
      </c>
      <c r="U37" s="86">
        <f t="shared" si="7"/>
        <v>0.354445070691006</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投入係数表!U38</f>
        <v>0</v>
      </c>
      <c r="E38" s="77">
        <f t="shared" si="0"/>
        <v>0</v>
      </c>
      <c r="F38" s="76">
        <f>分析係数表!C41</f>
        <v>0.45201238390092879</v>
      </c>
      <c r="G38" s="77">
        <f t="shared" si="1"/>
        <v>0</v>
      </c>
      <c r="H38" s="77">
        <v>5.7583945005240256E-7</v>
      </c>
      <c r="I38" s="77">
        <f t="shared" si="2"/>
        <v>5.7583945005240256E-7</v>
      </c>
      <c r="J38" s="76">
        <f>分析係数表!G41</f>
        <v>0.48819421350182907</v>
      </c>
      <c r="K38" s="78">
        <f t="shared" si="3"/>
        <v>2.8112148742165847E-7</v>
      </c>
      <c r="L38" s="79"/>
      <c r="M38" s="80"/>
      <c r="N38" s="81">
        <f>分析係数表!H41</f>
        <v>5.5823411722260484E-2</v>
      </c>
      <c r="O38" s="82">
        <f t="shared" si="4"/>
        <v>0.83192684666318395</v>
      </c>
      <c r="P38" s="76">
        <f>分析係数表!C41</f>
        <v>0.45201238390092879</v>
      </c>
      <c r="Q38" s="82">
        <f t="shared" si="5"/>
        <v>0.37604123719140825</v>
      </c>
      <c r="R38" s="83">
        <v>0.37935526452283591</v>
      </c>
      <c r="S38" s="84">
        <f t="shared" si="6"/>
        <v>0.37935584036228598</v>
      </c>
      <c r="T38" s="85">
        <f>分析係数表!F41</f>
        <v>0.58829398071167271</v>
      </c>
      <c r="U38" s="86">
        <f t="shared" si="7"/>
        <v>0.22317275743295106</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投入係数表!U39</f>
        <v>5.0293378038558255E-4</v>
      </c>
      <c r="E39" s="77">
        <f>$C$23*D39</f>
        <v>5.0293378038558254E-2</v>
      </c>
      <c r="F39" s="76">
        <f>分析係数表!C42</f>
        <v>0.22977941176470584</v>
      </c>
      <c r="G39" s="77">
        <f>E39*F39</f>
        <v>1.155638282135989E-2</v>
      </c>
      <c r="H39" s="77">
        <v>1.3914216523864655E-2</v>
      </c>
      <c r="I39" s="77">
        <f>C39+H39</f>
        <v>1.3914216523864655E-2</v>
      </c>
      <c r="J39" s="76">
        <f>分析係数表!G42</f>
        <v>0.5</v>
      </c>
      <c r="K39" s="78">
        <f>I39*J39</f>
        <v>6.9571082619323274E-3</v>
      </c>
      <c r="L39" s="79"/>
      <c r="M39" s="80"/>
      <c r="N39" s="81">
        <f>分析係数表!H42</f>
        <v>1.6268162288038308E-2</v>
      </c>
      <c r="O39" s="82">
        <f t="shared" si="4"/>
        <v>0.24244166624262001</v>
      </c>
      <c r="P39" s="76">
        <f>分析係数表!C42</f>
        <v>0.22977941176470584</v>
      </c>
      <c r="Q39" s="82">
        <f>O39*P39</f>
        <v>5.5708103456484366E-2</v>
      </c>
      <c r="R39" s="83">
        <v>5.7119679081179264E-2</v>
      </c>
      <c r="S39" s="84">
        <f>I39+R39</f>
        <v>7.1033895605043917E-2</v>
      </c>
      <c r="T39" s="85">
        <f>分析係数表!F42</f>
        <v>0.56349206349206349</v>
      </c>
      <c r="U39" s="86">
        <f>S39*T39</f>
        <v>4.0027036412366018E-2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投入係数表!U40</f>
        <v>3.6546521374685663E-2</v>
      </c>
      <c r="E40" s="77">
        <f>$C$23*D40</f>
        <v>3.6546521374685663</v>
      </c>
      <c r="F40" s="76">
        <f>分析係数表!C43</f>
        <v>0.15755839576906128</v>
      </c>
      <c r="G40" s="77">
        <f>E40*F40</f>
        <v>0.57582112787351813</v>
      </c>
      <c r="H40" s="77">
        <v>0.7082189865471642</v>
      </c>
      <c r="I40" s="77">
        <f>C40+H40</f>
        <v>0.7082189865471642</v>
      </c>
      <c r="J40" s="76">
        <f>分析係数表!G43</f>
        <v>0.37795275590551181</v>
      </c>
      <c r="K40" s="78">
        <f>I40*J40</f>
        <v>0.26767331775010927</v>
      </c>
      <c r="L40" s="79"/>
      <c r="M40" s="80"/>
      <c r="N40" s="81">
        <f>分析係数表!H43</f>
        <v>4.3425497720489356E-2</v>
      </c>
      <c r="O40" s="82">
        <f t="shared" si="4"/>
        <v>0.64716283488957438</v>
      </c>
      <c r="P40" s="76">
        <f>分析係数表!C43</f>
        <v>0.15755839576906128</v>
      </c>
      <c r="Q40" s="82">
        <f>O40*P40</f>
        <v>0.10196593806655922</v>
      </c>
      <c r="R40" s="83">
        <v>0.14494565176265731</v>
      </c>
      <c r="S40" s="84">
        <f>I40+R40</f>
        <v>0.85316463830982148</v>
      </c>
      <c r="T40" s="85">
        <f>分析係数表!F43</f>
        <v>0.59317585301837272</v>
      </c>
      <c r="U40" s="86">
        <f>S40*T40</f>
        <v>0.50607666209453983</v>
      </c>
      <c r="V40" s="87">
        <f>分析係数表!D43</f>
        <v>0.81889763779527558</v>
      </c>
      <c r="W40" s="167">
        <f>ROUND(S40*V40,0)</f>
        <v>1</v>
      </c>
      <c r="X40" s="76">
        <f>分析係数表!E43</f>
        <v>0.67322834645669294</v>
      </c>
      <c r="Y40" s="166">
        <f>ROUND(S40*X40,0)</f>
        <v>1</v>
      </c>
    </row>
    <row r="41" spans="1:25" x14ac:dyDescent="0.2">
      <c r="A41" s="6" t="s">
        <v>340</v>
      </c>
      <c r="B41" s="5" t="s">
        <v>42</v>
      </c>
      <c r="C41" s="90"/>
      <c r="D41" s="76">
        <f>投入係数表!U41</f>
        <v>1.6764459346186087E-4</v>
      </c>
      <c r="E41" s="77">
        <f>$C$23*D41</f>
        <v>1.6764459346186086E-2</v>
      </c>
      <c r="F41" s="76">
        <f>分析係数表!C44</f>
        <v>0.3172445048719692</v>
      </c>
      <c r="G41" s="77">
        <f>E41*F41</f>
        <v>5.3184326047270615E-3</v>
      </c>
      <c r="H41" s="77">
        <v>6.3767205342330543E-3</v>
      </c>
      <c r="I41" s="77">
        <f>C41+H41</f>
        <v>6.3767205342330543E-3</v>
      </c>
      <c r="J41" s="76">
        <f>分析係数表!G44</f>
        <v>0.27070707070707073</v>
      </c>
      <c r="K41" s="78">
        <f>I41*J41</f>
        <v>1.7262233365398572E-3</v>
      </c>
      <c r="L41" s="79"/>
      <c r="M41" s="80"/>
      <c r="N41" s="81">
        <f>分析係数表!H44</f>
        <v>0.1249959001607137</v>
      </c>
      <c r="O41" s="82">
        <f t="shared" si="4"/>
        <v>1.8627927218762599</v>
      </c>
      <c r="P41" s="76">
        <f>分析係数表!C44</f>
        <v>0.3172445048719692</v>
      </c>
      <c r="Q41" s="82">
        <f>O41*P41</f>
        <v>0.59096075473074194</v>
      </c>
      <c r="R41" s="83">
        <v>0.59634620954987916</v>
      </c>
      <c r="S41" s="84">
        <f>I41+R41</f>
        <v>0.60272293008411226</v>
      </c>
      <c r="T41" s="85">
        <f>分析係数表!F44</f>
        <v>0.56111111111111112</v>
      </c>
      <c r="U41" s="86">
        <f>S41*T41</f>
        <v>0.33819453299164076</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投入係数表!U42</f>
        <v>5.0293378038558255E-4</v>
      </c>
      <c r="E42" s="77">
        <f>$C$23*D42</f>
        <v>5.0293378038558254E-2</v>
      </c>
      <c r="F42" s="76">
        <f>分析係数表!C45</f>
        <v>1</v>
      </c>
      <c r="G42" s="77">
        <f>E42*F42</f>
        <v>5.0293378038558254E-2</v>
      </c>
      <c r="H42" s="77">
        <v>6.0708037204086115E-2</v>
      </c>
      <c r="I42" s="77">
        <f>C42+H42</f>
        <v>6.0708037204086115E-2</v>
      </c>
      <c r="J42" s="76">
        <f>分析係数表!G45</f>
        <v>0</v>
      </c>
      <c r="K42" s="78">
        <f>I42*J42</f>
        <v>0</v>
      </c>
      <c r="L42" s="79"/>
      <c r="M42" s="80"/>
      <c r="N42" s="81">
        <f>分析係数表!H45</f>
        <v>0</v>
      </c>
      <c r="O42" s="82">
        <f t="shared" si="4"/>
        <v>0</v>
      </c>
      <c r="P42" s="76">
        <f>分析係数表!C45</f>
        <v>1</v>
      </c>
      <c r="Q42" s="82">
        <f>O42*P42</f>
        <v>0</v>
      </c>
      <c r="R42" s="83">
        <v>5.1831639223586827E-3</v>
      </c>
      <c r="S42" s="84">
        <f>I42+R42</f>
        <v>6.5891201126444796E-2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3.3528918692372171E-3</v>
      </c>
      <c r="E43" s="77">
        <f>$C$23*D43</f>
        <v>0.33528918692372173</v>
      </c>
      <c r="F43" s="76">
        <f>分析係数表!C46</f>
        <v>4.6672428694900625E-2</v>
      </c>
      <c r="G43" s="77">
        <f>E43*F43</f>
        <v>1.5648760668868611E-2</v>
      </c>
      <c r="H43" s="77">
        <v>1.925083486055533E-2</v>
      </c>
      <c r="I43" s="77">
        <f>C43+H43</f>
        <v>1.925083486055533E-2</v>
      </c>
      <c r="J43" s="76">
        <f>分析係数表!G46</f>
        <v>1.8518518518518517E-2</v>
      </c>
      <c r="K43" s="78">
        <f>I43*J43</f>
        <v>3.5649694186213574E-4</v>
      </c>
      <c r="L43" s="79"/>
      <c r="M43" s="80"/>
      <c r="N43" s="81">
        <f>分析係数表!H46</f>
        <v>2.5582997146511858E-2</v>
      </c>
      <c r="O43" s="82">
        <f t="shared" si="4"/>
        <v>0.3812590719137976</v>
      </c>
      <c r="P43" s="76">
        <f>分析係数表!C46</f>
        <v>4.6672428694900625E-2</v>
      </c>
      <c r="Q43" s="82">
        <f>O43*P43</f>
        <v>1.7794286848180709E-2</v>
      </c>
      <c r="R43" s="83">
        <v>1.9253043938940517E-2</v>
      </c>
      <c r="S43" s="84">
        <f>I43+R43</f>
        <v>3.850387879949585E-2</v>
      </c>
      <c r="T43" s="85">
        <f>分析係数表!F46</f>
        <v>0.35185185185185186</v>
      </c>
      <c r="U43" s="86">
        <f>S43*T43</f>
        <v>1.3547661059081874E-2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投入係数表!U44</f>
        <v>0.64979044425817267</v>
      </c>
      <c r="E44" s="91">
        <f>SUM(E5:E43)</f>
        <v>64.979044425817264</v>
      </c>
      <c r="F44" s="92">
        <f>分析係数表!C47</f>
        <v>0.39611399613657461</v>
      </c>
      <c r="G44" s="91">
        <f>SUM(G5:G43)</f>
        <v>15.357076965558493</v>
      </c>
      <c r="H44" s="91">
        <f>SUM(H5:H43)</f>
        <v>17.74364173635762</v>
      </c>
      <c r="I44" s="91">
        <f>SUM(I5:I43)</f>
        <v>117.74364173635762</v>
      </c>
      <c r="J44" s="92">
        <f>分析係数表!G47</f>
        <v>0.26621430495689657</v>
      </c>
      <c r="K44" s="93">
        <f>SUM(K5:K43)</f>
        <v>23.768469806526348</v>
      </c>
      <c r="L44" s="94">
        <f>最終需要_まとめ!$L$33</f>
        <v>0.627</v>
      </c>
      <c r="M44" s="91">
        <f>K44*L44</f>
        <v>14.902830568692019</v>
      </c>
      <c r="N44" s="95">
        <f>分析係数表!H47</f>
        <v>1</v>
      </c>
      <c r="O44" s="96">
        <f>SUM(O5:O43)</f>
        <v>14.902830568692016</v>
      </c>
      <c r="P44" s="92">
        <f>分析係数表!C47</f>
        <v>0.39611399613657461</v>
      </c>
      <c r="Q44" s="96">
        <f>SUM(Q5:Q43)</f>
        <v>4.38900991338331</v>
      </c>
      <c r="R44" s="91">
        <f>SUM(R5:R43)</f>
        <v>4.9345781917518066</v>
      </c>
      <c r="S44" s="97">
        <f>SUM(S5:S43)</f>
        <v>122.67821992810943</v>
      </c>
      <c r="T44" s="98">
        <f>分析係数表!F47</f>
        <v>0.49986530172413796</v>
      </c>
      <c r="U44" s="99">
        <f>SUM(U5:U43)</f>
        <v>43.672371490194749</v>
      </c>
      <c r="V44" s="100">
        <f>分析係数表!D47</f>
        <v>0.10482893318965517</v>
      </c>
      <c r="W44" s="164">
        <f>SUM(W5:W43)</f>
        <v>9</v>
      </c>
      <c r="X44" s="92">
        <f>分析係数表!E47</f>
        <v>8.4725215517241381E-2</v>
      </c>
      <c r="Y44" s="165">
        <f>SUM(Y5:Y43)</f>
        <v>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1</v>
      </c>
      <c r="G5" s="77">
        <f t="shared" ref="G5:G38" si="1">E5*F5</f>
        <v>0</v>
      </c>
      <c r="H5" s="77">
        <f t="array" ref="H5:H43">MMULT(逆行列係数!C5:AO43,'20'!G5:G43)</f>
        <v>1.677373592798552E-3</v>
      </c>
      <c r="I5" s="77">
        <f t="shared" ref="I5:I38" si="2">C5+H5</f>
        <v>1.677373592798552E-3</v>
      </c>
      <c r="J5" s="76">
        <f>分析係数表!G8</f>
        <v>0.11967899511514306</v>
      </c>
      <c r="K5" s="78">
        <f t="shared" ref="K5:K43" si="3">I5*J5</f>
        <v>2.0074638601880787E-4</v>
      </c>
      <c r="L5" s="79" t="s">
        <v>183</v>
      </c>
      <c r="M5" s="80" t="s">
        <v>183</v>
      </c>
      <c r="N5" s="81">
        <f>分析係数表!H8</f>
        <v>1.4037849716291122E-2</v>
      </c>
      <c r="O5" s="82">
        <f t="shared" ref="O5:O43" si="4">$M$44*N5</f>
        <v>0.17598474847537621</v>
      </c>
      <c r="P5" s="76">
        <f>分析係数表!C8</f>
        <v>1</v>
      </c>
      <c r="Q5" s="82">
        <f t="shared" ref="Q5:Q38" si="5">O5*P5</f>
        <v>0.17598474847537621</v>
      </c>
      <c r="R5" s="83">
        <f t="array" ref="R5:R43">MMULT(逆行列係数!C5:AO43,'20'!Q5:Q43)</f>
        <v>0.25449660207900426</v>
      </c>
      <c r="S5" s="84">
        <f t="shared" ref="S5:S38" si="6">I5+R5</f>
        <v>0.25617397567180283</v>
      </c>
      <c r="T5" s="85">
        <f>分析係数表!F8</f>
        <v>0.45208187950686207</v>
      </c>
      <c r="U5" s="86">
        <f t="shared" ref="U5:U38" si="7">S5*T5</f>
        <v>0.11581161240245379</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投入係数表!V6</f>
        <v>0</v>
      </c>
      <c r="E6" s="77">
        <f t="shared" si="0"/>
        <v>0</v>
      </c>
      <c r="F6" s="76">
        <f>分析係数表!C9</f>
        <v>0.71764705882352942</v>
      </c>
      <c r="G6" s="77">
        <f t="shared" si="1"/>
        <v>0</v>
      </c>
      <c r="H6" s="77">
        <v>3.6100383139265094E-4</v>
      </c>
      <c r="I6" s="77">
        <f t="shared" si="2"/>
        <v>3.6100383139265094E-4</v>
      </c>
      <c r="J6" s="76">
        <f>分析係数表!G9</f>
        <v>0.25757575757575757</v>
      </c>
      <c r="K6" s="78">
        <f t="shared" si="3"/>
        <v>9.2985835358713116E-5</v>
      </c>
      <c r="L6" s="79"/>
      <c r="M6" s="80"/>
      <c r="N6" s="81">
        <f>分析係数表!H9</f>
        <v>7.2157171438879601E-4</v>
      </c>
      <c r="O6" s="82">
        <f t="shared" si="4"/>
        <v>9.0459450150894329E-3</v>
      </c>
      <c r="P6" s="76">
        <f>分析係数表!C9</f>
        <v>0.71764705882352942</v>
      </c>
      <c r="Q6" s="82">
        <f t="shared" si="5"/>
        <v>6.4917958343582993E-3</v>
      </c>
      <c r="R6" s="83">
        <v>7.9759804578163843E-3</v>
      </c>
      <c r="S6" s="84">
        <f t="shared" si="6"/>
        <v>8.3369842892090356E-3</v>
      </c>
      <c r="T6" s="85">
        <f>分析係数表!F9</f>
        <v>0.71212121212121215</v>
      </c>
      <c r="U6" s="86">
        <f t="shared" si="7"/>
        <v>5.9369433574670404E-3</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投入係数表!V7</f>
        <v>0</v>
      </c>
      <c r="E7" s="77">
        <f t="shared" si="0"/>
        <v>0</v>
      </c>
      <c r="F7" s="76">
        <f>分析係数表!C10</f>
        <v>2.3584905660377409E-2</v>
      </c>
      <c r="G7" s="77">
        <f t="shared" si="1"/>
        <v>0</v>
      </c>
      <c r="H7" s="77">
        <v>1.4419255872695669E-7</v>
      </c>
      <c r="I7" s="77">
        <f t="shared" si="2"/>
        <v>1.4419255872695669E-7</v>
      </c>
      <c r="J7" s="76">
        <f>分析係数表!G10</f>
        <v>0.2857142857142857</v>
      </c>
      <c r="K7" s="78">
        <f t="shared" si="3"/>
        <v>4.1197873921987626E-8</v>
      </c>
      <c r="L7" s="79"/>
      <c r="M7" s="80"/>
      <c r="N7" s="81">
        <f>分析係数表!H10</f>
        <v>1.443143428777592E-3</v>
      </c>
      <c r="O7" s="82">
        <f t="shared" si="4"/>
        <v>1.8091890030178866E-2</v>
      </c>
      <c r="P7" s="76">
        <f>分析係数表!C10</f>
        <v>2.3584905660377409E-2</v>
      </c>
      <c r="Q7" s="82">
        <f t="shared" si="5"/>
        <v>4.2669551957969111E-4</v>
      </c>
      <c r="R7" s="83">
        <v>6.118765265344428E-4</v>
      </c>
      <c r="S7" s="84">
        <f t="shared" si="6"/>
        <v>6.1202071909316979E-4</v>
      </c>
      <c r="T7" s="85">
        <f>分析係数表!F10</f>
        <v>0.5714285714285714</v>
      </c>
      <c r="U7" s="86">
        <f t="shared" si="7"/>
        <v>3.49726125196097E-4</v>
      </c>
      <c r="V7" s="87">
        <f>分析係数表!D10</f>
        <v>0.14285714285714285</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-4.1117931886770146E-4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0.10853964836742014</v>
      </c>
      <c r="G9" s="77">
        <f t="shared" si="1"/>
        <v>0</v>
      </c>
      <c r="H9" s="77">
        <v>4.4280747766196554E-5</v>
      </c>
      <c r="I9" s="77">
        <f t="shared" si="2"/>
        <v>4.4280747766196554E-5</v>
      </c>
      <c r="J9" s="76">
        <f>分析係数表!G12</f>
        <v>0.14452332657200812</v>
      </c>
      <c r="K9" s="78">
        <f t="shared" si="3"/>
        <v>6.3996009702667438E-6</v>
      </c>
      <c r="L9" s="79"/>
      <c r="M9" s="80"/>
      <c r="N9" s="81">
        <f>分析係数表!H12</f>
        <v>0.10554626258650661</v>
      </c>
      <c r="O9" s="82">
        <f t="shared" si="4"/>
        <v>1.3231750481162632</v>
      </c>
      <c r="P9" s="76">
        <f>分析係数表!C12</f>
        <v>0.10853964836742014</v>
      </c>
      <c r="Q9" s="82">
        <f t="shared" si="5"/>
        <v>0.14361695445108344</v>
      </c>
      <c r="R9" s="83">
        <v>0.15769858697062783</v>
      </c>
      <c r="S9" s="84">
        <f t="shared" si="6"/>
        <v>0.15774286771839402</v>
      </c>
      <c r="T9" s="85">
        <f>分析係数表!F12</f>
        <v>0.28575050709939148</v>
      </c>
      <c r="U9" s="86">
        <f t="shared" si="7"/>
        <v>4.5075104441843324E-2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0.19695489373762898</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投入係数表!V11</f>
        <v>0</v>
      </c>
      <c r="E11" s="77">
        <f t="shared" si="0"/>
        <v>0</v>
      </c>
      <c r="F11" s="76">
        <f>分析係数表!C14</f>
        <v>8.8339222614840951E-2</v>
      </c>
      <c r="G11" s="77">
        <f t="shared" si="1"/>
        <v>0</v>
      </c>
      <c r="H11" s="77">
        <v>5.3414086013086875E-3</v>
      </c>
      <c r="I11" s="77">
        <f t="shared" si="2"/>
        <v>5.3414086013086875E-3</v>
      </c>
      <c r="J11" s="76">
        <f>分析係数表!G14</f>
        <v>0.19860627177700349</v>
      </c>
      <c r="K11" s="78">
        <f t="shared" si="3"/>
        <v>1.0608372483435372E-3</v>
      </c>
      <c r="L11" s="79"/>
      <c r="M11" s="80"/>
      <c r="N11" s="81">
        <f>分析係数表!H14</f>
        <v>1.3119485716159927E-3</v>
      </c>
      <c r="O11" s="82">
        <f t="shared" si="4"/>
        <v>1.6447172754708056E-2</v>
      </c>
      <c r="P11" s="76">
        <f>分析係数表!C14</f>
        <v>8.8339222614840951E-2</v>
      </c>
      <c r="Q11" s="82">
        <f t="shared" si="5"/>
        <v>1.4529304553629017E-3</v>
      </c>
      <c r="R11" s="83">
        <v>3.9941772554671403E-3</v>
      </c>
      <c r="S11" s="84">
        <f t="shared" si="6"/>
        <v>9.3355858567758278E-3</v>
      </c>
      <c r="T11" s="85">
        <f>分析係数表!F14</f>
        <v>0.38327526132404183</v>
      </c>
      <c r="U11" s="86">
        <f t="shared" si="7"/>
        <v>3.5780991088687842E-3</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投入係数表!V12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0.12253143702257503</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投入係数表!V13</f>
        <v>0</v>
      </c>
      <c r="E13" s="77">
        <f t="shared" si="0"/>
        <v>0</v>
      </c>
      <c r="F13" s="76">
        <f>分析係数表!C16</f>
        <v>0.17911646586345387</v>
      </c>
      <c r="G13" s="77">
        <f t="shared" si="1"/>
        <v>0</v>
      </c>
      <c r="H13" s="77">
        <v>4.852411996011061E-3</v>
      </c>
      <c r="I13" s="77">
        <f t="shared" si="2"/>
        <v>4.852411996011061E-3</v>
      </c>
      <c r="J13" s="76">
        <f>分析係数表!G16</f>
        <v>3.2586558044806514E-2</v>
      </c>
      <c r="K13" s="78">
        <f t="shared" si="3"/>
        <v>1.5812340516532987E-4</v>
      </c>
      <c r="L13" s="79"/>
      <c r="M13" s="80"/>
      <c r="N13" s="81">
        <f>分析係数表!H16</f>
        <v>1.8859260716979895E-2</v>
      </c>
      <c r="O13" s="82">
        <f t="shared" si="4"/>
        <v>0.23642810834892833</v>
      </c>
      <c r="P13" s="76">
        <f>分析係数表!C16</f>
        <v>0.17911646586345387</v>
      </c>
      <c r="Q13" s="82">
        <f t="shared" si="5"/>
        <v>4.234816719824179E-2</v>
      </c>
      <c r="R13" s="83">
        <v>5.1902333675245972E-2</v>
      </c>
      <c r="S13" s="84">
        <f t="shared" si="6"/>
        <v>5.6754745671257031E-2</v>
      </c>
      <c r="T13" s="85">
        <f>分析係数表!F16</f>
        <v>0.28920570264765783</v>
      </c>
      <c r="U13" s="86">
        <f t="shared" si="7"/>
        <v>1.6413796100445008E-2</v>
      </c>
      <c r="V13" s="87">
        <f>分析係数表!D16</f>
        <v>0</v>
      </c>
      <c r="W13" s="88">
        <f t="shared" si="8"/>
        <v>0</v>
      </c>
      <c r="X13" s="76">
        <f>分析係数表!E16</f>
        <v>0</v>
      </c>
      <c r="Y13" s="89">
        <f t="shared" si="9"/>
        <v>0</v>
      </c>
    </row>
    <row r="14" spans="1:25" x14ac:dyDescent="0.2">
      <c r="A14" s="6" t="s">
        <v>2</v>
      </c>
      <c r="B14" s="5" t="s">
        <v>364</v>
      </c>
      <c r="C14" s="90"/>
      <c r="D14" s="76">
        <f>投入係数表!V14</f>
        <v>4.4444444444444446E-2</v>
      </c>
      <c r="E14" s="77">
        <f t="shared" si="0"/>
        <v>4.4444444444444446</v>
      </c>
      <c r="F14" s="76">
        <f>分析係数表!C17</f>
        <v>0.37357512953367877</v>
      </c>
      <c r="G14" s="77">
        <f t="shared" si="1"/>
        <v>1.6603339090385725</v>
      </c>
      <c r="H14" s="77">
        <v>1.9187705242436992</v>
      </c>
      <c r="I14" s="77">
        <f t="shared" si="2"/>
        <v>1.9187705242436992</v>
      </c>
      <c r="J14" s="76">
        <f>分析係数表!G17</f>
        <v>0.21247931930985584</v>
      </c>
      <c r="K14" s="78">
        <f t="shared" si="3"/>
        <v>0.40769905490311642</v>
      </c>
      <c r="L14" s="79"/>
      <c r="M14" s="80"/>
      <c r="N14" s="81">
        <f>分析係数表!H17</f>
        <v>3.1158778575879824E-3</v>
      </c>
      <c r="O14" s="82">
        <f t="shared" si="4"/>
        <v>3.9062035292431636E-2</v>
      </c>
      <c r="P14" s="76">
        <f>分析係数表!C17</f>
        <v>0.37357512953367877</v>
      </c>
      <c r="Q14" s="82">
        <f t="shared" si="5"/>
        <v>1.4592604894219281E-2</v>
      </c>
      <c r="R14" s="83">
        <v>2.7879554639881902E-2</v>
      </c>
      <c r="S14" s="84">
        <f t="shared" si="6"/>
        <v>1.9466500788835812</v>
      </c>
      <c r="T14" s="85">
        <f>分析係数表!F17</f>
        <v>0.32309146773812336</v>
      </c>
      <c r="U14" s="86">
        <f t="shared" si="7"/>
        <v>0.62894603115902992</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投入係数表!V15</f>
        <v>0</v>
      </c>
      <c r="E15" s="77">
        <f t="shared" si="0"/>
        <v>0</v>
      </c>
      <c r="F15" s="76">
        <f>分析係数表!C18</f>
        <v>9.0293453724604955E-2</v>
      </c>
      <c r="G15" s="77">
        <f t="shared" si="1"/>
        <v>0</v>
      </c>
      <c r="H15" s="77">
        <v>6.395306213949928E-3</v>
      </c>
      <c r="I15" s="77">
        <f t="shared" si="2"/>
        <v>6.395306213949928E-3</v>
      </c>
      <c r="J15" s="76">
        <f>分析係数表!G18</f>
        <v>0.21491228070175439</v>
      </c>
      <c r="K15" s="78">
        <f t="shared" si="3"/>
        <v>1.3744298442260811E-3</v>
      </c>
      <c r="L15" s="79"/>
      <c r="M15" s="80"/>
      <c r="N15" s="81">
        <f>分析係数表!H18</f>
        <v>4.9198071435599725E-4</v>
      </c>
      <c r="O15" s="82">
        <f t="shared" si="4"/>
        <v>6.1676897830155218E-3</v>
      </c>
      <c r="P15" s="76">
        <f>分析係数表!C18</f>
        <v>9.0293453724604955E-2</v>
      </c>
      <c r="Q15" s="82">
        <f t="shared" si="5"/>
        <v>5.5690201201043081E-4</v>
      </c>
      <c r="R15" s="83">
        <v>1.1065020114006247E-3</v>
      </c>
      <c r="S15" s="84">
        <f t="shared" si="6"/>
        <v>7.5018082253505529E-3</v>
      </c>
      <c r="T15" s="85">
        <f>分析係数表!F18</f>
        <v>0.46052631578947367</v>
      </c>
      <c r="U15" s="86">
        <f t="shared" si="7"/>
        <v>3.4547801037798599E-3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投入係数表!V16</f>
        <v>0</v>
      </c>
      <c r="E16" s="77">
        <f t="shared" si="0"/>
        <v>0</v>
      </c>
      <c r="F16" s="76">
        <f>分析係数表!C19</f>
        <v>1.9704433497536922E-2</v>
      </c>
      <c r="G16" s="77">
        <f t="shared" si="1"/>
        <v>0</v>
      </c>
      <c r="H16" s="77">
        <v>7.921327160513315E-3</v>
      </c>
      <c r="I16" s="77">
        <f t="shared" si="2"/>
        <v>7.921327160513315E-3</v>
      </c>
      <c r="J16" s="76">
        <f>分析係数表!G19</f>
        <v>6.3291139240506333E-2</v>
      </c>
      <c r="K16" s="78">
        <f t="shared" si="3"/>
        <v>5.0134982028565288E-4</v>
      </c>
      <c r="L16" s="79"/>
      <c r="M16" s="80"/>
      <c r="N16" s="81">
        <f>分析係数表!H19</f>
        <v>-1.3119485716159927E-4</v>
      </c>
      <c r="O16" s="82">
        <f t="shared" si="4"/>
        <v>-1.6447172754708059E-3</v>
      </c>
      <c r="P16" s="76">
        <f>分析係数表!C19</f>
        <v>1.9704433497536922E-2</v>
      </c>
      <c r="Q16" s="82">
        <f t="shared" si="5"/>
        <v>-3.2408222176764608E-5</v>
      </c>
      <c r="R16" s="83">
        <v>1.3173076352321252E-4</v>
      </c>
      <c r="S16" s="84">
        <f t="shared" si="6"/>
        <v>8.0530579240365267E-3</v>
      </c>
      <c r="T16" s="85">
        <f>分析係数表!F19</f>
        <v>0.26582278481012656</v>
      </c>
      <c r="U16" s="86">
        <f t="shared" si="7"/>
        <v>2.140686283604646E-3</v>
      </c>
      <c r="V16" s="87">
        <f>分析係数表!D19</f>
        <v>3.7974683544303799E-2</v>
      </c>
      <c r="W16" s="88">
        <f t="shared" si="8"/>
        <v>0</v>
      </c>
      <c r="X16" s="76">
        <f>分析係数表!E19</f>
        <v>0</v>
      </c>
      <c r="Y16" s="89">
        <f t="shared" si="9"/>
        <v>0</v>
      </c>
    </row>
    <row r="17" spans="1:25" x14ac:dyDescent="0.2">
      <c r="A17" s="6" t="s">
        <v>5</v>
      </c>
      <c r="B17" s="5" t="s">
        <v>33</v>
      </c>
      <c r="C17" s="90"/>
      <c r="D17" s="76">
        <f>投入係数表!V17</f>
        <v>4.4444444444444446E-2</v>
      </c>
      <c r="E17" s="77">
        <f t="shared" si="0"/>
        <v>4.4444444444444446</v>
      </c>
      <c r="F17" s="76">
        <f>分析係数表!C20</f>
        <v>3.1397174254317317E-3</v>
      </c>
      <c r="G17" s="77">
        <f t="shared" si="1"/>
        <v>1.3954299668585475E-2</v>
      </c>
      <c r="H17" s="77">
        <v>1.5071579847041394E-2</v>
      </c>
      <c r="I17" s="77">
        <f t="shared" si="2"/>
        <v>1.5071579847041394E-2</v>
      </c>
      <c r="J17" s="76">
        <f>分析係数表!G20</f>
        <v>0.11538461538461539</v>
      </c>
      <c r="K17" s="78">
        <f t="shared" si="3"/>
        <v>1.7390284438893917E-3</v>
      </c>
      <c r="L17" s="79"/>
      <c r="M17" s="80"/>
      <c r="N17" s="81">
        <f>分析係数表!H20</f>
        <v>6.231755715175965E-4</v>
      </c>
      <c r="O17" s="82">
        <f t="shared" si="4"/>
        <v>7.8124070584863273E-3</v>
      </c>
      <c r="P17" s="76">
        <f>分析係数表!C20</f>
        <v>3.1397174254317317E-3</v>
      </c>
      <c r="Q17" s="82">
        <f t="shared" si="5"/>
        <v>2.4528750576095379E-5</v>
      </c>
      <c r="R17" s="83">
        <v>5.8720898147966976E-5</v>
      </c>
      <c r="S17" s="84">
        <f t="shared" si="6"/>
        <v>1.5130300745189361E-2</v>
      </c>
      <c r="T17" s="85">
        <f>分析係数表!F20</f>
        <v>0.26923076923076922</v>
      </c>
      <c r="U17" s="86">
        <f t="shared" si="7"/>
        <v>4.0735425083202126E-3</v>
      </c>
      <c r="V17" s="87">
        <f>分析係数表!D20</f>
        <v>0</v>
      </c>
      <c r="W17" s="88">
        <f t="shared" si="8"/>
        <v>0</v>
      </c>
      <c r="X17" s="76">
        <f>分析係数表!E20</f>
        <v>0</v>
      </c>
      <c r="Y17" s="89">
        <f t="shared" si="9"/>
        <v>0</v>
      </c>
    </row>
    <row r="18" spans="1:25" x14ac:dyDescent="0.2">
      <c r="A18" s="6" t="s">
        <v>6</v>
      </c>
      <c r="B18" s="5" t="s">
        <v>34</v>
      </c>
      <c r="C18" s="90"/>
      <c r="D18" s="76">
        <f>投入係数表!V18</f>
        <v>4.4444444444444446E-2</v>
      </c>
      <c r="E18" s="77">
        <f t="shared" si="0"/>
        <v>4.4444444444444446</v>
      </c>
      <c r="F18" s="76">
        <f>分析係数表!C21</f>
        <v>0.20240700218818386</v>
      </c>
      <c r="G18" s="77">
        <f t="shared" si="1"/>
        <v>0.89958667639192835</v>
      </c>
      <c r="H18" s="77">
        <v>0.94019005600868844</v>
      </c>
      <c r="I18" s="77">
        <f t="shared" si="2"/>
        <v>0.94019005600868844</v>
      </c>
      <c r="J18" s="76">
        <f>分析係数表!G21</f>
        <v>0.28486646884272998</v>
      </c>
      <c r="K18" s="78">
        <f t="shared" si="3"/>
        <v>0.26782862129624357</v>
      </c>
      <c r="L18" s="79"/>
      <c r="M18" s="80"/>
      <c r="N18" s="81">
        <f>分析係数表!H21</f>
        <v>1.0495588572927942E-3</v>
      </c>
      <c r="O18" s="82">
        <f t="shared" si="4"/>
        <v>1.3157738203766447E-2</v>
      </c>
      <c r="P18" s="76">
        <f>分析係数表!C21</f>
        <v>0.20240700218818386</v>
      </c>
      <c r="Q18" s="82">
        <f t="shared" si="5"/>
        <v>2.6632183454013054E-3</v>
      </c>
      <c r="R18" s="83">
        <v>5.1040724535603068E-3</v>
      </c>
      <c r="S18" s="84">
        <f t="shared" si="6"/>
        <v>0.9452941284622487</v>
      </c>
      <c r="T18" s="85">
        <f>分析係数表!F21</f>
        <v>0.42507418397626112</v>
      </c>
      <c r="U18" s="86">
        <f t="shared" si="7"/>
        <v>0.40182013027364133</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投入係数表!V19</f>
        <v>0</v>
      </c>
      <c r="E19" s="77">
        <f t="shared" si="0"/>
        <v>0</v>
      </c>
      <c r="F19" s="76">
        <f>分析係数表!C22</f>
        <v>1.320132013201325E-2</v>
      </c>
      <c r="G19" s="77">
        <f t="shared" si="1"/>
        <v>0</v>
      </c>
      <c r="H19" s="77">
        <v>8.438903633012461E-4</v>
      </c>
      <c r="I19" s="77">
        <f t="shared" si="2"/>
        <v>8.438903633012461E-4</v>
      </c>
      <c r="J19" s="76">
        <f>分析係数表!G22</f>
        <v>0.19444444444444445</v>
      </c>
      <c r="K19" s="78">
        <f t="shared" si="3"/>
        <v>1.640897928641312E-4</v>
      </c>
      <c r="L19" s="79"/>
      <c r="M19" s="80"/>
      <c r="N19" s="81">
        <f>分析係数表!H22</f>
        <v>6.5597428580799636E-5</v>
      </c>
      <c r="O19" s="82">
        <f t="shared" si="4"/>
        <v>8.2235863773540293E-4</v>
      </c>
      <c r="P19" s="76">
        <f>分析係数表!C22</f>
        <v>1.320132013201325E-2</v>
      </c>
      <c r="Q19" s="82">
        <f t="shared" si="5"/>
        <v>1.0856219640071366E-5</v>
      </c>
      <c r="R19" s="83">
        <v>7.4566518115373701E-5</v>
      </c>
      <c r="S19" s="84">
        <f t="shared" si="6"/>
        <v>9.1845688141661982E-4</v>
      </c>
      <c r="T19" s="85">
        <f>分析係数表!F22</f>
        <v>0.42592592592592593</v>
      </c>
      <c r="U19" s="86">
        <f t="shared" si="7"/>
        <v>3.9119459764041213E-4</v>
      </c>
      <c r="V19" s="87">
        <f>分析係数表!D22</f>
        <v>2.7777777777777776E-2</v>
      </c>
      <c r="W19" s="88">
        <f t="shared" si="8"/>
        <v>0</v>
      </c>
      <c r="X19" s="76">
        <f>分析係数表!E22</f>
        <v>0</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4.1117931886770146E-4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投入係数表!V21</f>
        <v>0</v>
      </c>
      <c r="E21" s="77">
        <f t="shared" si="0"/>
        <v>0</v>
      </c>
      <c r="F21" s="76">
        <f>分析係数表!C24</f>
        <v>0.31952662721893488</v>
      </c>
      <c r="G21" s="77">
        <f t="shared" si="1"/>
        <v>0</v>
      </c>
      <c r="H21" s="77">
        <v>2.9293698705447997E-3</v>
      </c>
      <c r="I21" s="77">
        <f t="shared" si="2"/>
        <v>2.9293698705447997E-3</v>
      </c>
      <c r="J21" s="76">
        <f>分析係数表!G24</f>
        <v>0.20786516853932585</v>
      </c>
      <c r="K21" s="78">
        <f t="shared" si="3"/>
        <v>6.089139618548179E-4</v>
      </c>
      <c r="L21" s="79"/>
      <c r="M21" s="80"/>
      <c r="N21" s="81">
        <f>分析係数表!H24</f>
        <v>4.2638328577519763E-4</v>
      </c>
      <c r="O21" s="82">
        <f t="shared" si="4"/>
        <v>5.3453311452801187E-3</v>
      </c>
      <c r="P21" s="76">
        <f>分析係数表!C24</f>
        <v>0.31952662721893488</v>
      </c>
      <c r="Q21" s="82">
        <f t="shared" si="5"/>
        <v>1.7079756322196827E-3</v>
      </c>
      <c r="R21" s="83">
        <v>3.684839282570187E-3</v>
      </c>
      <c r="S21" s="84">
        <f t="shared" si="6"/>
        <v>6.6142091531149871E-3</v>
      </c>
      <c r="T21" s="85">
        <f>分析係数表!F24</f>
        <v>0.398876404494382</v>
      </c>
      <c r="U21" s="86">
        <f t="shared" si="7"/>
        <v>2.6382519655683374E-3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投入係数表!V22</f>
        <v>0.31111111111111112</v>
      </c>
      <c r="E22" s="77">
        <f t="shared" si="0"/>
        <v>31.111111111111111</v>
      </c>
      <c r="F22" s="76">
        <f>分析係数表!C25</f>
        <v>1.883239171374762E-2</v>
      </c>
      <c r="G22" s="77">
        <f t="shared" si="1"/>
        <v>0.5858966310943704</v>
      </c>
      <c r="H22" s="77">
        <v>0.60056800835041513</v>
      </c>
      <c r="I22" s="77">
        <f t="shared" si="2"/>
        <v>0.60056800835041513</v>
      </c>
      <c r="J22" s="76">
        <f>分析係数表!G25</f>
        <v>0.19852941176470587</v>
      </c>
      <c r="K22" s="78">
        <f t="shared" si="3"/>
        <v>0.11923041342250888</v>
      </c>
      <c r="L22" s="79"/>
      <c r="M22" s="80"/>
      <c r="N22" s="81">
        <f>分析係数表!H25</f>
        <v>5.9037685722719666E-4</v>
      </c>
      <c r="O22" s="82">
        <f t="shared" si="4"/>
        <v>7.4012277396186257E-3</v>
      </c>
      <c r="P22" s="76">
        <f>分析係数表!C25</f>
        <v>1.883239171374762E-2</v>
      </c>
      <c r="Q22" s="82">
        <f t="shared" si="5"/>
        <v>1.3938281995515284E-4</v>
      </c>
      <c r="R22" s="83">
        <v>6.120219901847258E-4</v>
      </c>
      <c r="S22" s="84">
        <f t="shared" si="6"/>
        <v>0.60118003034059986</v>
      </c>
      <c r="T22" s="85">
        <f>分析係数表!F25</f>
        <v>0.35294117647058826</v>
      </c>
      <c r="U22" s="86">
        <f t="shared" si="7"/>
        <v>0.21218118717903525</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投入係数表!V23</f>
        <v>4.4444444444444446E-2</v>
      </c>
      <c r="E23" s="77">
        <f t="shared" si="0"/>
        <v>4.4444444444444446</v>
      </c>
      <c r="F23" s="76">
        <f>分析係数表!C26</f>
        <v>0.74753173483779967</v>
      </c>
      <c r="G23" s="77">
        <f t="shared" si="1"/>
        <v>3.3223632659457762</v>
      </c>
      <c r="H23" s="77">
        <v>3.6675341843915596</v>
      </c>
      <c r="I23" s="77">
        <f t="shared" si="2"/>
        <v>3.6675341843915596</v>
      </c>
      <c r="J23" s="76">
        <f>分析係数表!G26</f>
        <v>0.19647946353730092</v>
      </c>
      <c r="K23" s="78">
        <f t="shared" si="3"/>
        <v>0.72059514905396616</v>
      </c>
      <c r="L23" s="79"/>
      <c r="M23" s="80"/>
      <c r="N23" s="81">
        <f>分析係数表!H26</f>
        <v>1.2791498573255929E-2</v>
      </c>
      <c r="O23" s="82">
        <f t="shared" si="4"/>
        <v>0.16035993435840357</v>
      </c>
      <c r="P23" s="76">
        <f>分析係数表!C26</f>
        <v>0.74753173483779967</v>
      </c>
      <c r="Q23" s="82">
        <f t="shared" si="5"/>
        <v>0.11987413992941309</v>
      </c>
      <c r="R23" s="83">
        <v>0.13329217968050888</v>
      </c>
      <c r="S23" s="84">
        <f t="shared" si="6"/>
        <v>3.8008263640720683</v>
      </c>
      <c r="T23" s="85">
        <f>分析係数表!F26</f>
        <v>0.33528918692372173</v>
      </c>
      <c r="U23" s="86">
        <f t="shared" si="7"/>
        <v>1.2743759812479694</v>
      </c>
      <c r="V23" s="87">
        <f>分析係数表!D26</f>
        <v>6.119027661357921E-2</v>
      </c>
      <c r="W23" s="88">
        <f t="shared" si="8"/>
        <v>0</v>
      </c>
      <c r="X23" s="76">
        <f>分析係数表!E26</f>
        <v>6.6722548197820614E-2</v>
      </c>
      <c r="Y23" s="89">
        <f t="shared" si="9"/>
        <v>0</v>
      </c>
    </row>
    <row r="24" spans="1:25" x14ac:dyDescent="0.2">
      <c r="A24" s="6" t="s">
        <v>12</v>
      </c>
      <c r="B24" s="5" t="s">
        <v>365</v>
      </c>
      <c r="C24" s="75">
        <f>最終需要_まとめ!C25</f>
        <v>100</v>
      </c>
      <c r="D24" s="76">
        <f>投入係数表!V24</f>
        <v>4.4444444444444446E-2</v>
      </c>
      <c r="E24" s="77">
        <f t="shared" si="0"/>
        <v>4.4444444444444446</v>
      </c>
      <c r="F24" s="76">
        <f>分析係数表!C27</f>
        <v>2.5641025641025661E-2</v>
      </c>
      <c r="G24" s="77">
        <f t="shared" si="1"/>
        <v>0.11396011396011406</v>
      </c>
      <c r="H24" s="77">
        <v>0.11410012010176263</v>
      </c>
      <c r="I24" s="77">
        <f t="shared" si="2"/>
        <v>100.11410012010177</v>
      </c>
      <c r="J24" s="76">
        <f>分析係数表!G27</f>
        <v>0.17777777777777778</v>
      </c>
      <c r="K24" s="78">
        <f t="shared" si="3"/>
        <v>17.79806224357365</v>
      </c>
      <c r="L24" s="79"/>
      <c r="M24" s="80"/>
      <c r="N24" s="81">
        <f>分析係数表!H27</f>
        <v>1.2135524287447932E-2</v>
      </c>
      <c r="O24" s="82">
        <f t="shared" si="4"/>
        <v>0.15213634798104952</v>
      </c>
      <c r="P24" s="76">
        <f>分析係数表!C27</f>
        <v>2.5641025641025661E-2</v>
      </c>
      <c r="Q24" s="82">
        <f t="shared" si="5"/>
        <v>3.9009319995140933E-3</v>
      </c>
      <c r="R24" s="83">
        <v>3.913889890703146E-3</v>
      </c>
      <c r="S24" s="84">
        <f t="shared" si="6"/>
        <v>100.11801400999246</v>
      </c>
      <c r="T24" s="85">
        <f>分析係数表!F27</f>
        <v>0.33333333333333331</v>
      </c>
      <c r="U24" s="86">
        <f t="shared" si="7"/>
        <v>33.372671336664155</v>
      </c>
      <c r="V24" s="87">
        <f>分析係数表!D27</f>
        <v>0</v>
      </c>
      <c r="W24" s="88">
        <f t="shared" si="8"/>
        <v>0</v>
      </c>
      <c r="X24" s="76">
        <f>分析係数表!E27</f>
        <v>0</v>
      </c>
      <c r="Y24" s="89">
        <f t="shared" si="9"/>
        <v>0</v>
      </c>
    </row>
    <row r="25" spans="1:25" x14ac:dyDescent="0.2">
      <c r="A25" s="6" t="s">
        <v>13</v>
      </c>
      <c r="B25" s="5" t="s">
        <v>191</v>
      </c>
      <c r="C25" s="90"/>
      <c r="D25" s="76">
        <f>投入係数表!V25</f>
        <v>0</v>
      </c>
      <c r="E25" s="77">
        <f t="shared" si="0"/>
        <v>0</v>
      </c>
      <c r="F25" s="76">
        <f>分析係数表!C28</f>
        <v>7.5250836120401843E-3</v>
      </c>
      <c r="G25" s="77">
        <f t="shared" si="1"/>
        <v>0</v>
      </c>
      <c r="H25" s="77">
        <v>2.7258336142110145E-4</v>
      </c>
      <c r="I25" s="77">
        <f t="shared" si="2"/>
        <v>2.7258336142110145E-4</v>
      </c>
      <c r="J25" s="76">
        <f>分析係数表!G28</f>
        <v>0.13043478260869565</v>
      </c>
      <c r="K25" s="78">
        <f t="shared" si="3"/>
        <v>3.5554351489708885E-5</v>
      </c>
      <c r="L25" s="79"/>
      <c r="M25" s="80"/>
      <c r="N25" s="81">
        <f>分析係数表!H28</f>
        <v>2.325428843189347E-2</v>
      </c>
      <c r="O25" s="82">
        <f t="shared" si="4"/>
        <v>0.29152613707720032</v>
      </c>
      <c r="P25" s="76">
        <f>分析係数表!C28</f>
        <v>7.5250836120401843E-3</v>
      </c>
      <c r="Q25" s="82">
        <f t="shared" si="5"/>
        <v>2.1937585566010206E-3</v>
      </c>
      <c r="R25" s="83">
        <v>2.2720065508851825E-3</v>
      </c>
      <c r="S25" s="84">
        <f t="shared" si="6"/>
        <v>2.5445899123062842E-3</v>
      </c>
      <c r="T25" s="85">
        <f>分析係数表!F28</f>
        <v>0.21739130434782608</v>
      </c>
      <c r="U25" s="86">
        <f t="shared" si="7"/>
        <v>5.5317172006658349E-4</v>
      </c>
      <c r="V25" s="87">
        <f>分析係数表!D28</f>
        <v>0</v>
      </c>
      <c r="W25" s="88">
        <f t="shared" si="8"/>
        <v>0</v>
      </c>
      <c r="X25" s="76">
        <f>分析係数表!E28</f>
        <v>0</v>
      </c>
      <c r="Y25" s="89">
        <f t="shared" si="9"/>
        <v>0</v>
      </c>
    </row>
    <row r="26" spans="1:25" x14ac:dyDescent="0.2">
      <c r="A26" s="6" t="s">
        <v>14</v>
      </c>
      <c r="B26" s="5" t="s">
        <v>50</v>
      </c>
      <c r="C26" s="90"/>
      <c r="D26" s="76">
        <f>投入係数表!V26</f>
        <v>0</v>
      </c>
      <c r="E26" s="77">
        <f t="shared" si="0"/>
        <v>0</v>
      </c>
      <c r="F26" s="76">
        <f>分析係数表!C29</f>
        <v>5.2565707133917394E-2</v>
      </c>
      <c r="G26" s="77">
        <f t="shared" si="1"/>
        <v>0</v>
      </c>
      <c r="H26" s="77">
        <v>1.8662780303161748E-3</v>
      </c>
      <c r="I26" s="77">
        <f t="shared" si="2"/>
        <v>1.8662780303161748E-3</v>
      </c>
      <c r="J26" s="76">
        <f>分析係数表!G29</f>
        <v>0.23652173913043478</v>
      </c>
      <c r="K26" s="78">
        <f t="shared" si="3"/>
        <v>4.4141532543130394E-4</v>
      </c>
      <c r="L26" s="79"/>
      <c r="M26" s="80"/>
      <c r="N26" s="81">
        <f>分析係数表!H29</f>
        <v>1.0889173144412739E-2</v>
      </c>
      <c r="O26" s="82">
        <f t="shared" si="4"/>
        <v>0.13651153386407688</v>
      </c>
      <c r="P26" s="76">
        <f>分析係数表!C29</f>
        <v>5.2565707133917394E-2</v>
      </c>
      <c r="Q26" s="82">
        <f t="shared" si="5"/>
        <v>7.1758253095009121E-3</v>
      </c>
      <c r="R26" s="83">
        <v>8.6811028845263649E-3</v>
      </c>
      <c r="S26" s="84">
        <f t="shared" si="6"/>
        <v>1.0547380914842541E-2</v>
      </c>
      <c r="T26" s="85">
        <f>分析係数表!F29</f>
        <v>0.37217391304347824</v>
      </c>
      <c r="U26" s="86">
        <f t="shared" si="7"/>
        <v>3.9254600274370496E-3</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投入係数表!V27</f>
        <v>0</v>
      </c>
      <c r="E27" s="77">
        <f t="shared" si="0"/>
        <v>0</v>
      </c>
      <c r="F27" s="76">
        <f>分析係数表!C30</f>
        <v>1</v>
      </c>
      <c r="G27" s="77">
        <f t="shared" si="1"/>
        <v>0</v>
      </c>
      <c r="H27" s="77">
        <v>2.5094979603915109E-2</v>
      </c>
      <c r="I27" s="77">
        <f t="shared" si="2"/>
        <v>2.5094979603915109E-2</v>
      </c>
      <c r="J27" s="76">
        <f>分析係数表!G30</f>
        <v>0.34479678427869587</v>
      </c>
      <c r="K27" s="78">
        <f t="shared" si="3"/>
        <v>8.6526682689693907E-3</v>
      </c>
      <c r="L27" s="79"/>
      <c r="M27" s="80"/>
      <c r="N27" s="81">
        <f>分析係数表!H30</f>
        <v>0</v>
      </c>
      <c r="O27" s="82">
        <f t="shared" si="4"/>
        <v>0</v>
      </c>
      <c r="P27" s="76">
        <f>分析係数表!C30</f>
        <v>1</v>
      </c>
      <c r="Q27" s="82">
        <f t="shared" si="5"/>
        <v>0</v>
      </c>
      <c r="R27" s="83">
        <v>2.2342312732884655E-2</v>
      </c>
      <c r="S27" s="84">
        <f t="shared" si="6"/>
        <v>4.7437292336799761E-2</v>
      </c>
      <c r="T27" s="85">
        <f>分析係数表!F30</f>
        <v>0.44149173738276015</v>
      </c>
      <c r="U27" s="86">
        <f t="shared" si="7"/>
        <v>2.094317261050762E-2</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投入係数表!V28</f>
        <v>0</v>
      </c>
      <c r="E28" s="77">
        <f t="shared" si="0"/>
        <v>0</v>
      </c>
      <c r="F28" s="76">
        <f>分析係数表!C31</f>
        <v>0.84592145015105746</v>
      </c>
      <c r="G28" s="77">
        <f t="shared" si="1"/>
        <v>0</v>
      </c>
      <c r="H28" s="77">
        <v>0.15303580453298321</v>
      </c>
      <c r="I28" s="77">
        <f t="shared" si="2"/>
        <v>0.15303580453298321</v>
      </c>
      <c r="J28" s="76">
        <f>分析係数表!G31</f>
        <v>7.1042791857083509E-2</v>
      </c>
      <c r="K28" s="78">
        <f t="shared" si="3"/>
        <v>1.0872090808118044E-2</v>
      </c>
      <c r="L28" s="79"/>
      <c r="M28" s="80"/>
      <c r="N28" s="81">
        <f>分析係数表!H31</f>
        <v>2.6304568860900653E-2</v>
      </c>
      <c r="O28" s="82">
        <f t="shared" si="4"/>
        <v>0.32976581373189656</v>
      </c>
      <c r="P28" s="76">
        <f>分析係数表!C31</f>
        <v>0.84592145015105746</v>
      </c>
      <c r="Q28" s="82">
        <f t="shared" si="5"/>
        <v>0.27895597536232941</v>
      </c>
      <c r="R28" s="83">
        <v>0.36317089879682596</v>
      </c>
      <c r="S28" s="84">
        <f t="shared" si="6"/>
        <v>0.51620670332980922</v>
      </c>
      <c r="T28" s="85">
        <f>分析係数表!F31</f>
        <v>0.3444121312837557</v>
      </c>
      <c r="U28" s="86">
        <f t="shared" si="7"/>
        <v>0.17778785087678098</v>
      </c>
      <c r="V28" s="87">
        <f>分析係数表!D31</f>
        <v>0</v>
      </c>
      <c r="W28" s="88">
        <f t="shared" si="8"/>
        <v>0</v>
      </c>
      <c r="X28" s="76">
        <f>分析係数表!E31</f>
        <v>0</v>
      </c>
      <c r="Y28" s="89">
        <f t="shared" si="9"/>
        <v>0</v>
      </c>
    </row>
    <row r="29" spans="1:25" x14ac:dyDescent="0.2">
      <c r="A29" s="6" t="s">
        <v>17</v>
      </c>
      <c r="B29" s="5" t="s">
        <v>272</v>
      </c>
      <c r="C29" s="90"/>
      <c r="D29" s="76">
        <f>投入係数表!V29</f>
        <v>0</v>
      </c>
      <c r="E29" s="77">
        <f t="shared" si="0"/>
        <v>0</v>
      </c>
      <c r="F29" s="76">
        <f>分析係数表!C32</f>
        <v>1</v>
      </c>
      <c r="G29" s="77">
        <f t="shared" si="1"/>
        <v>0</v>
      </c>
      <c r="H29" s="77">
        <v>9.8448197792518708E-3</v>
      </c>
      <c r="I29" s="77">
        <f t="shared" si="2"/>
        <v>9.8448197792518708E-3</v>
      </c>
      <c r="J29" s="76">
        <f>分析係数表!G32</f>
        <v>0.14030064423765212</v>
      </c>
      <c r="K29" s="78">
        <f t="shared" si="3"/>
        <v>1.3812345574326177E-3</v>
      </c>
      <c r="L29" s="79"/>
      <c r="M29" s="80"/>
      <c r="N29" s="81">
        <f>分析係数表!H32</f>
        <v>7.5437042867919574E-3</v>
      </c>
      <c r="O29" s="82">
        <f t="shared" si="4"/>
        <v>9.4571243339571329E-2</v>
      </c>
      <c r="P29" s="76">
        <f>分析係数表!C32</f>
        <v>1</v>
      </c>
      <c r="Q29" s="82">
        <f t="shared" si="5"/>
        <v>9.4571243339571329E-2</v>
      </c>
      <c r="R29" s="83">
        <v>0.11773487757029963</v>
      </c>
      <c r="S29" s="84">
        <f t="shared" si="6"/>
        <v>0.12757969734955149</v>
      </c>
      <c r="T29" s="85">
        <f>分析係数表!F32</f>
        <v>0.4831782390837509</v>
      </c>
      <c r="U29" s="86">
        <f t="shared" si="7"/>
        <v>6.1643733508194173E-2</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投入係数表!V30</f>
        <v>0</v>
      </c>
      <c r="E30" s="77">
        <f t="shared" si="0"/>
        <v>0</v>
      </c>
      <c r="F30" s="76">
        <f>分析係数表!C33</f>
        <v>0.837092731829574</v>
      </c>
      <c r="G30" s="77">
        <f t="shared" si="1"/>
        <v>0</v>
      </c>
      <c r="H30" s="77">
        <v>3.5324031737793229E-3</v>
      </c>
      <c r="I30" s="77">
        <f t="shared" si="2"/>
        <v>3.5324031737793229E-3</v>
      </c>
      <c r="J30" s="76">
        <f>分析係数表!G33</f>
        <v>0.5074626865671642</v>
      </c>
      <c r="K30" s="78">
        <f t="shared" si="3"/>
        <v>1.7925628046044325E-3</v>
      </c>
      <c r="L30" s="79"/>
      <c r="M30" s="80"/>
      <c r="N30" s="81">
        <f>分析係数表!H33</f>
        <v>1.0823575715831939E-3</v>
      </c>
      <c r="O30" s="82">
        <f t="shared" si="4"/>
        <v>1.3568917522634148E-2</v>
      </c>
      <c r="P30" s="76">
        <f>分析係数表!C33</f>
        <v>0.837092731829574</v>
      </c>
      <c r="Q30" s="82">
        <f t="shared" si="5"/>
        <v>1.1358442236991994E-2</v>
      </c>
      <c r="R30" s="83">
        <v>2.9514944328458585E-2</v>
      </c>
      <c r="S30" s="84">
        <f t="shared" si="6"/>
        <v>3.3047347502237909E-2</v>
      </c>
      <c r="T30" s="85">
        <f>分析係数表!F33</f>
        <v>0.64477611940298507</v>
      </c>
      <c r="U30" s="86">
        <f t="shared" si="7"/>
        <v>2.1308140479054889E-2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投入係数表!V31</f>
        <v>4.4444444444444446E-2</v>
      </c>
      <c r="E31" s="77">
        <f t="shared" si="0"/>
        <v>4.4444444444444446</v>
      </c>
      <c r="F31" s="76">
        <f>分析係数表!C34</f>
        <v>0.15171777726539082</v>
      </c>
      <c r="G31" s="77">
        <f t="shared" si="1"/>
        <v>0.67430123229062588</v>
      </c>
      <c r="H31" s="77">
        <v>0.7376804838139881</v>
      </c>
      <c r="I31" s="77">
        <f t="shared" si="2"/>
        <v>0.7376804838139881</v>
      </c>
      <c r="J31" s="76">
        <f>分析係数表!G34</f>
        <v>0.4256007393715342</v>
      </c>
      <c r="K31" s="78">
        <f t="shared" si="3"/>
        <v>0.3139573593311844</v>
      </c>
      <c r="L31" s="79"/>
      <c r="M31" s="80"/>
      <c r="N31" s="81">
        <f>分析係数表!H34</f>
        <v>0.18524713831217815</v>
      </c>
      <c r="O31" s="82">
        <f t="shared" si="4"/>
        <v>2.3223407929647775</v>
      </c>
      <c r="P31" s="76">
        <f>分析係数表!C34</f>
        <v>0.15171777726539082</v>
      </c>
      <c r="Q31" s="82">
        <f t="shared" si="5"/>
        <v>0.35234038316136118</v>
      </c>
      <c r="R31" s="83">
        <v>0.37188063234953056</v>
      </c>
      <c r="S31" s="84">
        <f t="shared" si="6"/>
        <v>1.1095611161635186</v>
      </c>
      <c r="T31" s="85">
        <f>分析係数表!F34</f>
        <v>0.70194085027726427</v>
      </c>
      <c r="U31" s="86">
        <f t="shared" si="7"/>
        <v>0.77884627331441059</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投入係数表!V32</f>
        <v>0</v>
      </c>
      <c r="E32" s="77">
        <f t="shared" si="0"/>
        <v>0</v>
      </c>
      <c r="F32" s="76">
        <f>分析係数表!C35</f>
        <v>0.24573021958870689</v>
      </c>
      <c r="G32" s="77">
        <f t="shared" si="1"/>
        <v>0</v>
      </c>
      <c r="H32" s="77">
        <v>1.6207704753447363E-2</v>
      </c>
      <c r="I32" s="77">
        <f t="shared" si="2"/>
        <v>1.6207704753447363E-2</v>
      </c>
      <c r="J32" s="76">
        <f>分析係数表!G35</f>
        <v>0.31648936170212766</v>
      </c>
      <c r="K32" s="78">
        <f t="shared" si="3"/>
        <v>5.129566132075096E-3</v>
      </c>
      <c r="L32" s="79"/>
      <c r="M32" s="80"/>
      <c r="N32" s="81">
        <f>分析係数表!H35</f>
        <v>7.0287644724326803E-2</v>
      </c>
      <c r="O32" s="82">
        <f t="shared" si="4"/>
        <v>0.88115728033348417</v>
      </c>
      <c r="P32" s="76">
        <f>分析係数表!C35</f>
        <v>0.24573021958870689</v>
      </c>
      <c r="Q32" s="82">
        <f t="shared" si="5"/>
        <v>0.21652697198853482</v>
      </c>
      <c r="R32" s="83">
        <v>0.2393228558862307</v>
      </c>
      <c r="S32" s="84">
        <f t="shared" si="6"/>
        <v>0.25553056063967805</v>
      </c>
      <c r="T32" s="85">
        <f>分析係数表!F35</f>
        <v>0.65026595744680848</v>
      </c>
      <c r="U32" s="86">
        <f t="shared" si="7"/>
        <v>0.16616282467127999</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投入係数表!V33</f>
        <v>0</v>
      </c>
      <c r="E33" s="77">
        <f t="shared" si="0"/>
        <v>0</v>
      </c>
      <c r="F33" s="76">
        <f>分析係数表!C36</f>
        <v>0.58821233411397345</v>
      </c>
      <c r="G33" s="77">
        <f t="shared" si="1"/>
        <v>0</v>
      </c>
      <c r="H33" s="77">
        <v>2.1559130032077711E-2</v>
      </c>
      <c r="I33" s="77">
        <f t="shared" si="2"/>
        <v>2.1559130032077711E-2</v>
      </c>
      <c r="J33" s="76">
        <f>分析係数表!G36</f>
        <v>4.6988749172733289E-2</v>
      </c>
      <c r="K33" s="78">
        <f t="shared" si="3"/>
        <v>1.0130365534596409E-3</v>
      </c>
      <c r="L33" s="79"/>
      <c r="M33" s="80"/>
      <c r="N33" s="81">
        <f>分析係数表!H36</f>
        <v>7.2517957296073993E-2</v>
      </c>
      <c r="O33" s="82">
        <f t="shared" si="4"/>
        <v>0.9091174740164879</v>
      </c>
      <c r="P33" s="76">
        <f>分析係数表!C36</f>
        <v>0.58821233411397345</v>
      </c>
      <c r="Q33" s="82">
        <f t="shared" si="5"/>
        <v>0.53475411137503792</v>
      </c>
      <c r="R33" s="83">
        <v>0.56451613188603578</v>
      </c>
      <c r="S33" s="84">
        <f t="shared" si="6"/>
        <v>0.58607526191811354</v>
      </c>
      <c r="T33" s="85">
        <f>分析係数表!F36</f>
        <v>0.85903375248180014</v>
      </c>
      <c r="U33" s="86">
        <f t="shared" si="7"/>
        <v>0.50345843148227098</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投入係数表!V34</f>
        <v>0</v>
      </c>
      <c r="E34" s="77">
        <f t="shared" si="0"/>
        <v>0</v>
      </c>
      <c r="F34" s="76">
        <f>分析係数表!C37</f>
        <v>0.50371087447563734</v>
      </c>
      <c r="G34" s="77">
        <f t="shared" si="1"/>
        <v>0</v>
      </c>
      <c r="H34" s="77">
        <v>8.1261979379592578E-2</v>
      </c>
      <c r="I34" s="77">
        <f t="shared" si="2"/>
        <v>8.1261979379592578E-2</v>
      </c>
      <c r="J34" s="76">
        <f>分析係数表!G37</f>
        <v>0.46674537583628495</v>
      </c>
      <c r="K34" s="78">
        <f t="shared" si="3"/>
        <v>3.7928653106728376E-2</v>
      </c>
      <c r="L34" s="79"/>
      <c r="M34" s="80"/>
      <c r="N34" s="81">
        <f>分析係数表!H37</f>
        <v>5.4544261864934891E-2</v>
      </c>
      <c r="O34" s="82">
        <f t="shared" si="4"/>
        <v>0.68379120727698739</v>
      </c>
      <c r="P34" s="76">
        <f>分析係数表!C37</f>
        <v>0.50371087447563734</v>
      </c>
      <c r="Q34" s="82">
        <f t="shared" si="5"/>
        <v>0.3444330669762431</v>
      </c>
      <c r="R34" s="83">
        <v>0.38923794620260888</v>
      </c>
      <c r="S34" s="84">
        <f t="shared" si="6"/>
        <v>0.47049992558220144</v>
      </c>
      <c r="T34" s="85">
        <f>分析係数表!F37</f>
        <v>0.71979535615899248</v>
      </c>
      <c r="U34" s="86">
        <f t="shared" si="7"/>
        <v>0.33866366150722016</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投入係数表!V35</f>
        <v>0</v>
      </c>
      <c r="E35" s="77">
        <f t="shared" si="0"/>
        <v>0</v>
      </c>
      <c r="F35" s="76">
        <f>分析係数表!C38</f>
        <v>2.603198214949809E-3</v>
      </c>
      <c r="G35" s="77">
        <f t="shared" si="1"/>
        <v>0</v>
      </c>
      <c r="H35" s="77">
        <v>3.5982854942347647E-4</v>
      </c>
      <c r="I35" s="77">
        <f t="shared" si="2"/>
        <v>3.5982854942347647E-4</v>
      </c>
      <c r="J35" s="76">
        <f>分析係数表!G38</f>
        <v>0.5</v>
      </c>
      <c r="K35" s="78">
        <f t="shared" si="3"/>
        <v>1.7991427471173823E-4</v>
      </c>
      <c r="L35" s="79"/>
      <c r="M35" s="80"/>
      <c r="N35" s="81">
        <f>分析係数表!H38</f>
        <v>4.7820525435402932E-2</v>
      </c>
      <c r="O35" s="82">
        <f t="shared" si="4"/>
        <v>0.59949944690910872</v>
      </c>
      <c r="P35" s="76">
        <f>分析係数表!C38</f>
        <v>2.603198214949809E-3</v>
      </c>
      <c r="Q35" s="82">
        <f t="shared" si="5"/>
        <v>1.5606158900571896E-3</v>
      </c>
      <c r="R35" s="83">
        <v>1.7547224556405041E-3</v>
      </c>
      <c r="S35" s="84">
        <f t="shared" si="6"/>
        <v>2.1145510050639806E-3</v>
      </c>
      <c r="T35" s="85">
        <f>分析係数表!F38</f>
        <v>0.66666666666666663</v>
      </c>
      <c r="U35" s="86">
        <f t="shared" si="7"/>
        <v>1.4097006700426536E-3</v>
      </c>
      <c r="V35" s="87">
        <f>分析係数表!D38</f>
        <v>1.0833333333333333</v>
      </c>
      <c r="W35" s="88">
        <f t="shared" si="8"/>
        <v>0</v>
      </c>
      <c r="X35" s="76">
        <f>分析係数表!E38</f>
        <v>0</v>
      </c>
      <c r="Y35" s="89">
        <f t="shared" si="9"/>
        <v>0</v>
      </c>
    </row>
    <row r="36" spans="1:25" x14ac:dyDescent="0.2">
      <c r="A36" s="6" t="s">
        <v>24</v>
      </c>
      <c r="B36" s="5" t="s">
        <v>39</v>
      </c>
      <c r="C36" s="90"/>
      <c r="D36" s="76">
        <f>投入係数表!V36</f>
        <v>0</v>
      </c>
      <c r="E36" s="77">
        <f t="shared" si="0"/>
        <v>0</v>
      </c>
      <c r="F36" s="76">
        <f>分析係数表!C39</f>
        <v>1</v>
      </c>
      <c r="G36" s="77">
        <f t="shared" si="1"/>
        <v>0</v>
      </c>
      <c r="H36" s="77">
        <v>2.6748557436031997E-4</v>
      </c>
      <c r="I36" s="77">
        <f t="shared" si="2"/>
        <v>2.6748557436031997E-4</v>
      </c>
      <c r="J36" s="76">
        <f>分析係数表!G39</f>
        <v>0.35424286759326995</v>
      </c>
      <c r="K36" s="78">
        <f t="shared" si="3"/>
        <v>9.4754856901232596E-5</v>
      </c>
      <c r="L36" s="79"/>
      <c r="M36" s="80"/>
      <c r="N36" s="81">
        <f>分析係数表!H39</f>
        <v>4.3622290006231756E-3</v>
      </c>
      <c r="O36" s="82">
        <f t="shared" si="4"/>
        <v>5.4686849409404291E-2</v>
      </c>
      <c r="P36" s="76">
        <f>分析係数表!C39</f>
        <v>1</v>
      </c>
      <c r="Q36" s="82">
        <f t="shared" si="5"/>
        <v>5.4686849409404291E-2</v>
      </c>
      <c r="R36" s="83">
        <v>5.7686090112106958E-2</v>
      </c>
      <c r="S36" s="84">
        <f t="shared" si="6"/>
        <v>5.7953575686467279E-2</v>
      </c>
      <c r="T36" s="85">
        <f>分析係数表!F39</f>
        <v>0.70501097293343085</v>
      </c>
      <c r="U36" s="86">
        <f t="shared" si="7"/>
        <v>4.0857906779687522E-2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投入係数表!V37</f>
        <v>0</v>
      </c>
      <c r="E37" s="77">
        <f t="shared" si="0"/>
        <v>0</v>
      </c>
      <c r="F37" s="76">
        <f>分析係数表!C40</f>
        <v>0.80741531074953321</v>
      </c>
      <c r="G37" s="77">
        <f t="shared" si="1"/>
        <v>0</v>
      </c>
      <c r="H37" s="77">
        <v>2.9045375725633054E-3</v>
      </c>
      <c r="I37" s="77">
        <f t="shared" si="2"/>
        <v>2.9045375725633054E-3</v>
      </c>
      <c r="J37" s="76">
        <f>分析係数表!G40</f>
        <v>0.58044960848699167</v>
      </c>
      <c r="K37" s="78">
        <f t="shared" si="3"/>
        <v>1.6859376968301279E-3</v>
      </c>
      <c r="L37" s="79"/>
      <c r="M37" s="80"/>
      <c r="N37" s="81">
        <f>分析係数表!H40</f>
        <v>3.1486765718783824E-2</v>
      </c>
      <c r="O37" s="82">
        <f t="shared" si="4"/>
        <v>0.3947321461129934</v>
      </c>
      <c r="P37" s="76">
        <f>分析係数表!C40</f>
        <v>0.80741531074953321</v>
      </c>
      <c r="Q37" s="82">
        <f t="shared" si="5"/>
        <v>0.31871277841665269</v>
      </c>
      <c r="R37" s="83">
        <v>0.31906822119599454</v>
      </c>
      <c r="S37" s="84">
        <f t="shared" si="6"/>
        <v>0.32197275876855785</v>
      </c>
      <c r="T37" s="85">
        <f>分析係数表!F40</f>
        <v>0.7794897701439758</v>
      </c>
      <c r="U37" s="86">
        <f t="shared" si="7"/>
        <v>0.25097447172512494</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投入係数表!V38</f>
        <v>0</v>
      </c>
      <c r="E38" s="77">
        <f t="shared" si="0"/>
        <v>0</v>
      </c>
      <c r="F38" s="76">
        <f>分析係数表!C41</f>
        <v>0.45201238390092879</v>
      </c>
      <c r="G38" s="77">
        <f t="shared" si="1"/>
        <v>0</v>
      </c>
      <c r="H38" s="77">
        <v>3.5577863091820132E-7</v>
      </c>
      <c r="I38" s="77">
        <f t="shared" si="2"/>
        <v>3.5577863091820132E-7</v>
      </c>
      <c r="J38" s="76">
        <f>分析係数表!G41</f>
        <v>0.48819421350182907</v>
      </c>
      <c r="K38" s="78">
        <f t="shared" si="3"/>
        <v>1.7368906890186882E-7</v>
      </c>
      <c r="L38" s="79"/>
      <c r="M38" s="80"/>
      <c r="N38" s="81">
        <f>分析係数表!H41</f>
        <v>5.5823411722260484E-2</v>
      </c>
      <c r="O38" s="82">
        <f t="shared" si="4"/>
        <v>0.69982720071282778</v>
      </c>
      <c r="P38" s="76">
        <f>分析係数表!C41</f>
        <v>0.45201238390092879</v>
      </c>
      <c r="Q38" s="82">
        <f t="shared" si="5"/>
        <v>0.31633056131291903</v>
      </c>
      <c r="R38" s="83">
        <v>0.3191183622833304</v>
      </c>
      <c r="S38" s="84">
        <f t="shared" si="6"/>
        <v>0.31911871806196135</v>
      </c>
      <c r="T38" s="85">
        <f>分析係数表!F41</f>
        <v>0.58829398071167271</v>
      </c>
      <c r="U38" s="86">
        <f t="shared" si="7"/>
        <v>0.1877356209682772</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投入係数表!V39</f>
        <v>0</v>
      </c>
      <c r="E39" s="77">
        <f>$C$24*D39</f>
        <v>0</v>
      </c>
      <c r="F39" s="76">
        <f>分析係数表!C42</f>
        <v>0.22977941176470584</v>
      </c>
      <c r="G39" s="77">
        <f>E39*F39</f>
        <v>0</v>
      </c>
      <c r="H39" s="77">
        <v>1.0690031107167743E-3</v>
      </c>
      <c r="I39" s="77">
        <f>C39+H39</f>
        <v>1.0690031107167743E-3</v>
      </c>
      <c r="J39" s="76">
        <f>分析係数表!G42</f>
        <v>0.5</v>
      </c>
      <c r="K39" s="78">
        <f t="shared" si="3"/>
        <v>5.3450155535838715E-4</v>
      </c>
      <c r="L39" s="79"/>
      <c r="M39" s="80"/>
      <c r="N39" s="81">
        <f>分析係数表!H42</f>
        <v>1.6268162288038308E-2</v>
      </c>
      <c r="O39" s="82">
        <f t="shared" si="4"/>
        <v>0.20394494215837988</v>
      </c>
      <c r="P39" s="76">
        <f>分析係数表!C42</f>
        <v>0.22977941176470584</v>
      </c>
      <c r="Q39" s="82">
        <f>O39*P39</f>
        <v>4.6862348841539489E-2</v>
      </c>
      <c r="R39" s="83">
        <v>4.8049783796892759E-2</v>
      </c>
      <c r="S39" s="84">
        <f>I39+R39</f>
        <v>4.9118786907609534E-2</v>
      </c>
      <c r="T39" s="85">
        <f>分析係数表!F42</f>
        <v>0.56349206349206349</v>
      </c>
      <c r="U39" s="86">
        <f>S39*T39</f>
        <v>2.7678046590795848E-2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投入係数表!V40</f>
        <v>4.4444444444444446E-2</v>
      </c>
      <c r="E40" s="77">
        <f>$C$24*D40</f>
        <v>4.4444444444444446</v>
      </c>
      <c r="F40" s="76">
        <f>分析係数表!C43</f>
        <v>0.15755839576906128</v>
      </c>
      <c r="G40" s="77">
        <f>E40*F40</f>
        <v>0.70025953675138353</v>
      </c>
      <c r="H40" s="77">
        <v>0.7703806227182215</v>
      </c>
      <c r="I40" s="77">
        <f>C40+H40</f>
        <v>0.7703806227182215</v>
      </c>
      <c r="J40" s="76">
        <f>分析係数表!G43</f>
        <v>0.37795275590551181</v>
      </c>
      <c r="K40" s="78">
        <f t="shared" si="3"/>
        <v>0.29116747945255617</v>
      </c>
      <c r="L40" s="79"/>
      <c r="M40" s="80"/>
      <c r="N40" s="81">
        <f>分析係数表!H43</f>
        <v>4.3425497720489356E-2</v>
      </c>
      <c r="O40" s="82">
        <f t="shared" si="4"/>
        <v>0.54440141818083665</v>
      </c>
      <c r="P40" s="76">
        <f>分析係数表!C43</f>
        <v>0.15755839576906128</v>
      </c>
      <c r="Q40" s="82">
        <f>O40*P40</f>
        <v>8.5775014102974487E-2</v>
      </c>
      <c r="R40" s="83">
        <v>0.12193008331852141</v>
      </c>
      <c r="S40" s="84">
        <f>I40+R40</f>
        <v>0.8923107060367429</v>
      </c>
      <c r="T40" s="85">
        <f>分析係数表!F43</f>
        <v>0.59317585301837272</v>
      </c>
      <c r="U40" s="86">
        <f>S40*T40</f>
        <v>0.52929716421077144</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投入係数表!V41</f>
        <v>0</v>
      </c>
      <c r="E41" s="77">
        <f>$C$24*D41</f>
        <v>0</v>
      </c>
      <c r="F41" s="76">
        <f>分析係数表!C44</f>
        <v>0.3172445048719692</v>
      </c>
      <c r="G41" s="77">
        <f>E41*F41</f>
        <v>0</v>
      </c>
      <c r="H41" s="77">
        <v>4.2873933347165109E-4</v>
      </c>
      <c r="I41" s="77">
        <f>C41+H41</f>
        <v>4.2873933347165109E-4</v>
      </c>
      <c r="J41" s="76">
        <f>分析係数表!G44</f>
        <v>0.27070707070707073</v>
      </c>
      <c r="K41" s="78">
        <f t="shared" si="3"/>
        <v>1.1606276906101263E-4</v>
      </c>
      <c r="L41" s="79"/>
      <c r="M41" s="80"/>
      <c r="N41" s="81">
        <f>分析係数表!H44</f>
        <v>0.1249959001607137</v>
      </c>
      <c r="O41" s="82">
        <f t="shared" si="4"/>
        <v>1.5670043842048103</v>
      </c>
      <c r="P41" s="76">
        <f>分析係数表!C44</f>
        <v>0.3172445048719692</v>
      </c>
      <c r="Q41" s="82">
        <f>O41*P41</f>
        <v>0.49712352999926002</v>
      </c>
      <c r="R41" s="83">
        <v>0.50165384151133463</v>
      </c>
      <c r="S41" s="84">
        <f>I41+R41</f>
        <v>0.50208258084480628</v>
      </c>
      <c r="T41" s="85">
        <f>分析係数表!F44</f>
        <v>0.56111111111111112</v>
      </c>
      <c r="U41" s="86">
        <f>S41*T41</f>
        <v>0.28172411480736353</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投入係数表!V42</f>
        <v>0</v>
      </c>
      <c r="E42" s="77">
        <f>$C$24*D42</f>
        <v>0</v>
      </c>
      <c r="F42" s="76">
        <f>分析係数表!C45</f>
        <v>1</v>
      </c>
      <c r="G42" s="77">
        <f>E42*F42</f>
        <v>0</v>
      </c>
      <c r="H42" s="77">
        <v>5.2190337644549218E-3</v>
      </c>
      <c r="I42" s="77">
        <f>C42+H42</f>
        <v>5.2190337644549218E-3</v>
      </c>
      <c r="J42" s="76">
        <f>分析係数表!G45</f>
        <v>0</v>
      </c>
      <c r="K42" s="78">
        <f t="shared" si="3"/>
        <v>0</v>
      </c>
      <c r="L42" s="79"/>
      <c r="M42" s="80"/>
      <c r="N42" s="81">
        <f>分析係数表!H45</f>
        <v>0</v>
      </c>
      <c r="O42" s="82">
        <f t="shared" si="4"/>
        <v>0</v>
      </c>
      <c r="P42" s="76">
        <f>分析係数表!C45</f>
        <v>1</v>
      </c>
      <c r="Q42" s="82">
        <f>O42*P42</f>
        <v>0</v>
      </c>
      <c r="R42" s="83">
        <v>4.3601418960921724E-3</v>
      </c>
      <c r="S42" s="84">
        <f>I42+R42</f>
        <v>9.579175660547095E-3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0</v>
      </c>
      <c r="E43" s="77">
        <f>$C$24*D43</f>
        <v>0</v>
      </c>
      <c r="F43" s="76">
        <f>分析係数表!C46</f>
        <v>4.6672428694900625E-2</v>
      </c>
      <c r="G43" s="77">
        <f>E43*F43</f>
        <v>0</v>
      </c>
      <c r="H43" s="77">
        <v>1.4444221015457281E-3</v>
      </c>
      <c r="I43" s="77">
        <f>C43+H43</f>
        <v>1.4444221015457281E-3</v>
      </c>
      <c r="J43" s="76">
        <f>分析係数表!G46</f>
        <v>1.8518518518518517E-2</v>
      </c>
      <c r="K43" s="78">
        <f t="shared" si="3"/>
        <v>2.6748557436032001E-5</v>
      </c>
      <c r="L43" s="79"/>
      <c r="M43" s="80"/>
      <c r="N43" s="81">
        <f>分析係数表!H46</f>
        <v>2.5582997146511858E-2</v>
      </c>
      <c r="O43" s="82">
        <f t="shared" si="4"/>
        <v>0.32071986871680713</v>
      </c>
      <c r="P43" s="76">
        <f>分析係数表!C46</f>
        <v>4.6672428694900625E-2</v>
      </c>
      <c r="Q43" s="82">
        <f>O43*P43</f>
        <v>1.496877520372307E-2</v>
      </c>
      <c r="R43" s="83">
        <v>1.6195899794594387E-2</v>
      </c>
      <c r="S43" s="84">
        <f>I43+R43</f>
        <v>1.7640321896140114E-2</v>
      </c>
      <c r="T43" s="85">
        <f>分析係数表!F46</f>
        <v>0.35185185185185186</v>
      </c>
      <c r="U43" s="86">
        <f>S43*T43</f>
        <v>6.2067799264196701E-3</v>
      </c>
      <c r="V43" s="87">
        <f>分析係数表!D46</f>
        <v>3.7037037037037035E-2</v>
      </c>
      <c r="W43" s="88">
        <f>ROUND(S43*V43,0)</f>
        <v>0</v>
      </c>
      <c r="X43" s="76">
        <f>分析係数表!E46</f>
        <v>9.2592592592592587E-2</v>
      </c>
      <c r="Y43" s="89">
        <f>ROUND(S43*X43,0)</f>
        <v>0</v>
      </c>
    </row>
    <row r="44" spans="1:25" x14ac:dyDescent="0.2">
      <c r="A44" s="3">
        <v>37</v>
      </c>
      <c r="B44" s="14" t="s">
        <v>150</v>
      </c>
      <c r="C44" s="197">
        <f>SUM(C5:C43)</f>
        <v>100</v>
      </c>
      <c r="D44" s="92">
        <f>投入係数表!V44</f>
        <v>0.62222222222222223</v>
      </c>
      <c r="E44" s="91">
        <f>SUM(E5:E43)</f>
        <v>62.222222222222214</v>
      </c>
      <c r="F44" s="92">
        <f>分析係数表!C47</f>
        <v>0.39611399613657461</v>
      </c>
      <c r="G44" s="91">
        <f>SUM(G5:G43)</f>
        <v>7.9706556651413569</v>
      </c>
      <c r="H44" s="91">
        <f>SUM(H5:H43)</f>
        <v>9.1190311844774747</v>
      </c>
      <c r="I44" s="91">
        <f>SUM(I5:I43)</f>
        <v>109.11903118447745</v>
      </c>
      <c r="J44" s="92">
        <f>分析係数表!G47</f>
        <v>0.26621430495689657</v>
      </c>
      <c r="K44" s="93">
        <f>SUM(K5:K43)</f>
        <v>19.994332141877749</v>
      </c>
      <c r="L44" s="94">
        <f>最終需要_まとめ!$L$33</f>
        <v>0.627</v>
      </c>
      <c r="M44" s="91">
        <f>K44*L44</f>
        <v>12.536446252957349</v>
      </c>
      <c r="N44" s="95">
        <f>分析係数表!H47</f>
        <v>1</v>
      </c>
      <c r="O44" s="96">
        <f>SUM(O5:O43)</f>
        <v>12.536446252957349</v>
      </c>
      <c r="P44" s="92">
        <f>分析係数表!C47</f>
        <v>0.39611399613657461</v>
      </c>
      <c r="Q44" s="96">
        <f>SUM(Q5:Q43)</f>
        <v>3.6920896757974768</v>
      </c>
      <c r="R44" s="91">
        <f>SUM(R7:R43)</f>
        <v>3.8885559081092662</v>
      </c>
      <c r="S44" s="97">
        <f>SUM(S5:S43)</f>
        <v>113.27005967512353</v>
      </c>
      <c r="T44" s="98">
        <f>分析係数表!F47</f>
        <v>0.49986530172413796</v>
      </c>
      <c r="U44" s="99">
        <f>SUM(U5:U43)</f>
        <v>39.48903492939472</v>
      </c>
      <c r="V44" s="100">
        <f>分析係数表!D47</f>
        <v>0.10482893318965517</v>
      </c>
      <c r="W44" s="101">
        <f>SUM(W5:W43)</f>
        <v>1</v>
      </c>
      <c r="X44" s="92">
        <f>分析係数表!E47</f>
        <v>8.4725215517241381E-2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1</v>
      </c>
      <c r="G5" s="77">
        <f t="shared" ref="G5:G38" si="1">E5*F5</f>
        <v>0</v>
      </c>
      <c r="H5" s="77">
        <f t="array" ref="H5:H43">MMULT(逆行列係数!C5:AO43,'21'!G5:G43)</f>
        <v>1.2581305260773049E-3</v>
      </c>
      <c r="I5" s="77">
        <f t="shared" ref="I5:I38" si="2">C5+H5</f>
        <v>1.2581305260773049E-3</v>
      </c>
      <c r="J5" s="76">
        <f>分析係数表!G8</f>
        <v>0.11967899511514306</v>
      </c>
      <c r="K5" s="78">
        <f t="shared" ref="K5:K38" si="3">I5*J5</f>
        <v>1.5057179708461812E-4</v>
      </c>
      <c r="L5" s="79" t="s">
        <v>183</v>
      </c>
      <c r="M5" s="80" t="s">
        <v>183</v>
      </c>
      <c r="N5" s="81">
        <f>分析係数表!H8</f>
        <v>1.4037849716291122E-2</v>
      </c>
      <c r="O5" s="82">
        <f t="shared" ref="O5:O43" si="4">$M$44*N5</f>
        <v>0.13051448561478615</v>
      </c>
      <c r="P5" s="76">
        <f>分析係数表!C8</f>
        <v>1</v>
      </c>
      <c r="Q5" s="82">
        <f t="shared" ref="Q5:Q38" si="5">O5*P5</f>
        <v>0.13051448561478615</v>
      </c>
      <c r="R5" s="83">
        <f t="array" ref="R5:R43">MMULT(逆行列係数!C5:AO43,'21'!Q5:Q43)</f>
        <v>0.18874074826830614</v>
      </c>
      <c r="S5" s="84">
        <f t="shared" ref="S5:S38" si="6">I5+R5</f>
        <v>0.18999887879438346</v>
      </c>
      <c r="T5" s="85">
        <f>分析係数表!F8</f>
        <v>0.45208187950686207</v>
      </c>
      <c r="U5" s="86">
        <f t="shared" ref="U5:U38" si="7">S5*T5</f>
        <v>8.5895050229561357E-2</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投入係数表!W6</f>
        <v>0</v>
      </c>
      <c r="E6" s="77">
        <f t="shared" si="0"/>
        <v>0</v>
      </c>
      <c r="F6" s="76">
        <f>分析係数表!C9</f>
        <v>0.71764705882352942</v>
      </c>
      <c r="G6" s="77">
        <f t="shared" si="1"/>
        <v>0</v>
      </c>
      <c r="H6" s="77">
        <v>2.8597037375605196E-4</v>
      </c>
      <c r="I6" s="77">
        <f t="shared" si="2"/>
        <v>2.8597037375605196E-4</v>
      </c>
      <c r="J6" s="76">
        <f>分析係数表!G9</f>
        <v>0.25757575757575757</v>
      </c>
      <c r="K6" s="78">
        <f t="shared" si="3"/>
        <v>7.3659035664437624E-5</v>
      </c>
      <c r="L6" s="79"/>
      <c r="M6" s="80"/>
      <c r="N6" s="81">
        <f>分析係数表!H9</f>
        <v>7.2157171438879601E-4</v>
      </c>
      <c r="O6" s="82">
        <f t="shared" si="4"/>
        <v>6.708688512909569E-3</v>
      </c>
      <c r="P6" s="76">
        <f>分析係数表!C9</f>
        <v>0.71764705882352942</v>
      </c>
      <c r="Q6" s="82">
        <f t="shared" si="5"/>
        <v>4.8144705798527495E-3</v>
      </c>
      <c r="R6" s="83">
        <v>5.9151772852131324E-3</v>
      </c>
      <c r="S6" s="84">
        <f t="shared" si="6"/>
        <v>6.2011476589691845E-3</v>
      </c>
      <c r="T6" s="85">
        <f>分析係数表!F9</f>
        <v>0.71212121212121215</v>
      </c>
      <c r="U6" s="86">
        <f t="shared" si="7"/>
        <v>4.415968787447753E-3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投入係数表!W7</f>
        <v>0</v>
      </c>
      <c r="E7" s="77">
        <f t="shared" si="0"/>
        <v>0</v>
      </c>
      <c r="F7" s="76">
        <f>分析係数表!C10</f>
        <v>2.3584905660377409E-2</v>
      </c>
      <c r="G7" s="77">
        <f t="shared" si="1"/>
        <v>0</v>
      </c>
      <c r="H7" s="77">
        <v>1.3560022225181374E-7</v>
      </c>
      <c r="I7" s="77">
        <f t="shared" si="2"/>
        <v>1.3560022225181374E-7</v>
      </c>
      <c r="J7" s="76">
        <f>分析係数表!G10</f>
        <v>0.2857142857142857</v>
      </c>
      <c r="K7" s="78">
        <f t="shared" si="3"/>
        <v>3.8742920643375356E-8</v>
      </c>
      <c r="L7" s="79"/>
      <c r="M7" s="80"/>
      <c r="N7" s="81">
        <f>分析係数表!H10</f>
        <v>1.443143428777592E-3</v>
      </c>
      <c r="O7" s="82">
        <f t="shared" si="4"/>
        <v>1.3417377025819138E-2</v>
      </c>
      <c r="P7" s="76">
        <f>分析係数表!C10</f>
        <v>2.3584905660377409E-2</v>
      </c>
      <c r="Q7" s="82">
        <f t="shared" si="5"/>
        <v>3.1644757136365959E-4</v>
      </c>
      <c r="R7" s="83">
        <v>4.5378222154051397E-4</v>
      </c>
      <c r="S7" s="84">
        <f t="shared" si="6"/>
        <v>4.5391782176276577E-4</v>
      </c>
      <c r="T7" s="85">
        <f>分析係数表!F10</f>
        <v>0.5714285714285714</v>
      </c>
      <c r="U7" s="86">
        <f t="shared" si="7"/>
        <v>2.5938161243586612E-4</v>
      </c>
      <c r="V7" s="87">
        <f>分析係数表!D10</f>
        <v>0.14285714285714285</v>
      </c>
      <c r="W7" s="167">
        <f t="shared" si="8"/>
        <v>0</v>
      </c>
      <c r="X7" s="76">
        <f>分析係数表!E10</f>
        <v>0</v>
      </c>
      <c r="Y7" s="166">
        <f t="shared" si="9"/>
        <v>0</v>
      </c>
    </row>
    <row r="8" spans="1:25" x14ac:dyDescent="0.2">
      <c r="A8" s="6" t="s">
        <v>221</v>
      </c>
      <c r="B8" s="5" t="s">
        <v>27</v>
      </c>
      <c r="C8" s="90"/>
      <c r="D8" s="76">
        <f>投入係数表!W8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-3.0494038695043493E-4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0.10853964836742014</v>
      </c>
      <c r="G9" s="77">
        <f t="shared" si="1"/>
        <v>0</v>
      </c>
      <c r="H9" s="77">
        <v>3.7321292565866333E-5</v>
      </c>
      <c r="I9" s="77">
        <f t="shared" si="2"/>
        <v>3.7321292565866333E-5</v>
      </c>
      <c r="J9" s="76">
        <f>分析係数表!G12</f>
        <v>0.14452332657200812</v>
      </c>
      <c r="K9" s="78">
        <f t="shared" si="3"/>
        <v>5.3937973535861586E-6</v>
      </c>
      <c r="L9" s="79"/>
      <c r="M9" s="80"/>
      <c r="N9" s="81">
        <f>分析係数表!H12</f>
        <v>0.10554626258650661</v>
      </c>
      <c r="O9" s="82">
        <f t="shared" si="4"/>
        <v>0.9812981652064996</v>
      </c>
      <c r="P9" s="76">
        <f>分析係数表!C12</f>
        <v>0.10853964836742014</v>
      </c>
      <c r="Q9" s="82">
        <f t="shared" si="5"/>
        <v>0.10650975779510802</v>
      </c>
      <c r="R9" s="83">
        <v>0.11695303223125576</v>
      </c>
      <c r="S9" s="84">
        <f t="shared" si="6"/>
        <v>0.11699035352382163</v>
      </c>
      <c r="T9" s="85">
        <f>分析係数表!F12</f>
        <v>0.28575050709939148</v>
      </c>
      <c r="U9" s="86">
        <f t="shared" si="7"/>
        <v>3.343005284516911E-2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投入係数表!W10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0.14606644534925831</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投入係数表!W11</f>
        <v>0</v>
      </c>
      <c r="E11" s="77">
        <f t="shared" si="0"/>
        <v>0</v>
      </c>
      <c r="F11" s="76">
        <f>分析係数表!C14</f>
        <v>8.8339222614840951E-2</v>
      </c>
      <c r="G11" s="77">
        <f t="shared" si="1"/>
        <v>0</v>
      </c>
      <c r="H11" s="77">
        <v>4.2164903669716014E-3</v>
      </c>
      <c r="I11" s="77">
        <f t="shared" si="2"/>
        <v>4.2164903669716014E-3</v>
      </c>
      <c r="J11" s="76">
        <f>分析係数表!G14</f>
        <v>0.19860627177700349</v>
      </c>
      <c r="K11" s="78">
        <f t="shared" si="3"/>
        <v>8.3742143176787902E-4</v>
      </c>
      <c r="L11" s="79"/>
      <c r="M11" s="80"/>
      <c r="N11" s="81">
        <f>分析係数表!H14</f>
        <v>1.3119485716159927E-3</v>
      </c>
      <c r="O11" s="82">
        <f t="shared" si="4"/>
        <v>1.2197615478017398E-2</v>
      </c>
      <c r="P11" s="76">
        <f>分析係数表!C14</f>
        <v>8.8339222614840951E-2</v>
      </c>
      <c r="Q11" s="82">
        <f t="shared" si="5"/>
        <v>1.0775278690828085E-3</v>
      </c>
      <c r="R11" s="83">
        <v>2.9621770890249175E-3</v>
      </c>
      <c r="S11" s="84">
        <f t="shared" si="6"/>
        <v>7.1786674559965189E-3</v>
      </c>
      <c r="T11" s="85">
        <f>分析係数表!F14</f>
        <v>0.38327526132404183</v>
      </c>
      <c r="U11" s="86">
        <f t="shared" si="7"/>
        <v>2.7514056451554605E-3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投入係数表!W12</f>
        <v>1.0869565217391304E-2</v>
      </c>
      <c r="E12" s="77">
        <f t="shared" si="0"/>
        <v>1.0869565217391304</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9.0872235311229621E-2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投入係数表!W13</f>
        <v>0</v>
      </c>
      <c r="E13" s="77">
        <f t="shared" si="0"/>
        <v>0</v>
      </c>
      <c r="F13" s="76">
        <f>分析係数表!C16</f>
        <v>0.17911646586345387</v>
      </c>
      <c r="G13" s="77">
        <f t="shared" si="1"/>
        <v>0</v>
      </c>
      <c r="H13" s="77">
        <v>1.9326669772204534E-2</v>
      </c>
      <c r="I13" s="77">
        <f t="shared" si="2"/>
        <v>1.9326669772204534E-2</v>
      </c>
      <c r="J13" s="76">
        <f>分析係数表!G16</f>
        <v>3.2586558044806514E-2</v>
      </c>
      <c r="K13" s="78">
        <f t="shared" si="3"/>
        <v>6.2978964634475057E-4</v>
      </c>
      <c r="L13" s="79"/>
      <c r="M13" s="80"/>
      <c r="N13" s="81">
        <f>分析係数表!H16</f>
        <v>1.8859260716979895E-2</v>
      </c>
      <c r="O13" s="82">
        <f t="shared" si="4"/>
        <v>0.1753407224965001</v>
      </c>
      <c r="P13" s="76">
        <f>分析係数表!C16</f>
        <v>0.17911646586345387</v>
      </c>
      <c r="Q13" s="82">
        <f t="shared" si="5"/>
        <v>3.1406410535517695E-2</v>
      </c>
      <c r="R13" s="83">
        <v>3.8492008202515006E-2</v>
      </c>
      <c r="S13" s="84">
        <f t="shared" si="6"/>
        <v>5.781867797471954E-2</v>
      </c>
      <c r="T13" s="85">
        <f>分析係数表!F16</f>
        <v>0.28920570264765783</v>
      </c>
      <c r="U13" s="86">
        <f t="shared" si="7"/>
        <v>1.6721491389837421E-2</v>
      </c>
      <c r="V13" s="87">
        <f>分析係数表!D16</f>
        <v>0</v>
      </c>
      <c r="W13" s="167">
        <f t="shared" si="8"/>
        <v>0</v>
      </c>
      <c r="X13" s="76">
        <f>分析係数表!E16</f>
        <v>0</v>
      </c>
      <c r="Y13" s="166">
        <f t="shared" si="9"/>
        <v>0</v>
      </c>
    </row>
    <row r="14" spans="1:25" x14ac:dyDescent="0.2">
      <c r="A14" s="6" t="s">
        <v>2</v>
      </c>
      <c r="B14" s="5" t="s">
        <v>364</v>
      </c>
      <c r="C14" s="90"/>
      <c r="D14" s="76">
        <f>投入係数表!W14</f>
        <v>3.2608695652173912E-2</v>
      </c>
      <c r="E14" s="77">
        <f t="shared" si="0"/>
        <v>3.2608695652173911</v>
      </c>
      <c r="F14" s="76">
        <f>分析係数表!C17</f>
        <v>0.37357512953367877</v>
      </c>
      <c r="G14" s="77">
        <f t="shared" si="1"/>
        <v>1.2181797702185178</v>
      </c>
      <c r="H14" s="77">
        <v>1.4060431201804249</v>
      </c>
      <c r="I14" s="77">
        <f t="shared" si="2"/>
        <v>1.4060431201804249</v>
      </c>
      <c r="J14" s="76">
        <f>分析係数表!G17</f>
        <v>0.21247931930985584</v>
      </c>
      <c r="K14" s="78">
        <f t="shared" si="3"/>
        <v>0.29875508509624249</v>
      </c>
      <c r="L14" s="79"/>
      <c r="M14" s="80"/>
      <c r="N14" s="81">
        <f>分析係数表!H17</f>
        <v>3.1158778575879824E-3</v>
      </c>
      <c r="O14" s="82">
        <f t="shared" si="4"/>
        <v>2.8969336760291318E-2</v>
      </c>
      <c r="P14" s="76">
        <f>分析係数表!C17</f>
        <v>0.37357512953367877</v>
      </c>
      <c r="Q14" s="82">
        <f t="shared" si="5"/>
        <v>1.0822223732730592E-2</v>
      </c>
      <c r="R14" s="83">
        <v>2.0676142475509095E-2</v>
      </c>
      <c r="S14" s="84">
        <f t="shared" si="6"/>
        <v>1.426719262655934</v>
      </c>
      <c r="T14" s="85">
        <f>分析係数表!F17</f>
        <v>0.32309146773812336</v>
      </c>
      <c r="U14" s="86">
        <f t="shared" si="7"/>
        <v>0.46096082062175886</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投入係数表!W15</f>
        <v>1.0869565217391304E-2</v>
      </c>
      <c r="E15" s="77">
        <f t="shared" si="0"/>
        <v>1.0869565217391304</v>
      </c>
      <c r="F15" s="76">
        <f>分析係数表!C18</f>
        <v>9.0293453724604955E-2</v>
      </c>
      <c r="G15" s="77">
        <f t="shared" si="1"/>
        <v>9.8145058396309728E-2</v>
      </c>
      <c r="H15" s="77">
        <v>0.10245223565037861</v>
      </c>
      <c r="I15" s="77">
        <f t="shared" si="2"/>
        <v>0.10245223565037861</v>
      </c>
      <c r="J15" s="76">
        <f>分析係数表!G18</f>
        <v>0.21491228070175439</v>
      </c>
      <c r="K15" s="78">
        <f t="shared" si="3"/>
        <v>2.2018243626616456E-2</v>
      </c>
      <c r="L15" s="79"/>
      <c r="M15" s="80"/>
      <c r="N15" s="81">
        <f>分析係数表!H18</f>
        <v>4.9198071435599725E-4</v>
      </c>
      <c r="O15" s="82">
        <f t="shared" si="4"/>
        <v>4.5741058042565244E-3</v>
      </c>
      <c r="P15" s="76">
        <f>分析係数表!C18</f>
        <v>9.0293453724604955E-2</v>
      </c>
      <c r="Q15" s="82">
        <f t="shared" si="5"/>
        <v>4.1301181076808344E-4</v>
      </c>
      <c r="R15" s="83">
        <v>8.2060827486925845E-4</v>
      </c>
      <c r="S15" s="84">
        <f t="shared" si="6"/>
        <v>0.10327284392524787</v>
      </c>
      <c r="T15" s="85">
        <f>分析係数表!F18</f>
        <v>0.46052631578947367</v>
      </c>
      <c r="U15" s="86">
        <f t="shared" si="7"/>
        <v>4.7559862333995728E-2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投入係数表!W16</f>
        <v>5.434782608695652E-2</v>
      </c>
      <c r="E16" s="77">
        <f t="shared" si="0"/>
        <v>5.4347826086956523</v>
      </c>
      <c r="F16" s="76">
        <f>分析係数表!C19</f>
        <v>1.9704433497536922E-2</v>
      </c>
      <c r="G16" s="77">
        <f t="shared" si="1"/>
        <v>0.10708931248661371</v>
      </c>
      <c r="H16" s="77">
        <v>0.11236417605083304</v>
      </c>
      <c r="I16" s="77">
        <f t="shared" si="2"/>
        <v>0.11236417605083304</v>
      </c>
      <c r="J16" s="76">
        <f>分析係数表!G19</f>
        <v>6.3291139240506333E-2</v>
      </c>
      <c r="K16" s="78">
        <f t="shared" si="3"/>
        <v>7.1116567120780416E-3</v>
      </c>
      <c r="L16" s="79"/>
      <c r="M16" s="80"/>
      <c r="N16" s="81">
        <f>分析係数表!H19</f>
        <v>-1.3119485716159927E-4</v>
      </c>
      <c r="O16" s="82">
        <f t="shared" si="4"/>
        <v>-1.2197615478017397E-3</v>
      </c>
      <c r="P16" s="76">
        <f>分析係数表!C19</f>
        <v>1.9704433497536922E-2</v>
      </c>
      <c r="Q16" s="82">
        <f t="shared" si="5"/>
        <v>-2.4034710301512084E-5</v>
      </c>
      <c r="R16" s="83">
        <v>9.769467519101935E-5</v>
      </c>
      <c r="S16" s="84">
        <f t="shared" si="6"/>
        <v>0.11246187072602407</v>
      </c>
      <c r="T16" s="85">
        <f>分析係数表!F19</f>
        <v>0.26582278481012656</v>
      </c>
      <c r="U16" s="86">
        <f t="shared" si="7"/>
        <v>2.9894927661348165E-2</v>
      </c>
      <c r="V16" s="87">
        <f>分析係数表!D19</f>
        <v>3.7974683544303799E-2</v>
      </c>
      <c r="W16" s="167">
        <f t="shared" si="8"/>
        <v>0</v>
      </c>
      <c r="X16" s="76">
        <f>分析係数表!E19</f>
        <v>0</v>
      </c>
      <c r="Y16" s="166">
        <f t="shared" si="9"/>
        <v>0</v>
      </c>
    </row>
    <row r="17" spans="1:25" x14ac:dyDescent="0.2">
      <c r="A17" s="6" t="s">
        <v>5</v>
      </c>
      <c r="B17" s="5" t="s">
        <v>33</v>
      </c>
      <c r="C17" s="90"/>
      <c r="D17" s="76">
        <f>投入係数表!W17</f>
        <v>2.1739130434782608E-2</v>
      </c>
      <c r="E17" s="77">
        <f t="shared" si="0"/>
        <v>2.1739130434782608</v>
      </c>
      <c r="F17" s="76">
        <f>分析係数表!C20</f>
        <v>3.1397174254317317E-3</v>
      </c>
      <c r="G17" s="77">
        <f t="shared" si="1"/>
        <v>6.8254726639820247E-3</v>
      </c>
      <c r="H17" s="77">
        <v>7.509860348216435E-3</v>
      </c>
      <c r="I17" s="77">
        <f t="shared" si="2"/>
        <v>7.509860348216435E-3</v>
      </c>
      <c r="J17" s="76">
        <f>分析係数表!G20</f>
        <v>0.11538461538461539</v>
      </c>
      <c r="K17" s="78">
        <f t="shared" si="3"/>
        <v>8.6652234787112719E-4</v>
      </c>
      <c r="L17" s="79"/>
      <c r="M17" s="80"/>
      <c r="N17" s="81">
        <f>分析係数表!H20</f>
        <v>6.231755715175965E-4</v>
      </c>
      <c r="O17" s="82">
        <f t="shared" si="4"/>
        <v>5.7938673520582639E-3</v>
      </c>
      <c r="P17" s="76">
        <f>分析係数表!C20</f>
        <v>3.1397174254317317E-3</v>
      </c>
      <c r="Q17" s="82">
        <f t="shared" si="5"/>
        <v>1.8191106285897336E-5</v>
      </c>
      <c r="R17" s="83">
        <v>4.3548818195984161E-5</v>
      </c>
      <c r="S17" s="84">
        <f t="shared" si="6"/>
        <v>7.5534091664124191E-3</v>
      </c>
      <c r="T17" s="85">
        <f>分析係数表!F20</f>
        <v>0.26923076923076922</v>
      </c>
      <c r="U17" s="86">
        <f t="shared" si="7"/>
        <v>2.0336101601879587E-3</v>
      </c>
      <c r="V17" s="87">
        <f>分析係数表!D20</f>
        <v>0</v>
      </c>
      <c r="W17" s="167">
        <f t="shared" si="8"/>
        <v>0</v>
      </c>
      <c r="X17" s="76">
        <f>分析係数表!E20</f>
        <v>0</v>
      </c>
      <c r="Y17" s="166">
        <f t="shared" si="9"/>
        <v>0</v>
      </c>
    </row>
    <row r="18" spans="1:25" x14ac:dyDescent="0.2">
      <c r="A18" s="6" t="s">
        <v>6</v>
      </c>
      <c r="B18" s="5" t="s">
        <v>34</v>
      </c>
      <c r="C18" s="90"/>
      <c r="D18" s="76">
        <f>投入係数表!W18</f>
        <v>1.0869565217391304E-2</v>
      </c>
      <c r="E18" s="77">
        <f t="shared" si="0"/>
        <v>1.0869565217391304</v>
      </c>
      <c r="F18" s="76">
        <f>分析係数表!C21</f>
        <v>0.20240700218818386</v>
      </c>
      <c r="G18" s="77">
        <f t="shared" si="1"/>
        <v>0.22000761107411287</v>
      </c>
      <c r="H18" s="77">
        <v>0.24275033029998591</v>
      </c>
      <c r="I18" s="77">
        <f t="shared" si="2"/>
        <v>0.24275033029998591</v>
      </c>
      <c r="J18" s="76">
        <f>分析係数表!G21</f>
        <v>0.28486646884272998</v>
      </c>
      <c r="K18" s="78">
        <f t="shared" si="3"/>
        <v>6.9151429402963344E-2</v>
      </c>
      <c r="L18" s="79"/>
      <c r="M18" s="80"/>
      <c r="N18" s="81">
        <f>分析係数表!H21</f>
        <v>1.0495588572927942E-3</v>
      </c>
      <c r="O18" s="82">
        <f t="shared" si="4"/>
        <v>9.7580923824139177E-3</v>
      </c>
      <c r="P18" s="76">
        <f>分析係数表!C21</f>
        <v>0.20240700218818386</v>
      </c>
      <c r="Q18" s="82">
        <f t="shared" si="5"/>
        <v>1.9751062261997542E-3</v>
      </c>
      <c r="R18" s="83">
        <v>3.7853018320518341E-3</v>
      </c>
      <c r="S18" s="84">
        <f t="shared" si="6"/>
        <v>0.24653563213203775</v>
      </c>
      <c r="T18" s="85">
        <f>分析係数表!F21</f>
        <v>0.42507418397626112</v>
      </c>
      <c r="U18" s="86">
        <f t="shared" si="7"/>
        <v>0.10479593264959765</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投入係数表!W19</f>
        <v>1.0869565217391304E-2</v>
      </c>
      <c r="E19" s="77">
        <f t="shared" si="0"/>
        <v>1.0869565217391304</v>
      </c>
      <c r="F19" s="76">
        <f>分析係数表!C22</f>
        <v>1.320132013201325E-2</v>
      </c>
      <c r="G19" s="77">
        <f t="shared" si="1"/>
        <v>1.434926101305788E-2</v>
      </c>
      <c r="H19" s="77">
        <v>1.4978655434538166E-2</v>
      </c>
      <c r="I19" s="77">
        <f t="shared" si="2"/>
        <v>1.4978655434538166E-2</v>
      </c>
      <c r="J19" s="76">
        <f>分析係数表!G22</f>
        <v>0.19444444444444445</v>
      </c>
      <c r="K19" s="78">
        <f t="shared" si="3"/>
        <v>2.9125163344935322E-3</v>
      </c>
      <c r="L19" s="79"/>
      <c r="M19" s="80"/>
      <c r="N19" s="81">
        <f>分析係数表!H22</f>
        <v>6.5597428580799636E-5</v>
      </c>
      <c r="O19" s="82">
        <f t="shared" si="4"/>
        <v>6.0988077390086986E-4</v>
      </c>
      <c r="P19" s="76">
        <f>分析係数表!C22</f>
        <v>1.320132013201325E-2</v>
      </c>
      <c r="Q19" s="82">
        <f t="shared" si="5"/>
        <v>8.0512313386253747E-6</v>
      </c>
      <c r="R19" s="83">
        <v>5.5300307783633516E-5</v>
      </c>
      <c r="S19" s="84">
        <f t="shared" si="6"/>
        <v>1.5033955742321799E-2</v>
      </c>
      <c r="T19" s="85">
        <f>分析係数表!F22</f>
        <v>0.42592592592592593</v>
      </c>
      <c r="U19" s="86">
        <f t="shared" si="7"/>
        <v>6.4033515198778038E-3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投入係数表!W20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3.0494038695043493E-4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投入係数表!W21</f>
        <v>0</v>
      </c>
      <c r="E21" s="77">
        <f t="shared" si="0"/>
        <v>0</v>
      </c>
      <c r="F21" s="76">
        <f>分析係数表!C24</f>
        <v>0.31952662721893488</v>
      </c>
      <c r="G21" s="77">
        <f t="shared" si="1"/>
        <v>0</v>
      </c>
      <c r="H21" s="77">
        <v>1.4816373826444199E-3</v>
      </c>
      <c r="I21" s="77">
        <f t="shared" si="2"/>
        <v>1.4816373826444199E-3</v>
      </c>
      <c r="J21" s="76">
        <f>分析係数表!G24</f>
        <v>0.20786516853932585</v>
      </c>
      <c r="K21" s="78">
        <f t="shared" si="3"/>
        <v>3.0798080425754795E-4</v>
      </c>
      <c r="L21" s="79"/>
      <c r="M21" s="80"/>
      <c r="N21" s="81">
        <f>分析係数表!H24</f>
        <v>4.2638328577519763E-4</v>
      </c>
      <c r="O21" s="82">
        <f t="shared" si="4"/>
        <v>3.9642250303556547E-3</v>
      </c>
      <c r="P21" s="76">
        <f>分析係数表!C24</f>
        <v>0.31952662721893488</v>
      </c>
      <c r="Q21" s="82">
        <f t="shared" si="5"/>
        <v>1.2666754534864221E-3</v>
      </c>
      <c r="R21" s="83">
        <v>2.7327646725312489E-3</v>
      </c>
      <c r="S21" s="84">
        <f t="shared" si="6"/>
        <v>4.2144020551756686E-3</v>
      </c>
      <c r="T21" s="85">
        <f>分析係数表!F24</f>
        <v>0.398876404494382</v>
      </c>
      <c r="U21" s="86">
        <f t="shared" si="7"/>
        <v>1.6810255388622047E-3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投入係数表!W22</f>
        <v>1.0869565217391304E-2</v>
      </c>
      <c r="E22" s="77">
        <f t="shared" si="0"/>
        <v>1.0869565217391304</v>
      </c>
      <c r="F22" s="76">
        <f>分析係数表!C25</f>
        <v>1.883239171374762E-2</v>
      </c>
      <c r="G22" s="77">
        <f t="shared" si="1"/>
        <v>2.0469990993203933E-2</v>
      </c>
      <c r="H22" s="77">
        <v>2.8587238922845124E-2</v>
      </c>
      <c r="I22" s="77">
        <f t="shared" si="2"/>
        <v>2.8587238922845124E-2</v>
      </c>
      <c r="J22" s="76">
        <f>分析係数表!G25</f>
        <v>0.19852941176470587</v>
      </c>
      <c r="K22" s="78">
        <f t="shared" si="3"/>
        <v>5.6754077273295468E-3</v>
      </c>
      <c r="L22" s="79"/>
      <c r="M22" s="80"/>
      <c r="N22" s="81">
        <f>分析係数表!H25</f>
        <v>5.9037685722719666E-4</v>
      </c>
      <c r="O22" s="82">
        <f t="shared" si="4"/>
        <v>5.4889269651078286E-3</v>
      </c>
      <c r="P22" s="76">
        <f>分析係数表!C25</f>
        <v>1.883239171374762E-2</v>
      </c>
      <c r="Q22" s="82">
        <f t="shared" si="5"/>
        <v>1.0336962269506255E-4</v>
      </c>
      <c r="R22" s="83">
        <v>4.5389010085197069E-4</v>
      </c>
      <c r="S22" s="84">
        <f t="shared" si="6"/>
        <v>2.9041129023697095E-2</v>
      </c>
      <c r="T22" s="85">
        <f>分析係数表!F25</f>
        <v>0.35294117647058826</v>
      </c>
      <c r="U22" s="86">
        <f t="shared" si="7"/>
        <v>1.0249810243657799E-2</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投入係数表!W23</f>
        <v>3.2608695652173912E-2</v>
      </c>
      <c r="E23" s="77">
        <f t="shared" si="0"/>
        <v>3.2608695652173911</v>
      </c>
      <c r="F23" s="76">
        <f>分析係数表!C26</f>
        <v>0.74753173483779967</v>
      </c>
      <c r="G23" s="77">
        <f t="shared" si="1"/>
        <v>2.4376034831667379</v>
      </c>
      <c r="H23" s="77">
        <v>2.6897438625516004</v>
      </c>
      <c r="I23" s="77">
        <f t="shared" si="2"/>
        <v>2.6897438625516004</v>
      </c>
      <c r="J23" s="76">
        <f>分析係数表!G26</f>
        <v>0.19647946353730092</v>
      </c>
      <c r="K23" s="78">
        <f t="shared" si="3"/>
        <v>0.52847943116688612</v>
      </c>
      <c r="L23" s="79"/>
      <c r="M23" s="80"/>
      <c r="N23" s="81">
        <f>分析係数表!H26</f>
        <v>1.2791498573255929E-2</v>
      </c>
      <c r="O23" s="82">
        <f t="shared" si="4"/>
        <v>0.11892675091066963</v>
      </c>
      <c r="P23" s="76">
        <f>分析係数表!C26</f>
        <v>0.74753173483779967</v>
      </c>
      <c r="Q23" s="82">
        <f t="shared" si="5"/>
        <v>8.8901520426875741E-2</v>
      </c>
      <c r="R23" s="83">
        <v>9.8852658643367633E-2</v>
      </c>
      <c r="S23" s="84">
        <f t="shared" si="6"/>
        <v>2.7885965211949681</v>
      </c>
      <c r="T23" s="85">
        <f>分析係数表!F26</f>
        <v>0.33528918692372173</v>
      </c>
      <c r="U23" s="86">
        <f t="shared" si="7"/>
        <v>0.93498626024977982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投入係数表!W24</f>
        <v>1.0869565217391304E-2</v>
      </c>
      <c r="E24" s="77">
        <f t="shared" si="0"/>
        <v>1.0869565217391304</v>
      </c>
      <c r="F24" s="76">
        <f>分析係数表!C27</f>
        <v>2.5641025641025661E-2</v>
      </c>
      <c r="G24" s="77">
        <f t="shared" si="1"/>
        <v>2.7870680044593109E-2</v>
      </c>
      <c r="H24" s="77">
        <v>2.8015409717478415E-2</v>
      </c>
      <c r="I24" s="77">
        <f t="shared" si="2"/>
        <v>2.8015409717478415E-2</v>
      </c>
      <c r="J24" s="76">
        <f>分析係数表!G27</f>
        <v>0.17777777777777778</v>
      </c>
      <c r="K24" s="78">
        <f t="shared" si="3"/>
        <v>4.980517283107274E-3</v>
      </c>
      <c r="L24" s="79"/>
      <c r="M24" s="80"/>
      <c r="N24" s="81">
        <f>分析係数表!H27</f>
        <v>1.2135524287447932E-2</v>
      </c>
      <c r="O24" s="82">
        <f t="shared" si="4"/>
        <v>0.11282794317166092</v>
      </c>
      <c r="P24" s="76">
        <f>分析係数表!C27</f>
        <v>2.5641025641025661E-2</v>
      </c>
      <c r="Q24" s="82">
        <f t="shared" si="5"/>
        <v>2.8930241838887438E-3</v>
      </c>
      <c r="R24" s="83">
        <v>2.9026340649599314E-3</v>
      </c>
      <c r="S24" s="84">
        <f t="shared" si="6"/>
        <v>3.0918043782438346E-2</v>
      </c>
      <c r="T24" s="85">
        <f>分析係数表!F27</f>
        <v>0.33333333333333331</v>
      </c>
      <c r="U24" s="86">
        <f t="shared" si="7"/>
        <v>1.0306014594146115E-2</v>
      </c>
      <c r="V24" s="87">
        <f>分析係数表!D27</f>
        <v>0</v>
      </c>
      <c r="W24" s="167">
        <f t="shared" si="8"/>
        <v>0</v>
      </c>
      <c r="X24" s="76">
        <f>分析係数表!E27</f>
        <v>0</v>
      </c>
      <c r="Y24" s="166">
        <f t="shared" si="9"/>
        <v>0</v>
      </c>
    </row>
    <row r="25" spans="1:25" x14ac:dyDescent="0.2">
      <c r="A25" s="6" t="s">
        <v>13</v>
      </c>
      <c r="B25" s="5" t="s">
        <v>191</v>
      </c>
      <c r="C25" s="75">
        <f>最終需要_まとめ!C26</f>
        <v>100</v>
      </c>
      <c r="D25" s="76">
        <f>投入係数表!W25</f>
        <v>0.4891304347826087</v>
      </c>
      <c r="E25" s="77">
        <f t="shared" si="0"/>
        <v>48.913043478260867</v>
      </c>
      <c r="F25" s="76">
        <f>分析係数表!C28</f>
        <v>7.5250836120401843E-3</v>
      </c>
      <c r="G25" s="77">
        <f t="shared" si="1"/>
        <v>0.36807474189326989</v>
      </c>
      <c r="H25" s="77">
        <v>0.36955644026023271</v>
      </c>
      <c r="I25" s="77">
        <f t="shared" si="2"/>
        <v>100.36955644026023</v>
      </c>
      <c r="J25" s="76">
        <f>分析係数表!G28</f>
        <v>0.13043478260869565</v>
      </c>
      <c r="K25" s="78">
        <f t="shared" si="3"/>
        <v>13.091681274816551</v>
      </c>
      <c r="L25" s="79"/>
      <c r="M25" s="80"/>
      <c r="N25" s="81">
        <f>分析係数表!H28</f>
        <v>2.325428843189347E-2</v>
      </c>
      <c r="O25" s="82">
        <f t="shared" si="4"/>
        <v>0.21620273434785839</v>
      </c>
      <c r="P25" s="76">
        <f>分析係数表!C28</f>
        <v>7.5250836120401843E-3</v>
      </c>
      <c r="Q25" s="82">
        <f t="shared" si="5"/>
        <v>1.6269436531193466E-3</v>
      </c>
      <c r="R25" s="83">
        <v>1.6849742314101412E-3</v>
      </c>
      <c r="S25" s="84">
        <f t="shared" si="6"/>
        <v>100.37124141449164</v>
      </c>
      <c r="T25" s="85">
        <f>分析係数表!F28</f>
        <v>0.21739130434782608</v>
      </c>
      <c r="U25" s="86">
        <f t="shared" si="7"/>
        <v>21.819835090106878</v>
      </c>
      <c r="V25" s="87">
        <f>分析係数表!D28</f>
        <v>0</v>
      </c>
      <c r="W25" s="167">
        <f t="shared" si="8"/>
        <v>0</v>
      </c>
      <c r="X25" s="76">
        <f>分析係数表!E28</f>
        <v>0</v>
      </c>
      <c r="Y25" s="166">
        <f t="shared" si="9"/>
        <v>0</v>
      </c>
    </row>
    <row r="26" spans="1:25" x14ac:dyDescent="0.2">
      <c r="A26" s="6" t="s">
        <v>14</v>
      </c>
      <c r="B26" s="5" t="s">
        <v>50</v>
      </c>
      <c r="C26" s="90"/>
      <c r="D26" s="76">
        <f>投入係数表!W26</f>
        <v>0</v>
      </c>
      <c r="E26" s="77">
        <f t="shared" si="0"/>
        <v>0</v>
      </c>
      <c r="F26" s="76">
        <f>分析係数表!C29</f>
        <v>5.2565707133917394E-2</v>
      </c>
      <c r="G26" s="77">
        <f t="shared" si="1"/>
        <v>0</v>
      </c>
      <c r="H26" s="77">
        <v>1.8061187087421761E-3</v>
      </c>
      <c r="I26" s="77">
        <f t="shared" si="2"/>
        <v>1.8061187087421761E-3</v>
      </c>
      <c r="J26" s="76">
        <f>分析係数表!G29</f>
        <v>0.23652173913043478</v>
      </c>
      <c r="K26" s="78">
        <f t="shared" si="3"/>
        <v>4.2718633806771469E-4</v>
      </c>
      <c r="L26" s="79"/>
      <c r="M26" s="80"/>
      <c r="N26" s="81">
        <f>分析係数表!H29</f>
        <v>1.0889173144412739E-2</v>
      </c>
      <c r="O26" s="82">
        <f t="shared" si="4"/>
        <v>0.1012402084675444</v>
      </c>
      <c r="P26" s="76">
        <f>分析係数表!C29</f>
        <v>5.2565707133917394E-2</v>
      </c>
      <c r="Q26" s="82">
        <f t="shared" si="5"/>
        <v>5.3217631484816829E-3</v>
      </c>
      <c r="R26" s="83">
        <v>6.4381128896605815E-3</v>
      </c>
      <c r="S26" s="84">
        <f t="shared" si="6"/>
        <v>8.2442315984027573E-3</v>
      </c>
      <c r="T26" s="85">
        <f>分析係数表!F29</f>
        <v>0.37217391304347824</v>
      </c>
      <c r="U26" s="86">
        <f t="shared" si="7"/>
        <v>3.0682879340142434E-3</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投入係数表!W27</f>
        <v>0</v>
      </c>
      <c r="E27" s="77">
        <f t="shared" si="0"/>
        <v>0</v>
      </c>
      <c r="F27" s="76">
        <f>分析係数表!C30</f>
        <v>1</v>
      </c>
      <c r="G27" s="77">
        <f t="shared" si="1"/>
        <v>0</v>
      </c>
      <c r="H27" s="77">
        <v>3.1108018168236353E-2</v>
      </c>
      <c r="I27" s="77">
        <f t="shared" si="2"/>
        <v>3.1108018168236353E-2</v>
      </c>
      <c r="J27" s="76">
        <f>分析係数表!G30</f>
        <v>0.34479678427869587</v>
      </c>
      <c r="K27" s="78">
        <f t="shared" si="3"/>
        <v>1.0725944629691142E-2</v>
      </c>
      <c r="L27" s="79"/>
      <c r="M27" s="80"/>
      <c r="N27" s="81">
        <f>分析係数表!H30</f>
        <v>0</v>
      </c>
      <c r="O27" s="82">
        <f t="shared" si="4"/>
        <v>0</v>
      </c>
      <c r="P27" s="76">
        <f>分析係数表!C30</f>
        <v>1</v>
      </c>
      <c r="Q27" s="82">
        <f t="shared" si="5"/>
        <v>0</v>
      </c>
      <c r="R27" s="83">
        <v>1.6569591848381877E-2</v>
      </c>
      <c r="S27" s="84">
        <f t="shared" si="6"/>
        <v>4.767761001661823E-2</v>
      </c>
      <c r="T27" s="85">
        <f>分析係数表!F30</f>
        <v>0.44149173738276015</v>
      </c>
      <c r="U27" s="86">
        <f t="shared" si="7"/>
        <v>2.1049270880494471E-2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投入係数表!W28</f>
        <v>1.0869565217391304E-2</v>
      </c>
      <c r="E28" s="77">
        <f t="shared" si="0"/>
        <v>1.0869565217391304</v>
      </c>
      <c r="F28" s="76">
        <f>分析係数表!C31</f>
        <v>0.84592145015105746</v>
      </c>
      <c r="G28" s="77">
        <f t="shared" si="1"/>
        <v>0.91947983712071457</v>
      </c>
      <c r="H28" s="77">
        <v>1.1203259787956661</v>
      </c>
      <c r="I28" s="77">
        <f t="shared" si="2"/>
        <v>1.1203259787956661</v>
      </c>
      <c r="J28" s="76">
        <f>分析係数表!G31</f>
        <v>7.1042791857083509E-2</v>
      </c>
      <c r="K28" s="78">
        <f t="shared" si="3"/>
        <v>7.9591085323663865E-2</v>
      </c>
      <c r="L28" s="79"/>
      <c r="M28" s="80"/>
      <c r="N28" s="81">
        <f>分析係数表!H31</f>
        <v>2.6304568860900653E-2</v>
      </c>
      <c r="O28" s="82">
        <f t="shared" si="4"/>
        <v>0.24456219033424884</v>
      </c>
      <c r="P28" s="76">
        <f>分析係数表!C31</f>
        <v>0.84592145015105746</v>
      </c>
      <c r="Q28" s="82">
        <f t="shared" si="5"/>
        <v>0.2068804026996667</v>
      </c>
      <c r="R28" s="83">
        <v>0.26933619792262503</v>
      </c>
      <c r="S28" s="84">
        <f t="shared" si="6"/>
        <v>1.3896621767182911</v>
      </c>
      <c r="T28" s="85">
        <f>分析係数表!F31</f>
        <v>0.3444121312837557</v>
      </c>
      <c r="U28" s="86">
        <f t="shared" si="7"/>
        <v>0.47861651204796979</v>
      </c>
      <c r="V28" s="87">
        <f>分析係数表!D31</f>
        <v>0</v>
      </c>
      <c r="W28" s="167">
        <f t="shared" si="8"/>
        <v>0</v>
      </c>
      <c r="X28" s="76">
        <f>分析係数表!E31</f>
        <v>0</v>
      </c>
      <c r="Y28" s="166">
        <f t="shared" si="9"/>
        <v>0</v>
      </c>
    </row>
    <row r="29" spans="1:25" x14ac:dyDescent="0.2">
      <c r="A29" s="6" t="s">
        <v>17</v>
      </c>
      <c r="B29" s="5" t="s">
        <v>272</v>
      </c>
      <c r="C29" s="90"/>
      <c r="D29" s="76">
        <f>投入係数表!W29</f>
        <v>0</v>
      </c>
      <c r="E29" s="77">
        <f t="shared" si="0"/>
        <v>0</v>
      </c>
      <c r="F29" s="76">
        <f>分析係数表!C32</f>
        <v>1</v>
      </c>
      <c r="G29" s="77">
        <f t="shared" si="1"/>
        <v>0</v>
      </c>
      <c r="H29" s="77">
        <v>7.5630997283795114E-3</v>
      </c>
      <c r="I29" s="77">
        <f t="shared" si="2"/>
        <v>7.5630997283795114E-3</v>
      </c>
      <c r="J29" s="76">
        <f>分析係数表!G32</f>
        <v>0.14030064423765212</v>
      </c>
      <c r="K29" s="78">
        <f t="shared" si="3"/>
        <v>1.0611077643252573E-3</v>
      </c>
      <c r="L29" s="79"/>
      <c r="M29" s="80"/>
      <c r="N29" s="81">
        <f>分析係数表!H32</f>
        <v>7.5437042867919574E-3</v>
      </c>
      <c r="O29" s="82">
        <f t="shared" si="4"/>
        <v>7.0136288998600027E-2</v>
      </c>
      <c r="P29" s="76">
        <f>分析係数表!C32</f>
        <v>1</v>
      </c>
      <c r="Q29" s="82">
        <f t="shared" si="5"/>
        <v>7.0136288998600027E-2</v>
      </c>
      <c r="R29" s="83">
        <v>8.7314992453209686E-2</v>
      </c>
      <c r="S29" s="84">
        <f t="shared" si="6"/>
        <v>9.4878092181589199E-2</v>
      </c>
      <c r="T29" s="85">
        <f>分析係数表!F32</f>
        <v>0.4831782390837509</v>
      </c>
      <c r="U29" s="86">
        <f t="shared" si="7"/>
        <v>4.5843029507926063E-2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投入係数表!W30</f>
        <v>0</v>
      </c>
      <c r="E30" s="77">
        <f t="shared" si="0"/>
        <v>0</v>
      </c>
      <c r="F30" s="76">
        <f>分析係数表!C33</f>
        <v>0.837092731829574</v>
      </c>
      <c r="G30" s="77">
        <f t="shared" si="1"/>
        <v>0</v>
      </c>
      <c r="H30" s="77">
        <v>1.6212915523383355E-2</v>
      </c>
      <c r="I30" s="77">
        <f t="shared" si="2"/>
        <v>1.6212915523383355E-2</v>
      </c>
      <c r="J30" s="76">
        <f>分析係数表!G33</f>
        <v>0.5074626865671642</v>
      </c>
      <c r="K30" s="78">
        <f t="shared" si="3"/>
        <v>8.2274496685825985E-3</v>
      </c>
      <c r="L30" s="79"/>
      <c r="M30" s="80"/>
      <c r="N30" s="81">
        <f>分析係数表!H33</f>
        <v>1.0823575715831939E-3</v>
      </c>
      <c r="O30" s="82">
        <f t="shared" si="4"/>
        <v>1.0063032769364353E-2</v>
      </c>
      <c r="P30" s="76">
        <f>分析係数表!C33</f>
        <v>0.837092731829574</v>
      </c>
      <c r="Q30" s="82">
        <f t="shared" si="5"/>
        <v>8.4236915913977299E-3</v>
      </c>
      <c r="R30" s="83">
        <v>2.1888986462465027E-2</v>
      </c>
      <c r="S30" s="84">
        <f t="shared" si="6"/>
        <v>3.8101901985848383E-2</v>
      </c>
      <c r="T30" s="85">
        <f>分析係数表!F33</f>
        <v>0.64477611940298507</v>
      </c>
      <c r="U30" s="86">
        <f t="shared" si="7"/>
        <v>2.4567196504308209E-2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投入係数表!W31</f>
        <v>4.3478260869565216E-2</v>
      </c>
      <c r="E31" s="77">
        <f t="shared" si="0"/>
        <v>4.3478260869565215</v>
      </c>
      <c r="F31" s="76">
        <f>分析係数表!C34</f>
        <v>0.15171777726539082</v>
      </c>
      <c r="G31" s="77">
        <f t="shared" si="1"/>
        <v>0.65964250984952522</v>
      </c>
      <c r="H31" s="77">
        <v>0.70623127081834713</v>
      </c>
      <c r="I31" s="77">
        <f t="shared" si="2"/>
        <v>0.70623127081834713</v>
      </c>
      <c r="J31" s="76">
        <f>分析係数表!G34</f>
        <v>0.4256007393715342</v>
      </c>
      <c r="K31" s="78">
        <f t="shared" si="3"/>
        <v>0.30057255102758673</v>
      </c>
      <c r="L31" s="79"/>
      <c r="M31" s="80"/>
      <c r="N31" s="81">
        <f>分析係数表!H34</f>
        <v>0.18524713831217815</v>
      </c>
      <c r="O31" s="82">
        <f t="shared" si="4"/>
        <v>1.7223033054960564</v>
      </c>
      <c r="P31" s="76">
        <f>分析係数表!C34</f>
        <v>0.15171777726539082</v>
      </c>
      <c r="Q31" s="82">
        <f t="shared" si="5"/>
        <v>0.26130402928669705</v>
      </c>
      <c r="R31" s="83">
        <v>0.27579554399847062</v>
      </c>
      <c r="S31" s="84">
        <f t="shared" si="6"/>
        <v>0.98202681481681775</v>
      </c>
      <c r="T31" s="85">
        <f>分析係数表!F34</f>
        <v>0.70194085027726427</v>
      </c>
      <c r="U31" s="86">
        <f t="shared" si="7"/>
        <v>0.68932473738759059</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投入係数表!W32</f>
        <v>0</v>
      </c>
      <c r="E32" s="77">
        <f t="shared" si="0"/>
        <v>0</v>
      </c>
      <c r="F32" s="76">
        <f>分析係数表!C35</f>
        <v>0.24573021958870689</v>
      </c>
      <c r="G32" s="77">
        <f t="shared" si="1"/>
        <v>0</v>
      </c>
      <c r="H32" s="77">
        <v>1.7973933611042246E-2</v>
      </c>
      <c r="I32" s="77">
        <f t="shared" si="2"/>
        <v>1.7973933611042246E-2</v>
      </c>
      <c r="J32" s="76">
        <f>分析係数表!G35</f>
        <v>0.31648936170212766</v>
      </c>
      <c r="K32" s="78">
        <f t="shared" si="3"/>
        <v>5.6885587758351789E-3</v>
      </c>
      <c r="L32" s="79"/>
      <c r="M32" s="80"/>
      <c r="N32" s="81">
        <f>分析係数表!H35</f>
        <v>7.0287644724326803E-2</v>
      </c>
      <c r="O32" s="82">
        <f t="shared" si="4"/>
        <v>0.65348724923478207</v>
      </c>
      <c r="P32" s="76">
        <f>分析係数表!C35</f>
        <v>0.24573021958870689</v>
      </c>
      <c r="Q32" s="82">
        <f t="shared" si="5"/>
        <v>0.16058156525288303</v>
      </c>
      <c r="R32" s="83">
        <v>0.1774875362919498</v>
      </c>
      <c r="S32" s="84">
        <f t="shared" si="6"/>
        <v>0.19546146990299204</v>
      </c>
      <c r="T32" s="85">
        <f>分析係数表!F35</f>
        <v>0.65026595744680848</v>
      </c>
      <c r="U32" s="86">
        <f t="shared" si="7"/>
        <v>0.12710193987042967</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投入係数表!W33</f>
        <v>0</v>
      </c>
      <c r="E33" s="77">
        <f t="shared" si="0"/>
        <v>0</v>
      </c>
      <c r="F33" s="76">
        <f>分析係数表!C36</f>
        <v>0.58821233411397345</v>
      </c>
      <c r="G33" s="77">
        <f t="shared" si="1"/>
        <v>0</v>
      </c>
      <c r="H33" s="77">
        <v>2.2306754144470232E-2</v>
      </c>
      <c r="I33" s="77">
        <f t="shared" si="2"/>
        <v>2.2306754144470232E-2</v>
      </c>
      <c r="J33" s="76">
        <f>分析係数表!G36</f>
        <v>4.6988749172733289E-2</v>
      </c>
      <c r="K33" s="78">
        <f t="shared" si="3"/>
        <v>1.0481664753523405E-3</v>
      </c>
      <c r="L33" s="79"/>
      <c r="M33" s="80"/>
      <c r="N33" s="81">
        <f>分析係数表!H36</f>
        <v>7.2517957296073993E-2</v>
      </c>
      <c r="O33" s="82">
        <f t="shared" si="4"/>
        <v>0.67422319554741161</v>
      </c>
      <c r="P33" s="76">
        <f>分析係数表!C36</f>
        <v>0.58821233411397345</v>
      </c>
      <c r="Q33" s="82">
        <f t="shared" si="5"/>
        <v>0.39658639956672492</v>
      </c>
      <c r="R33" s="83">
        <v>0.41865862361739642</v>
      </c>
      <c r="S33" s="84">
        <f t="shared" si="6"/>
        <v>0.44096537776186667</v>
      </c>
      <c r="T33" s="85">
        <f>分析係数表!F36</f>
        <v>0.85903375248180014</v>
      </c>
      <c r="U33" s="86">
        <f t="shared" si="7"/>
        <v>0.37880414317333089</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投入係数表!W34</f>
        <v>1.0869565217391304E-2</v>
      </c>
      <c r="E34" s="77">
        <f t="shared" si="0"/>
        <v>1.0869565217391304</v>
      </c>
      <c r="F34" s="76">
        <f>分析係数表!C37</f>
        <v>0.50371087447563734</v>
      </c>
      <c r="G34" s="77">
        <f t="shared" si="1"/>
        <v>0.54751182008221444</v>
      </c>
      <c r="H34" s="77">
        <v>0.63774148006268949</v>
      </c>
      <c r="I34" s="77">
        <f t="shared" si="2"/>
        <v>0.63774148006268949</v>
      </c>
      <c r="J34" s="76">
        <f>分析係数表!G37</f>
        <v>0.46674537583628495</v>
      </c>
      <c r="K34" s="78">
        <f t="shared" si="3"/>
        <v>0.29766288679824865</v>
      </c>
      <c r="L34" s="79"/>
      <c r="M34" s="80"/>
      <c r="N34" s="81">
        <f>分析係数表!H37</f>
        <v>5.4544261864934891E-2</v>
      </c>
      <c r="O34" s="82">
        <f t="shared" si="4"/>
        <v>0.50711586349857329</v>
      </c>
      <c r="P34" s="76">
        <f>分析係数表!C37</f>
        <v>0.50371087447563734</v>
      </c>
      <c r="Q34" s="82">
        <f t="shared" si="5"/>
        <v>0.25543977506333432</v>
      </c>
      <c r="R34" s="83">
        <v>0.28866814181626327</v>
      </c>
      <c r="S34" s="84">
        <f t="shared" si="6"/>
        <v>0.92640962187895282</v>
      </c>
      <c r="T34" s="85">
        <f>分析係数表!F37</f>
        <v>0.71979535615899248</v>
      </c>
      <c r="U34" s="86">
        <f t="shared" si="7"/>
        <v>0.66682534372947844</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投入係数表!W35</f>
        <v>0</v>
      </c>
      <c r="E35" s="77">
        <f t="shared" si="0"/>
        <v>0</v>
      </c>
      <c r="F35" s="76">
        <f>分析係数表!C38</f>
        <v>2.603198214949809E-3</v>
      </c>
      <c r="G35" s="77">
        <f t="shared" si="1"/>
        <v>0</v>
      </c>
      <c r="H35" s="77">
        <v>2.4552357463320109E-4</v>
      </c>
      <c r="I35" s="77">
        <f t="shared" si="2"/>
        <v>2.4552357463320109E-4</v>
      </c>
      <c r="J35" s="76">
        <f>分析係数表!G38</f>
        <v>0.5</v>
      </c>
      <c r="K35" s="78">
        <f t="shared" si="3"/>
        <v>1.2276178731660054E-4</v>
      </c>
      <c r="L35" s="79"/>
      <c r="M35" s="80"/>
      <c r="N35" s="81">
        <f>分析係数表!H38</f>
        <v>4.7820525435402932E-2</v>
      </c>
      <c r="O35" s="82">
        <f t="shared" si="4"/>
        <v>0.44460308417373412</v>
      </c>
      <c r="P35" s="76">
        <f>分析係数表!C38</f>
        <v>2.603198214949809E-3</v>
      </c>
      <c r="Q35" s="82">
        <f t="shared" si="5"/>
        <v>1.1573899550822444E-3</v>
      </c>
      <c r="R35" s="83">
        <v>1.3013440123572917E-3</v>
      </c>
      <c r="S35" s="84">
        <f t="shared" si="6"/>
        <v>1.5468675869904928E-3</v>
      </c>
      <c r="T35" s="85">
        <f>分析係数表!F38</f>
        <v>0.66666666666666663</v>
      </c>
      <c r="U35" s="86">
        <f t="shared" si="7"/>
        <v>1.0312450579936618E-3</v>
      </c>
      <c r="V35" s="87">
        <f>分析係数表!D38</f>
        <v>1.0833333333333333</v>
      </c>
      <c r="W35" s="167">
        <f t="shared" si="8"/>
        <v>0</v>
      </c>
      <c r="X35" s="76">
        <f>分析係数表!E38</f>
        <v>0</v>
      </c>
      <c r="Y35" s="166">
        <f t="shared" si="9"/>
        <v>0</v>
      </c>
    </row>
    <row r="36" spans="1:25" x14ac:dyDescent="0.2">
      <c r="A36" s="6" t="s">
        <v>24</v>
      </c>
      <c r="B36" s="5" t="s">
        <v>39</v>
      </c>
      <c r="C36" s="90"/>
      <c r="D36" s="76">
        <f>投入係数表!W36</f>
        <v>0</v>
      </c>
      <c r="E36" s="77">
        <f t="shared" si="0"/>
        <v>0</v>
      </c>
      <c r="F36" s="76">
        <f>分析係数表!C39</f>
        <v>1</v>
      </c>
      <c r="G36" s="77">
        <f t="shared" si="1"/>
        <v>0</v>
      </c>
      <c r="H36" s="77">
        <v>2.9204516157922157E-4</v>
      </c>
      <c r="I36" s="77">
        <f t="shared" si="2"/>
        <v>2.9204516157922157E-4</v>
      </c>
      <c r="J36" s="76">
        <f>分析係数表!G39</f>
        <v>0.35424286759326995</v>
      </c>
      <c r="K36" s="78">
        <f t="shared" si="3"/>
        <v>1.0345491550456332E-4</v>
      </c>
      <c r="L36" s="79"/>
      <c r="M36" s="80"/>
      <c r="N36" s="81">
        <f>分析係数表!H39</f>
        <v>4.3622290006231756E-3</v>
      </c>
      <c r="O36" s="82">
        <f t="shared" si="4"/>
        <v>4.0557071464407846E-2</v>
      </c>
      <c r="P36" s="76">
        <f>分析係数表!C39</f>
        <v>1</v>
      </c>
      <c r="Q36" s="82">
        <f t="shared" si="5"/>
        <v>4.0557071464407846E-2</v>
      </c>
      <c r="R36" s="83">
        <v>4.2781379882832739E-2</v>
      </c>
      <c r="S36" s="84">
        <f t="shared" si="6"/>
        <v>4.3073425044411959E-2</v>
      </c>
      <c r="T36" s="85">
        <f>分析係数表!F39</f>
        <v>0.70501097293343085</v>
      </c>
      <c r="U36" s="86">
        <f t="shared" si="7"/>
        <v>3.036723729813608E-2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投入係数表!W37</f>
        <v>0</v>
      </c>
      <c r="E37" s="77">
        <f t="shared" si="0"/>
        <v>0</v>
      </c>
      <c r="F37" s="76">
        <f>分析係数表!C40</f>
        <v>0.80741531074953321</v>
      </c>
      <c r="G37" s="77">
        <f t="shared" si="1"/>
        <v>0</v>
      </c>
      <c r="H37" s="77">
        <v>2.4996655213718084E-3</v>
      </c>
      <c r="I37" s="77">
        <f t="shared" si="2"/>
        <v>2.4996655213718084E-3</v>
      </c>
      <c r="J37" s="76">
        <f>分析係数表!G40</f>
        <v>0.58044960848699167</v>
      </c>
      <c r="K37" s="78">
        <f t="shared" si="3"/>
        <v>1.4509298732286982E-3</v>
      </c>
      <c r="L37" s="79"/>
      <c r="M37" s="80"/>
      <c r="N37" s="81">
        <f>分析係数表!H40</f>
        <v>3.1486765718783824E-2</v>
      </c>
      <c r="O37" s="82">
        <f t="shared" si="4"/>
        <v>0.29274277147241756</v>
      </c>
      <c r="P37" s="76">
        <f>分析係数表!C40</f>
        <v>0.80741531074953321</v>
      </c>
      <c r="Q37" s="82">
        <f t="shared" si="5"/>
        <v>0.23636499579808162</v>
      </c>
      <c r="R37" s="83">
        <v>0.23662860063834862</v>
      </c>
      <c r="S37" s="84">
        <f t="shared" si="6"/>
        <v>0.23912826615972044</v>
      </c>
      <c r="T37" s="85">
        <f>分析係数表!F40</f>
        <v>0.7794897701439758</v>
      </c>
      <c r="U37" s="86">
        <f t="shared" si="7"/>
        <v>0.18639803722376794</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投入係数表!W38</f>
        <v>0</v>
      </c>
      <c r="E38" s="77">
        <f t="shared" si="0"/>
        <v>0</v>
      </c>
      <c r="F38" s="76">
        <f>分析係数表!C41</f>
        <v>0.45201238390092879</v>
      </c>
      <c r="G38" s="77">
        <f t="shared" si="1"/>
        <v>0</v>
      </c>
      <c r="H38" s="77">
        <v>2.6685525395530491E-7</v>
      </c>
      <c r="I38" s="77">
        <f t="shared" si="2"/>
        <v>2.6685525395530491E-7</v>
      </c>
      <c r="J38" s="76">
        <f>分析係数表!G41</f>
        <v>0.48819421350182907</v>
      </c>
      <c r="K38" s="78">
        <f t="shared" si="3"/>
        <v>1.3027719082354094E-7</v>
      </c>
      <c r="L38" s="79"/>
      <c r="M38" s="80"/>
      <c r="N38" s="81">
        <f>分析係数表!H41</f>
        <v>5.5823411722260484E-2</v>
      </c>
      <c r="O38" s="82">
        <f t="shared" si="4"/>
        <v>0.51900853858964024</v>
      </c>
      <c r="P38" s="76">
        <f>分析係数表!C41</f>
        <v>0.45201238390092879</v>
      </c>
      <c r="Q38" s="82">
        <f t="shared" si="5"/>
        <v>0.23459828679284048</v>
      </c>
      <c r="R38" s="83">
        <v>0.23666578646427106</v>
      </c>
      <c r="S38" s="84">
        <f t="shared" si="6"/>
        <v>0.236666053319525</v>
      </c>
      <c r="T38" s="85">
        <f>分析係数表!F41</f>
        <v>0.58829398071167271</v>
      </c>
      <c r="U38" s="86">
        <f t="shared" si="7"/>
        <v>0.13922921460666435</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投入係数表!W39</f>
        <v>0</v>
      </c>
      <c r="E39" s="77">
        <f>$C$25*D39</f>
        <v>0</v>
      </c>
      <c r="F39" s="76">
        <f>分析係数表!C42</f>
        <v>0.22977941176470584</v>
      </c>
      <c r="G39" s="77">
        <f>E39*F39</f>
        <v>0</v>
      </c>
      <c r="H39" s="77">
        <v>8.9182155310239364E-4</v>
      </c>
      <c r="I39" s="77">
        <f>C39+H39</f>
        <v>8.9182155310239364E-4</v>
      </c>
      <c r="J39" s="76">
        <f>分析係数表!G42</f>
        <v>0.5</v>
      </c>
      <c r="K39" s="78">
        <f>I39*J39</f>
        <v>4.4591077655119682E-4</v>
      </c>
      <c r="L39" s="79"/>
      <c r="M39" s="80"/>
      <c r="N39" s="81">
        <f>分析係数表!H42</f>
        <v>1.6268162288038308E-2</v>
      </c>
      <c r="O39" s="82">
        <f t="shared" si="4"/>
        <v>0.15125043192741572</v>
      </c>
      <c r="P39" s="76">
        <f>分析係数表!C42</f>
        <v>0.22977941176470584</v>
      </c>
      <c r="Q39" s="82">
        <f>O39*P39</f>
        <v>3.4754235277439267E-2</v>
      </c>
      <c r="R39" s="83">
        <v>3.5634865353292876E-2</v>
      </c>
      <c r="S39" s="84">
        <f>I39+R39</f>
        <v>3.6526686906395267E-2</v>
      </c>
      <c r="T39" s="85">
        <f>分析係数表!F42</f>
        <v>0.56349206349206349</v>
      </c>
      <c r="U39" s="86">
        <f>S39*T39</f>
        <v>2.0582498177413207E-2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投入係数表!W40</f>
        <v>1.0869565217391304E-2</v>
      </c>
      <c r="E40" s="77">
        <f>$C$25*D40</f>
        <v>1.0869565217391304</v>
      </c>
      <c r="F40" s="76">
        <f>分析係数表!C43</f>
        <v>0.15755839576906128</v>
      </c>
      <c r="G40" s="77">
        <f>E40*F40</f>
        <v>0.17125912583593617</v>
      </c>
      <c r="H40" s="77">
        <v>0.23114233246635155</v>
      </c>
      <c r="I40" s="77">
        <f>C40+H40</f>
        <v>0.23114233246635155</v>
      </c>
      <c r="J40" s="76">
        <f>分析係数表!G43</f>
        <v>0.37795275590551181</v>
      </c>
      <c r="K40" s="78">
        <f>I40*J40</f>
        <v>8.7360881562085629E-2</v>
      </c>
      <c r="L40" s="79"/>
      <c r="M40" s="80"/>
      <c r="N40" s="81">
        <f>分析係数表!H43</f>
        <v>4.3425497720489356E-2</v>
      </c>
      <c r="O40" s="82">
        <f t="shared" si="4"/>
        <v>0.40374107232237583</v>
      </c>
      <c r="P40" s="76">
        <f>分析係数表!C43</f>
        <v>0.15755839576906128</v>
      </c>
      <c r="Q40" s="82">
        <f>O40*P40</f>
        <v>6.3612795661194085E-2</v>
      </c>
      <c r="R40" s="83">
        <v>9.0426257065744975E-2</v>
      </c>
      <c r="S40" s="84">
        <f>I40+R40</f>
        <v>0.32156858953209655</v>
      </c>
      <c r="T40" s="85">
        <f>分析係数表!F43</f>
        <v>0.59317585301837272</v>
      </c>
      <c r="U40" s="86">
        <f>S40*T40</f>
        <v>0.19074672239961632</v>
      </c>
      <c r="V40" s="87">
        <f>分析係数表!D43</f>
        <v>0.81889763779527558</v>
      </c>
      <c r="W40" s="167">
        <f>ROUND(S40*V40,0)</f>
        <v>0</v>
      </c>
      <c r="X40" s="76">
        <f>分析係数表!E43</f>
        <v>0.67322834645669294</v>
      </c>
      <c r="Y40" s="166">
        <f>ROUND(S40*X40,0)</f>
        <v>0</v>
      </c>
    </row>
    <row r="41" spans="1:25" x14ac:dyDescent="0.2">
      <c r="A41" s="6" t="s">
        <v>340</v>
      </c>
      <c r="B41" s="5" t="s">
        <v>42</v>
      </c>
      <c r="C41" s="90"/>
      <c r="D41" s="76">
        <f>投入係数表!W41</f>
        <v>0</v>
      </c>
      <c r="E41" s="77">
        <f>$C$25*D41</f>
        <v>0</v>
      </c>
      <c r="F41" s="76">
        <f>分析係数表!C44</f>
        <v>0.3172445048719692</v>
      </c>
      <c r="G41" s="77">
        <f>E41*F41</f>
        <v>0</v>
      </c>
      <c r="H41" s="77">
        <v>4.3702969516787419E-4</v>
      </c>
      <c r="I41" s="77">
        <f>C41+H41</f>
        <v>4.3702969516787419E-4</v>
      </c>
      <c r="J41" s="76">
        <f>分析係数表!G44</f>
        <v>0.27070707070707073</v>
      </c>
      <c r="K41" s="78">
        <f>I41*J41</f>
        <v>1.1830702859089928E-4</v>
      </c>
      <c r="L41" s="79"/>
      <c r="M41" s="80"/>
      <c r="N41" s="81">
        <f>分析係数表!H44</f>
        <v>0.1249959001607137</v>
      </c>
      <c r="O41" s="82">
        <f t="shared" si="4"/>
        <v>1.1621278146681076</v>
      </c>
      <c r="P41" s="76">
        <f>分析係数表!C44</f>
        <v>0.3172445048719692</v>
      </c>
      <c r="Q41" s="82">
        <f>O41*P41</f>
        <v>0.36867866316232739</v>
      </c>
      <c r="R41" s="83">
        <v>0.37203845019953136</v>
      </c>
      <c r="S41" s="84">
        <f>I41+R41</f>
        <v>0.37247547989469926</v>
      </c>
      <c r="T41" s="85">
        <f>分析係数表!F44</f>
        <v>0.56111111111111112</v>
      </c>
      <c r="U41" s="86">
        <f>S41*T41</f>
        <v>0.20900013038535903</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投入係数表!W42</f>
        <v>0</v>
      </c>
      <c r="E42" s="77">
        <f>$C$25*D42</f>
        <v>0</v>
      </c>
      <c r="F42" s="76">
        <f>分析係数表!C45</f>
        <v>1</v>
      </c>
      <c r="G42" s="77">
        <f>E42*F42</f>
        <v>0</v>
      </c>
      <c r="H42" s="77">
        <v>4.0373686660002458E-3</v>
      </c>
      <c r="I42" s="77">
        <f>C42+H42</f>
        <v>4.0373686660002458E-3</v>
      </c>
      <c r="J42" s="76">
        <f>分析係数表!G45</f>
        <v>0</v>
      </c>
      <c r="K42" s="78">
        <f>I42*J42</f>
        <v>0</v>
      </c>
      <c r="L42" s="79"/>
      <c r="M42" s="80"/>
      <c r="N42" s="81">
        <f>分析係数表!H45</f>
        <v>0</v>
      </c>
      <c r="O42" s="82">
        <f t="shared" si="4"/>
        <v>0</v>
      </c>
      <c r="P42" s="76">
        <f>分析係数表!C45</f>
        <v>1</v>
      </c>
      <c r="Q42" s="82">
        <f>O42*P42</f>
        <v>0</v>
      </c>
      <c r="R42" s="83">
        <v>3.2335851925007664E-3</v>
      </c>
      <c r="S42" s="84">
        <f>I42+R42</f>
        <v>7.2709538585010117E-3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0</v>
      </c>
      <c r="E43" s="77">
        <f>$C$25*D43</f>
        <v>0</v>
      </c>
      <c r="F43" s="76">
        <f>分析係数表!C46</f>
        <v>4.6672428694900625E-2</v>
      </c>
      <c r="G43" s="77">
        <f>E43*F43</f>
        <v>0</v>
      </c>
      <c r="H43" s="77">
        <v>1.5770438725277963E-3</v>
      </c>
      <c r="I43" s="77">
        <f>C43+H43</f>
        <v>1.5770438725277963E-3</v>
      </c>
      <c r="J43" s="76">
        <f>分析係数表!G46</f>
        <v>1.8518518518518517E-2</v>
      </c>
      <c r="K43" s="78">
        <f>I43*J43</f>
        <v>2.9204516157922153E-5</v>
      </c>
      <c r="L43" s="79"/>
      <c r="M43" s="80"/>
      <c r="N43" s="81">
        <f>分析係数表!H46</f>
        <v>2.5582997146511858E-2</v>
      </c>
      <c r="O43" s="82">
        <f t="shared" si="4"/>
        <v>0.23785350182133927</v>
      </c>
      <c r="P43" s="76">
        <f>分析係数表!C46</f>
        <v>4.6672428694900625E-2</v>
      </c>
      <c r="Q43" s="82">
        <f>O43*P43</f>
        <v>1.1101200603588874E-2</v>
      </c>
      <c r="R43" s="83">
        <v>1.2011265459494463E-2</v>
      </c>
      <c r="S43" s="84">
        <f>I43+R43</f>
        <v>1.358830933202226E-2</v>
      </c>
      <c r="T43" s="85">
        <f>分析係数表!F46</f>
        <v>0.35185185185185186</v>
      </c>
      <c r="U43" s="86">
        <f>S43*T43</f>
        <v>4.7810718020078321E-3</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投入係数表!W44</f>
        <v>0.77173913043478259</v>
      </c>
      <c r="E44" s="91">
        <f>SUM(E5:E43)</f>
        <v>77.173913043478237</v>
      </c>
      <c r="F44" s="92">
        <f>分析係数表!C47</f>
        <v>0.39611399613657461</v>
      </c>
      <c r="G44" s="91">
        <f>SUM(G5:G43)</f>
        <v>6.8165086748387891</v>
      </c>
      <c r="H44" s="91">
        <f>SUM(H5:H43)</f>
        <v>7.831000351657921</v>
      </c>
      <c r="I44" s="91">
        <f>SUM(I5:I43)</f>
        <v>107.83100035165789</v>
      </c>
      <c r="J44" s="92">
        <f>分析係数表!G47</f>
        <v>0.26621430495689657</v>
      </c>
      <c r="K44" s="93">
        <f>SUM(K5:K43)</f>
        <v>14.828273457307514</v>
      </c>
      <c r="L44" s="94">
        <f>最終需要_まとめ!$L$33</f>
        <v>0.627</v>
      </c>
      <c r="M44" s="91">
        <f>K44*L44</f>
        <v>9.2973274577318108</v>
      </c>
      <c r="N44" s="95">
        <f>分析係数表!H47</f>
        <v>1</v>
      </c>
      <c r="O44" s="96">
        <f>SUM(O5:O43)</f>
        <v>9.2973274577318108</v>
      </c>
      <c r="P44" s="92">
        <f>分析係数表!C47</f>
        <v>0.39611399613657461</v>
      </c>
      <c r="Q44" s="96">
        <f>SUM(Q5:Q43)</f>
        <v>2.7381417370255456</v>
      </c>
      <c r="R44" s="91">
        <f>SUM(R5:R43)</f>
        <v>3.0785017049633741</v>
      </c>
      <c r="S44" s="97">
        <f>SUM(S5:S43)</f>
        <v>110.90950205662129</v>
      </c>
      <c r="T44" s="98">
        <f>分析係数表!F47</f>
        <v>0.49986530172413796</v>
      </c>
      <c r="U44" s="99">
        <f>SUM(U5:U43)</f>
        <v>26.789516674176195</v>
      </c>
      <c r="V44" s="100">
        <f>分析係数表!D47</f>
        <v>0.10482893318965517</v>
      </c>
      <c r="W44" s="164">
        <f>SUM(W5:W43)</f>
        <v>0</v>
      </c>
      <c r="X44" s="92">
        <f>分析係数表!E47</f>
        <v>8.4725215517241381E-2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1.5652173913043479E-2</v>
      </c>
      <c r="E5" s="77">
        <f t="shared" ref="E5:E38" si="0">$C$26*D5</f>
        <v>1.5652173913043479</v>
      </c>
      <c r="F5" s="76">
        <f>分析係数表!C8</f>
        <v>1</v>
      </c>
      <c r="G5" s="77">
        <f t="shared" ref="G5:G38" si="1">E5*F5</f>
        <v>1.5652173913043479</v>
      </c>
      <c r="H5" s="77">
        <f t="array" ref="H5:H43">MMULT(逆行列係数!C5:AO43,'22'!G5:G43)</f>
        <v>1.9921361836201978</v>
      </c>
      <c r="I5" s="77">
        <f t="shared" ref="I5:I38" si="2">C5+H5</f>
        <v>1.9921361836201978</v>
      </c>
      <c r="J5" s="76">
        <f>分析係数表!G8</f>
        <v>0.11967899511514306</v>
      </c>
      <c r="K5" s="78">
        <f t="shared" ref="K5:K38" si="3">I5*J5</f>
        <v>0.2384168565881814</v>
      </c>
      <c r="L5" s="79" t="s">
        <v>183</v>
      </c>
      <c r="M5" s="80" t="s">
        <v>183</v>
      </c>
      <c r="N5" s="81">
        <f>分析係数表!H8</f>
        <v>1.4037849716291122E-2</v>
      </c>
      <c r="O5" s="82">
        <f t="shared" ref="O5:O43" si="4">$M$44*N5</f>
        <v>0.24050333659609008</v>
      </c>
      <c r="P5" s="76">
        <f>分析係数表!C8</f>
        <v>1</v>
      </c>
      <c r="Q5" s="82">
        <f t="shared" ref="Q5:Q38" si="5">O5*P5</f>
        <v>0.24050333659609008</v>
      </c>
      <c r="R5" s="83">
        <f t="array" ref="R5:R43">MMULT(逆行列係数!C5:AO43,'22'!Q5:Q43)</f>
        <v>0.34779878644388373</v>
      </c>
      <c r="S5" s="84">
        <f t="shared" ref="S5:S38" si="6">I5+R5</f>
        <v>2.3399349700640815</v>
      </c>
      <c r="T5" s="85">
        <f>分析係数表!F8</f>
        <v>0.45208187950686207</v>
      </c>
      <c r="U5" s="86">
        <f t="shared" ref="U5:U38" si="7">S5*T5</f>
        <v>1.057842199190403</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投入係数表!X6</f>
        <v>3.4782608695652175E-3</v>
      </c>
      <c r="E6" s="77">
        <f t="shared" si="0"/>
        <v>0.34782608695652173</v>
      </c>
      <c r="F6" s="76">
        <f>分析係数表!C9</f>
        <v>0.71764705882352942</v>
      </c>
      <c r="G6" s="77">
        <f t="shared" si="1"/>
        <v>0.24961636828644501</v>
      </c>
      <c r="H6" s="77">
        <v>0.2929019696635537</v>
      </c>
      <c r="I6" s="77">
        <f t="shared" si="2"/>
        <v>0.2929019696635537</v>
      </c>
      <c r="J6" s="76">
        <f>分析係数表!G9</f>
        <v>0.25757575757575757</v>
      </c>
      <c r="K6" s="78">
        <f t="shared" si="3"/>
        <v>7.5444446731521411E-2</v>
      </c>
      <c r="L6" s="79"/>
      <c r="M6" s="80"/>
      <c r="N6" s="81">
        <f>分析係数表!H9</f>
        <v>7.2157171438879601E-4</v>
      </c>
      <c r="O6" s="82">
        <f t="shared" si="4"/>
        <v>1.2362321039985939E-2</v>
      </c>
      <c r="P6" s="76">
        <f>分析係数表!C9</f>
        <v>0.71764705882352942</v>
      </c>
      <c r="Q6" s="82">
        <f t="shared" si="5"/>
        <v>8.8717833345781441E-3</v>
      </c>
      <c r="R6" s="83">
        <v>1.0900091794025277E-2</v>
      </c>
      <c r="S6" s="84">
        <f t="shared" si="6"/>
        <v>0.30380206145757899</v>
      </c>
      <c r="T6" s="85">
        <f>分析係数表!F9</f>
        <v>0.71212121212121215</v>
      </c>
      <c r="U6" s="86">
        <f t="shared" si="7"/>
        <v>0.21634389225009415</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投入係数表!X7</f>
        <v>1.7391304347826088E-3</v>
      </c>
      <c r="E7" s="77">
        <f t="shared" si="0"/>
        <v>0.17391304347826086</v>
      </c>
      <c r="F7" s="76">
        <f>分析係数表!C10</f>
        <v>2.3584905660377409E-2</v>
      </c>
      <c r="G7" s="77">
        <f t="shared" si="1"/>
        <v>4.101722723543897E-3</v>
      </c>
      <c r="H7" s="77">
        <v>4.7214056072903358E-3</v>
      </c>
      <c r="I7" s="77">
        <f t="shared" si="2"/>
        <v>4.7214056072903358E-3</v>
      </c>
      <c r="J7" s="76">
        <f>分析係数表!G10</f>
        <v>0.2857142857142857</v>
      </c>
      <c r="K7" s="78">
        <f t="shared" si="3"/>
        <v>1.3489730306543816E-3</v>
      </c>
      <c r="L7" s="79"/>
      <c r="M7" s="80"/>
      <c r="N7" s="81">
        <f>分析係数表!H10</f>
        <v>1.443143428777592E-3</v>
      </c>
      <c r="O7" s="82">
        <f t="shared" si="4"/>
        <v>2.4724642079971878E-2</v>
      </c>
      <c r="P7" s="76">
        <f>分析係数表!C10</f>
        <v>2.3584905660377409E-2</v>
      </c>
      <c r="Q7" s="82">
        <f t="shared" si="5"/>
        <v>5.8312835094273421E-4</v>
      </c>
      <c r="R7" s="83">
        <v>8.3619942916218E-4</v>
      </c>
      <c r="S7" s="84">
        <f t="shared" si="6"/>
        <v>5.5576050364525157E-3</v>
      </c>
      <c r="T7" s="85">
        <f>分析係数表!F10</f>
        <v>0.5714285714285714</v>
      </c>
      <c r="U7" s="86">
        <f t="shared" si="7"/>
        <v>3.1757743065442944E-3</v>
      </c>
      <c r="V7" s="87">
        <f>分析係数表!D10</f>
        <v>0.14285714285714285</v>
      </c>
      <c r="W7" s="88">
        <f t="shared" si="8"/>
        <v>0</v>
      </c>
      <c r="X7" s="76">
        <f>分析係数表!E10</f>
        <v>0</v>
      </c>
      <c r="Y7" s="89">
        <f t="shared" si="9"/>
        <v>0</v>
      </c>
    </row>
    <row r="8" spans="1:25" x14ac:dyDescent="0.2">
      <c r="A8" s="6" t="s">
        <v>221</v>
      </c>
      <c r="B8" s="5" t="s">
        <v>27</v>
      </c>
      <c r="C8" s="90"/>
      <c r="D8" s="76">
        <f>投入係数表!X8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-5.6192368363572451E-4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投入係数表!X9</f>
        <v>5.2173913043478258E-2</v>
      </c>
      <c r="E9" s="77">
        <f t="shared" si="0"/>
        <v>5.2173913043478262</v>
      </c>
      <c r="F9" s="76">
        <f>分析係数表!C12</f>
        <v>0.10853964836742014</v>
      </c>
      <c r="G9" s="77">
        <f t="shared" si="1"/>
        <v>0.56629381756914854</v>
      </c>
      <c r="H9" s="77">
        <v>0.61496479976287077</v>
      </c>
      <c r="I9" s="77">
        <f t="shared" si="2"/>
        <v>0.61496479976287077</v>
      </c>
      <c r="J9" s="76">
        <f>分析係数表!G12</f>
        <v>0.14452332657200812</v>
      </c>
      <c r="K9" s="78">
        <f t="shared" si="3"/>
        <v>8.8876758586418955E-2</v>
      </c>
      <c r="L9" s="79"/>
      <c r="M9" s="80"/>
      <c r="N9" s="81">
        <f>分析係数表!H12</f>
        <v>0.10554626258650661</v>
      </c>
      <c r="O9" s="82">
        <f t="shared" si="4"/>
        <v>1.8082704139397612</v>
      </c>
      <c r="P9" s="76">
        <f>分析係数表!C12</f>
        <v>0.10853964836742014</v>
      </c>
      <c r="Q9" s="82">
        <f t="shared" si="5"/>
        <v>0.19626903488223094</v>
      </c>
      <c r="R9" s="83">
        <v>0.21551320027162149</v>
      </c>
      <c r="S9" s="84">
        <f t="shared" si="6"/>
        <v>0.83047800003449224</v>
      </c>
      <c r="T9" s="85">
        <f>分析係数表!F12</f>
        <v>0.28575050709939148</v>
      </c>
      <c r="U9" s="86">
        <f t="shared" si="7"/>
        <v>0.23730950964474462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投入係数表!X10</f>
        <v>2.4347826086956521E-2</v>
      </c>
      <c r="E10" s="77">
        <f t="shared" si="0"/>
        <v>2.4347826086956523</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0.26916144446151197</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投入係数表!X11</f>
        <v>2.0869565217391306E-2</v>
      </c>
      <c r="E11" s="77">
        <f t="shared" si="0"/>
        <v>2.0869565217391308</v>
      </c>
      <c r="F11" s="76">
        <f>分析係数表!C14</f>
        <v>8.8339222614840951E-2</v>
      </c>
      <c r="G11" s="77">
        <f t="shared" si="1"/>
        <v>0.18436011676140723</v>
      </c>
      <c r="H11" s="77">
        <v>0.20173654501164898</v>
      </c>
      <c r="I11" s="77">
        <f t="shared" si="2"/>
        <v>0.20173654501164898</v>
      </c>
      <c r="J11" s="76">
        <f>分析係数表!G14</f>
        <v>0.19860627177700349</v>
      </c>
      <c r="K11" s="78">
        <f t="shared" si="3"/>
        <v>4.0066143085937256E-2</v>
      </c>
      <c r="L11" s="79"/>
      <c r="M11" s="80"/>
      <c r="N11" s="81">
        <f>分析係数表!H14</f>
        <v>1.3119485716159927E-3</v>
      </c>
      <c r="O11" s="82">
        <f t="shared" si="4"/>
        <v>2.2476947345428978E-2</v>
      </c>
      <c r="P11" s="76">
        <f>分析係数表!C14</f>
        <v>8.8339222614840951E-2</v>
      </c>
      <c r="Q11" s="82">
        <f t="shared" si="5"/>
        <v>1.9855960552499089E-3</v>
      </c>
      <c r="R11" s="83">
        <v>5.4585011781885743E-3</v>
      </c>
      <c r="S11" s="84">
        <f t="shared" si="6"/>
        <v>0.20719504618983756</v>
      </c>
      <c r="T11" s="85">
        <f>分析係数表!F14</f>
        <v>0.38327526132404183</v>
      </c>
      <c r="U11" s="86">
        <f t="shared" si="7"/>
        <v>7.9412735473456911E-2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投入係数表!X12</f>
        <v>2.0869565217391306E-2</v>
      </c>
      <c r="E12" s="77">
        <f t="shared" si="0"/>
        <v>2.0869565217391308</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0.16745325772344591</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投入係数表!X13</f>
        <v>1.7391304347826088E-3</v>
      </c>
      <c r="E13" s="77">
        <f t="shared" si="0"/>
        <v>0.17391304347826086</v>
      </c>
      <c r="F13" s="76">
        <f>分析係数表!C16</f>
        <v>0.17911646586345387</v>
      </c>
      <c r="G13" s="77">
        <f t="shared" si="1"/>
        <v>3.1150689715383279E-2</v>
      </c>
      <c r="H13" s="77">
        <v>6.6933388396805349E-2</v>
      </c>
      <c r="I13" s="77">
        <f t="shared" si="2"/>
        <v>6.6933388396805349E-2</v>
      </c>
      <c r="J13" s="76">
        <f>分析係数表!G16</f>
        <v>3.2586558044806514E-2</v>
      </c>
      <c r="K13" s="78">
        <f t="shared" si="3"/>
        <v>2.1811287461280765E-3</v>
      </c>
      <c r="L13" s="79"/>
      <c r="M13" s="80"/>
      <c r="N13" s="81">
        <f>分析係数表!H16</f>
        <v>1.8859260716979895E-2</v>
      </c>
      <c r="O13" s="82">
        <f t="shared" si="4"/>
        <v>0.32310611809054157</v>
      </c>
      <c r="P13" s="76">
        <f>分析係数表!C16</f>
        <v>0.17911646586345387</v>
      </c>
      <c r="Q13" s="82">
        <f t="shared" si="5"/>
        <v>5.7873625971237581E-2</v>
      </c>
      <c r="R13" s="83">
        <v>7.0930489909850555E-2</v>
      </c>
      <c r="S13" s="84">
        <f t="shared" si="6"/>
        <v>0.13786387830665592</v>
      </c>
      <c r="T13" s="85">
        <f>分析係数表!F16</f>
        <v>0.28920570264765783</v>
      </c>
      <c r="U13" s="86">
        <f t="shared" si="7"/>
        <v>3.9871019795407615E-2</v>
      </c>
      <c r="V13" s="87">
        <f>分析係数表!D16</f>
        <v>0</v>
      </c>
      <c r="W13" s="88">
        <f t="shared" si="8"/>
        <v>0</v>
      </c>
      <c r="X13" s="76">
        <f>分析係数表!E16</f>
        <v>0</v>
      </c>
      <c r="Y13" s="89">
        <f t="shared" si="9"/>
        <v>0</v>
      </c>
    </row>
    <row r="14" spans="1:25" x14ac:dyDescent="0.2">
      <c r="A14" s="6" t="s">
        <v>2</v>
      </c>
      <c r="B14" s="5" t="s">
        <v>364</v>
      </c>
      <c r="C14" s="90"/>
      <c r="D14" s="76">
        <f>投入係数表!X14</f>
        <v>9.3913043478260863E-2</v>
      </c>
      <c r="E14" s="77">
        <f t="shared" si="0"/>
        <v>9.391304347826086</v>
      </c>
      <c r="F14" s="76">
        <f>分析係数表!C17</f>
        <v>0.37357512953367877</v>
      </c>
      <c r="G14" s="77">
        <f t="shared" si="1"/>
        <v>3.5083577382293307</v>
      </c>
      <c r="H14" s="77">
        <v>3.9770550846240069</v>
      </c>
      <c r="I14" s="77">
        <f t="shared" si="2"/>
        <v>3.9770550846240069</v>
      </c>
      <c r="J14" s="76">
        <f>分析係数表!G17</f>
        <v>0.21247931930985584</v>
      </c>
      <c r="K14" s="78">
        <f t="shared" si="3"/>
        <v>0.84504195723871012</v>
      </c>
      <c r="L14" s="79"/>
      <c r="M14" s="80"/>
      <c r="N14" s="81">
        <f>分析係数表!H17</f>
        <v>3.1158778575879824E-3</v>
      </c>
      <c r="O14" s="82">
        <f t="shared" si="4"/>
        <v>5.3382749945393819E-2</v>
      </c>
      <c r="P14" s="76">
        <f>分析係数表!C17</f>
        <v>0.37357512953367877</v>
      </c>
      <c r="Q14" s="82">
        <f t="shared" si="5"/>
        <v>1.994246772571448E-2</v>
      </c>
      <c r="R14" s="83">
        <v>3.8100607989008675E-2</v>
      </c>
      <c r="S14" s="84">
        <f t="shared" si="6"/>
        <v>4.0151556926130159</v>
      </c>
      <c r="T14" s="85">
        <f>分析係数表!F17</f>
        <v>0.32309146773812336</v>
      </c>
      <c r="U14" s="86">
        <f t="shared" si="7"/>
        <v>1.2972625459234206</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投入係数表!X15</f>
        <v>1.7391304347826088E-3</v>
      </c>
      <c r="E15" s="77">
        <f t="shared" si="0"/>
        <v>0.17391304347826086</v>
      </c>
      <c r="F15" s="76">
        <f>分析係数表!C18</f>
        <v>9.0293453724604955E-2</v>
      </c>
      <c r="G15" s="77">
        <f t="shared" si="1"/>
        <v>1.5703209343409557E-2</v>
      </c>
      <c r="H15" s="77">
        <v>1.8519306608577611E-2</v>
      </c>
      <c r="I15" s="77">
        <f t="shared" si="2"/>
        <v>1.8519306608577611E-2</v>
      </c>
      <c r="J15" s="76">
        <f>分析係数表!G18</f>
        <v>0.21491228070175439</v>
      </c>
      <c r="K15" s="78">
        <f t="shared" si="3"/>
        <v>3.9800264202644866E-3</v>
      </c>
      <c r="L15" s="79"/>
      <c r="M15" s="80"/>
      <c r="N15" s="81">
        <f>分析係数表!H18</f>
        <v>4.9198071435599725E-4</v>
      </c>
      <c r="O15" s="82">
        <f t="shared" si="4"/>
        <v>8.4288552545358671E-3</v>
      </c>
      <c r="P15" s="76">
        <f>分析係数表!C18</f>
        <v>9.0293453724604955E-2</v>
      </c>
      <c r="Q15" s="82">
        <f t="shared" si="5"/>
        <v>7.610704518768276E-4</v>
      </c>
      <c r="R15" s="83">
        <v>1.5121618662845111E-3</v>
      </c>
      <c r="S15" s="84">
        <f t="shared" si="6"/>
        <v>2.0031468474862122E-2</v>
      </c>
      <c r="T15" s="85">
        <f>分析係数表!F18</f>
        <v>0.46052631578947367</v>
      </c>
      <c r="U15" s="86">
        <f t="shared" si="7"/>
        <v>9.2250183765812399E-3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投入係数表!X16</f>
        <v>1.7391304347826088E-3</v>
      </c>
      <c r="E16" s="77">
        <f t="shared" si="0"/>
        <v>0.17391304347826086</v>
      </c>
      <c r="F16" s="76">
        <f>分析係数表!C19</f>
        <v>1.9704433497536922E-2</v>
      </c>
      <c r="G16" s="77">
        <f t="shared" si="1"/>
        <v>3.4268579995716383E-3</v>
      </c>
      <c r="H16" s="77">
        <v>5.2928757378239589E-3</v>
      </c>
      <c r="I16" s="77">
        <f t="shared" si="2"/>
        <v>5.2928757378239589E-3</v>
      </c>
      <c r="J16" s="76">
        <f>分析係数表!G19</f>
        <v>6.3291139240506333E-2</v>
      </c>
      <c r="K16" s="78">
        <f t="shared" si="3"/>
        <v>3.3499213530531388E-4</v>
      </c>
      <c r="L16" s="79"/>
      <c r="M16" s="80"/>
      <c r="N16" s="81">
        <f>分析係数表!H19</f>
        <v>-1.3119485716159927E-4</v>
      </c>
      <c r="O16" s="82">
        <f t="shared" si="4"/>
        <v>-2.247694734542898E-3</v>
      </c>
      <c r="P16" s="76">
        <f>分析係数表!C19</f>
        <v>1.9704433497536922E-2</v>
      </c>
      <c r="Q16" s="82">
        <f t="shared" si="5"/>
        <v>-4.4289551419564438E-5</v>
      </c>
      <c r="R16" s="83">
        <v>1.8002519214962553E-4</v>
      </c>
      <c r="S16" s="84">
        <f t="shared" si="6"/>
        <v>5.4729009299735844E-3</v>
      </c>
      <c r="T16" s="85">
        <f>分析係数表!F19</f>
        <v>0.26582278481012656</v>
      </c>
      <c r="U16" s="86">
        <f t="shared" si="7"/>
        <v>1.4548217661955096E-3</v>
      </c>
      <c r="V16" s="87">
        <f>分析係数表!D19</f>
        <v>3.7974683544303799E-2</v>
      </c>
      <c r="W16" s="88">
        <f t="shared" si="8"/>
        <v>0</v>
      </c>
      <c r="X16" s="76">
        <f>分析係数表!E19</f>
        <v>0</v>
      </c>
      <c r="Y16" s="89">
        <f t="shared" si="9"/>
        <v>0</v>
      </c>
    </row>
    <row r="17" spans="1:25" x14ac:dyDescent="0.2">
      <c r="A17" s="6" t="s">
        <v>5</v>
      </c>
      <c r="B17" s="5" t="s">
        <v>33</v>
      </c>
      <c r="C17" s="90"/>
      <c r="D17" s="76">
        <f>投入係数表!X17</f>
        <v>6.956521739130435E-3</v>
      </c>
      <c r="E17" s="77">
        <f t="shared" si="0"/>
        <v>0.69565217391304346</v>
      </c>
      <c r="F17" s="76">
        <f>分析係数表!C20</f>
        <v>3.1397174254317317E-3</v>
      </c>
      <c r="G17" s="77">
        <f t="shared" si="1"/>
        <v>2.1841512524742482E-3</v>
      </c>
      <c r="H17" s="77">
        <v>2.32029397632626E-3</v>
      </c>
      <c r="I17" s="77">
        <f t="shared" si="2"/>
        <v>2.32029397632626E-3</v>
      </c>
      <c r="J17" s="76">
        <f>分析係数表!G20</f>
        <v>0.11538461538461539</v>
      </c>
      <c r="K17" s="78">
        <f t="shared" si="3"/>
        <v>2.6772622803764538E-4</v>
      </c>
      <c r="L17" s="79"/>
      <c r="M17" s="80"/>
      <c r="N17" s="81">
        <f>分析係数表!H20</f>
        <v>6.231755715175965E-4</v>
      </c>
      <c r="O17" s="82">
        <f t="shared" si="4"/>
        <v>1.0676549989078764E-2</v>
      </c>
      <c r="P17" s="76">
        <f>分析係数表!C20</f>
        <v>3.1397174254317317E-3</v>
      </c>
      <c r="Q17" s="82">
        <f t="shared" si="5"/>
        <v>3.3521350044203557E-5</v>
      </c>
      <c r="R17" s="83">
        <v>8.0248840054916791E-5</v>
      </c>
      <c r="S17" s="84">
        <f t="shared" si="6"/>
        <v>2.4005428163811769E-3</v>
      </c>
      <c r="T17" s="85">
        <f>分析係数表!F20</f>
        <v>0.26923076923076922</v>
      </c>
      <c r="U17" s="86">
        <f t="shared" si="7"/>
        <v>6.4629998902570142E-4</v>
      </c>
      <c r="V17" s="87">
        <f>分析係数表!D20</f>
        <v>0</v>
      </c>
      <c r="W17" s="88">
        <f t="shared" si="8"/>
        <v>0</v>
      </c>
      <c r="X17" s="76">
        <f>分析係数表!E20</f>
        <v>0</v>
      </c>
      <c r="Y17" s="89">
        <f t="shared" si="9"/>
        <v>0</v>
      </c>
    </row>
    <row r="18" spans="1:25" x14ac:dyDescent="0.2">
      <c r="A18" s="6" t="s">
        <v>6</v>
      </c>
      <c r="B18" s="5" t="s">
        <v>34</v>
      </c>
      <c r="C18" s="90"/>
      <c r="D18" s="76">
        <f>投入係数表!X18</f>
        <v>1.5652173913043479E-2</v>
      </c>
      <c r="E18" s="77">
        <f t="shared" si="0"/>
        <v>1.5652173913043479</v>
      </c>
      <c r="F18" s="76">
        <f>分析係数表!C21</f>
        <v>0.20240700218818386</v>
      </c>
      <c r="G18" s="77">
        <f t="shared" si="1"/>
        <v>0.31681095994672259</v>
      </c>
      <c r="H18" s="77">
        <v>0.33196350562192634</v>
      </c>
      <c r="I18" s="77">
        <f t="shared" si="2"/>
        <v>0.33196350562192634</v>
      </c>
      <c r="J18" s="76">
        <f>分析係数表!G21</f>
        <v>0.28486646884272998</v>
      </c>
      <c r="K18" s="78">
        <f t="shared" si="3"/>
        <v>9.4565271631171899E-2</v>
      </c>
      <c r="L18" s="79"/>
      <c r="M18" s="80"/>
      <c r="N18" s="81">
        <f>分析係数表!H21</f>
        <v>1.0495588572927942E-3</v>
      </c>
      <c r="O18" s="82">
        <f t="shared" si="4"/>
        <v>1.7981557876343184E-2</v>
      </c>
      <c r="P18" s="76">
        <f>分析係数表!C21</f>
        <v>0.20240700218818386</v>
      </c>
      <c r="Q18" s="82">
        <f t="shared" si="5"/>
        <v>3.6395932244239495E-3</v>
      </c>
      <c r="R18" s="83">
        <v>6.9753002231395271E-3</v>
      </c>
      <c r="S18" s="84">
        <f t="shared" si="6"/>
        <v>0.33893880584506586</v>
      </c>
      <c r="T18" s="85">
        <f>分析係数表!F21</f>
        <v>0.42507418397626112</v>
      </c>
      <c r="U18" s="86">
        <f t="shared" si="7"/>
        <v>0.14407413631247978</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投入係数表!X19</f>
        <v>0</v>
      </c>
      <c r="E19" s="77">
        <f t="shared" si="0"/>
        <v>0</v>
      </c>
      <c r="F19" s="76">
        <f>分析係数表!C22</f>
        <v>1.320132013201325E-2</v>
      </c>
      <c r="G19" s="77">
        <f t="shared" si="1"/>
        <v>0</v>
      </c>
      <c r="H19" s="77">
        <v>1.1830113067605967E-4</v>
      </c>
      <c r="I19" s="77">
        <f t="shared" si="2"/>
        <v>1.1830113067605967E-4</v>
      </c>
      <c r="J19" s="76">
        <f>分析係数表!G22</f>
        <v>0.19444444444444445</v>
      </c>
      <c r="K19" s="78">
        <f t="shared" si="3"/>
        <v>2.3002997631456047E-5</v>
      </c>
      <c r="L19" s="79"/>
      <c r="M19" s="80"/>
      <c r="N19" s="81">
        <f>分析係数表!H22</f>
        <v>6.5597428580799636E-5</v>
      </c>
      <c r="O19" s="82">
        <f t="shared" si="4"/>
        <v>1.123847367271449E-3</v>
      </c>
      <c r="P19" s="76">
        <f>分析係数表!C22</f>
        <v>1.320132013201325E-2</v>
      </c>
      <c r="Q19" s="82">
        <f t="shared" si="5"/>
        <v>1.483626887487067E-5</v>
      </c>
      <c r="R19" s="83">
        <v>1.0190369654452996E-4</v>
      </c>
      <c r="S19" s="84">
        <f t="shared" si="6"/>
        <v>2.2020482722058963E-4</v>
      </c>
      <c r="T19" s="85">
        <f>分析係数表!F22</f>
        <v>0.42592592592592593</v>
      </c>
      <c r="U19" s="86">
        <f t="shared" si="7"/>
        <v>9.3790944927288171E-5</v>
      </c>
      <c r="V19" s="87">
        <f>分析係数表!D22</f>
        <v>2.7777777777777776E-2</v>
      </c>
      <c r="W19" s="88">
        <f t="shared" si="8"/>
        <v>0</v>
      </c>
      <c r="X19" s="76">
        <f>分析係数表!E22</f>
        <v>0</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5.6192368363572451E-4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投入係数表!X21</f>
        <v>0</v>
      </c>
      <c r="E21" s="77">
        <f t="shared" si="0"/>
        <v>0</v>
      </c>
      <c r="F21" s="76">
        <f>分析係数表!C24</f>
        <v>0.31952662721893488</v>
      </c>
      <c r="G21" s="77">
        <f t="shared" si="1"/>
        <v>0</v>
      </c>
      <c r="H21" s="77">
        <v>2.8396246702002406E-3</v>
      </c>
      <c r="I21" s="77">
        <f t="shared" si="2"/>
        <v>2.8396246702002406E-3</v>
      </c>
      <c r="J21" s="76">
        <f>分析係数表!G24</f>
        <v>0.20786516853932585</v>
      </c>
      <c r="K21" s="78">
        <f t="shared" si="3"/>
        <v>5.9025906065960059E-4</v>
      </c>
      <c r="L21" s="79"/>
      <c r="M21" s="80"/>
      <c r="N21" s="81">
        <f>分析係数表!H24</f>
        <v>4.2638328577519763E-4</v>
      </c>
      <c r="O21" s="82">
        <f t="shared" si="4"/>
        <v>7.3050078872644178E-3</v>
      </c>
      <c r="P21" s="76">
        <f>分析係数表!C24</f>
        <v>0.31952662721893488</v>
      </c>
      <c r="Q21" s="82">
        <f t="shared" si="5"/>
        <v>2.3341445320253168E-3</v>
      </c>
      <c r="R21" s="83">
        <v>5.0357553705994715E-3</v>
      </c>
      <c r="S21" s="84">
        <f t="shared" si="6"/>
        <v>7.8753800407997121E-3</v>
      </c>
      <c r="T21" s="85">
        <f>分析係数表!F24</f>
        <v>0.398876404494382</v>
      </c>
      <c r="U21" s="86">
        <f t="shared" si="7"/>
        <v>3.1413032747010087E-3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投入係数表!X22</f>
        <v>1.7391304347826088E-3</v>
      </c>
      <c r="E22" s="77">
        <f t="shared" si="0"/>
        <v>0.17391304347826086</v>
      </c>
      <c r="F22" s="76">
        <f>分析係数表!C25</f>
        <v>1.883239171374762E-2</v>
      </c>
      <c r="G22" s="77">
        <f t="shared" si="1"/>
        <v>3.2751985589126297E-3</v>
      </c>
      <c r="H22" s="77">
        <v>3.6554795091538962E-3</v>
      </c>
      <c r="I22" s="77">
        <f t="shared" si="2"/>
        <v>3.6554795091538962E-3</v>
      </c>
      <c r="J22" s="76">
        <f>分析係数表!G25</f>
        <v>0.19852941176470587</v>
      </c>
      <c r="K22" s="78">
        <f t="shared" si="3"/>
        <v>7.2572019667025876E-4</v>
      </c>
      <c r="L22" s="79"/>
      <c r="M22" s="80"/>
      <c r="N22" s="81">
        <f>分析係数表!H25</f>
        <v>5.9037685722719666E-4</v>
      </c>
      <c r="O22" s="82">
        <f t="shared" si="4"/>
        <v>1.0114626305443039E-2</v>
      </c>
      <c r="P22" s="76">
        <f>分析係数表!C25</f>
        <v>1.883239171374762E-2</v>
      </c>
      <c r="Q22" s="82">
        <f t="shared" si="5"/>
        <v>1.904826046222792E-4</v>
      </c>
      <c r="R22" s="83">
        <v>8.3639822191865275E-4</v>
      </c>
      <c r="S22" s="84">
        <f t="shared" si="6"/>
        <v>4.4918777310725489E-3</v>
      </c>
      <c r="T22" s="85">
        <f>分析係数表!F25</f>
        <v>0.35294117647058826</v>
      </c>
      <c r="U22" s="86">
        <f t="shared" si="7"/>
        <v>1.5853686109667821E-3</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投入係数表!X23</f>
        <v>0</v>
      </c>
      <c r="E23" s="77">
        <f t="shared" si="0"/>
        <v>0</v>
      </c>
      <c r="F23" s="76">
        <f>分析係数表!C26</f>
        <v>0.74753173483779967</v>
      </c>
      <c r="G23" s="77">
        <f t="shared" si="1"/>
        <v>0</v>
      </c>
      <c r="H23" s="77">
        <v>4.4185756232757254E-3</v>
      </c>
      <c r="I23" s="77">
        <f t="shared" si="2"/>
        <v>4.4185756232757254E-3</v>
      </c>
      <c r="J23" s="76">
        <f>分析係数表!G26</f>
        <v>0.19647946353730092</v>
      </c>
      <c r="K23" s="78">
        <f t="shared" si="3"/>
        <v>8.6815936806020956E-4</v>
      </c>
      <c r="L23" s="79"/>
      <c r="M23" s="80"/>
      <c r="N23" s="81">
        <f>分析係数表!H26</f>
        <v>1.2791498573255929E-2</v>
      </c>
      <c r="O23" s="82">
        <f t="shared" si="4"/>
        <v>0.21915023661793254</v>
      </c>
      <c r="P23" s="76">
        <f>分析係数表!C26</f>
        <v>0.74753173483779967</v>
      </c>
      <c r="Q23" s="82">
        <f t="shared" si="5"/>
        <v>0.1638217565691174</v>
      </c>
      <c r="R23" s="83">
        <v>0.18215904635516408</v>
      </c>
      <c r="S23" s="84">
        <f t="shared" si="6"/>
        <v>0.1865776219784398</v>
      </c>
      <c r="T23" s="85">
        <f>分析係数表!F26</f>
        <v>0.33528918692372173</v>
      </c>
      <c r="U23" s="86">
        <f t="shared" si="7"/>
        <v>6.2557459171312599E-2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投入係数表!X24</f>
        <v>0</v>
      </c>
      <c r="E24" s="77">
        <f t="shared" si="0"/>
        <v>0</v>
      </c>
      <c r="F24" s="76">
        <f>分析係数表!C27</f>
        <v>2.5641025641025661E-2</v>
      </c>
      <c r="G24" s="77">
        <f t="shared" si="1"/>
        <v>0</v>
      </c>
      <c r="H24" s="77">
        <v>2.1244731865133894E-5</v>
      </c>
      <c r="I24" s="77">
        <f t="shared" si="2"/>
        <v>2.1244731865133894E-5</v>
      </c>
      <c r="J24" s="76">
        <f>分析係数表!G27</f>
        <v>0.17777777777777778</v>
      </c>
      <c r="K24" s="78">
        <f t="shared" si="3"/>
        <v>3.7768412204682479E-6</v>
      </c>
      <c r="L24" s="79"/>
      <c r="M24" s="80"/>
      <c r="N24" s="81">
        <f>分析係数表!H27</f>
        <v>1.2135524287447932E-2</v>
      </c>
      <c r="O24" s="82">
        <f t="shared" si="4"/>
        <v>0.20791176294521804</v>
      </c>
      <c r="P24" s="76">
        <f>分析係数表!C27</f>
        <v>2.5641025641025661E-2</v>
      </c>
      <c r="Q24" s="82">
        <f t="shared" si="5"/>
        <v>5.3310708447491849E-3</v>
      </c>
      <c r="R24" s="83">
        <v>5.3487792887661513E-3</v>
      </c>
      <c r="S24" s="84">
        <f t="shared" si="6"/>
        <v>5.370024020631285E-3</v>
      </c>
      <c r="T24" s="85">
        <f>分析係数表!F27</f>
        <v>0.33333333333333331</v>
      </c>
      <c r="U24" s="86">
        <f t="shared" si="7"/>
        <v>1.7900080068770949E-3</v>
      </c>
      <c r="V24" s="87">
        <f>分析係数表!D27</f>
        <v>0</v>
      </c>
      <c r="W24" s="88">
        <f t="shared" si="8"/>
        <v>0</v>
      </c>
      <c r="X24" s="76">
        <f>分析係数表!E27</f>
        <v>0</v>
      </c>
      <c r="Y24" s="89">
        <f t="shared" si="9"/>
        <v>0</v>
      </c>
    </row>
    <row r="25" spans="1:25" x14ac:dyDescent="0.2">
      <c r="A25" s="6" t="s">
        <v>13</v>
      </c>
      <c r="B25" s="5" t="s">
        <v>191</v>
      </c>
      <c r="C25" s="90"/>
      <c r="D25" s="76">
        <f>投入係数表!X25</f>
        <v>0</v>
      </c>
      <c r="E25" s="77">
        <f t="shared" si="0"/>
        <v>0</v>
      </c>
      <c r="F25" s="76">
        <f>分析係数表!C28</f>
        <v>7.5250836120401843E-3</v>
      </c>
      <c r="G25" s="77">
        <f t="shared" si="1"/>
        <v>0</v>
      </c>
      <c r="H25" s="77">
        <v>2.9713519672614744E-4</v>
      </c>
      <c r="I25" s="77">
        <f t="shared" si="2"/>
        <v>2.9713519672614744E-4</v>
      </c>
      <c r="J25" s="76">
        <f>分析係数表!G28</f>
        <v>0.13043478260869565</v>
      </c>
      <c r="K25" s="78">
        <f t="shared" si="3"/>
        <v>3.8756764790367056E-5</v>
      </c>
      <c r="L25" s="79"/>
      <c r="M25" s="80"/>
      <c r="N25" s="81">
        <f>分析係数表!H28</f>
        <v>2.325428843189347E-2</v>
      </c>
      <c r="O25" s="82">
        <f t="shared" si="4"/>
        <v>0.39840389169772866</v>
      </c>
      <c r="P25" s="76">
        <f>分析係数表!C28</f>
        <v>7.5250836120401843E-3</v>
      </c>
      <c r="Q25" s="82">
        <f t="shared" si="5"/>
        <v>2.9980225963876102E-3</v>
      </c>
      <c r="R25" s="83">
        <v>3.104957452222154E-3</v>
      </c>
      <c r="S25" s="84">
        <f t="shared" si="6"/>
        <v>3.4020926489483016E-3</v>
      </c>
      <c r="T25" s="85">
        <f>分析係数表!F28</f>
        <v>0.21739130434782608</v>
      </c>
      <c r="U25" s="86">
        <f t="shared" si="7"/>
        <v>7.3958535846702209E-4</v>
      </c>
      <c r="V25" s="87">
        <f>分析係数表!D28</f>
        <v>0</v>
      </c>
      <c r="W25" s="88">
        <f t="shared" si="8"/>
        <v>0</v>
      </c>
      <c r="X25" s="76">
        <f>分析係数表!E28</f>
        <v>0</v>
      </c>
      <c r="Y25" s="89">
        <f t="shared" si="9"/>
        <v>0</v>
      </c>
    </row>
    <row r="26" spans="1:25" x14ac:dyDescent="0.2">
      <c r="A26" s="6" t="s">
        <v>14</v>
      </c>
      <c r="B26" s="5" t="s">
        <v>50</v>
      </c>
      <c r="C26" s="75">
        <f>最終需要_まとめ!C27</f>
        <v>100</v>
      </c>
      <c r="D26" s="76">
        <f>投入係数表!X26</f>
        <v>0.16</v>
      </c>
      <c r="E26" s="77">
        <f t="shared" si="0"/>
        <v>16</v>
      </c>
      <c r="F26" s="76">
        <f>分析係数表!C29</f>
        <v>5.2565707133917394E-2</v>
      </c>
      <c r="G26" s="77">
        <f t="shared" si="1"/>
        <v>0.84105131414267831</v>
      </c>
      <c r="H26" s="77">
        <v>0.85113987895276944</v>
      </c>
      <c r="I26" s="77">
        <f t="shared" si="2"/>
        <v>100.85113987895276</v>
      </c>
      <c r="J26" s="76">
        <f>分析係数表!G29</f>
        <v>0.23652173913043478</v>
      </c>
      <c r="K26" s="78">
        <f t="shared" si="3"/>
        <v>23.853486997456653</v>
      </c>
      <c r="L26" s="79"/>
      <c r="M26" s="80"/>
      <c r="N26" s="81">
        <f>分析係数表!H29</f>
        <v>1.0889173144412739E-2</v>
      </c>
      <c r="O26" s="82">
        <f t="shared" si="4"/>
        <v>0.18655866296706053</v>
      </c>
      <c r="P26" s="76">
        <f>分析係数表!C29</f>
        <v>5.2565707133917394E-2</v>
      </c>
      <c r="Q26" s="82">
        <f t="shared" si="5"/>
        <v>9.8065880408217052E-3</v>
      </c>
      <c r="R26" s="83">
        <v>1.1863722437030745E-2</v>
      </c>
      <c r="S26" s="84">
        <f t="shared" si="6"/>
        <v>100.86300360138979</v>
      </c>
      <c r="T26" s="85">
        <f>分析係数表!F29</f>
        <v>0.37217391304347824</v>
      </c>
      <c r="U26" s="86">
        <f t="shared" si="7"/>
        <v>37.538578731647675</v>
      </c>
      <c r="V26" s="87">
        <f>分析係数表!D29</f>
        <v>0.13217391304347825</v>
      </c>
      <c r="W26" s="88">
        <f t="shared" si="8"/>
        <v>13</v>
      </c>
      <c r="X26" s="76">
        <f>分析係数表!E29</f>
        <v>0.10086956521739131</v>
      </c>
      <c r="Y26" s="89">
        <f t="shared" si="9"/>
        <v>10</v>
      </c>
    </row>
    <row r="27" spans="1:25" x14ac:dyDescent="0.2">
      <c r="A27" s="6" t="s">
        <v>15</v>
      </c>
      <c r="B27" s="5" t="s">
        <v>36</v>
      </c>
      <c r="C27" s="90"/>
      <c r="D27" s="76">
        <f>投入係数表!X27</f>
        <v>0</v>
      </c>
      <c r="E27" s="77">
        <f t="shared" si="0"/>
        <v>0</v>
      </c>
      <c r="F27" s="76">
        <f>分析係数表!C30</f>
        <v>1</v>
      </c>
      <c r="G27" s="77">
        <f t="shared" si="1"/>
        <v>0</v>
      </c>
      <c r="H27" s="77">
        <v>4.9493803512759275E-2</v>
      </c>
      <c r="I27" s="77">
        <f t="shared" si="2"/>
        <v>4.9493803512759275E-2</v>
      </c>
      <c r="J27" s="76">
        <f>分析係数表!G30</f>
        <v>0.34479678427869587</v>
      </c>
      <c r="K27" s="78">
        <f t="shared" si="3"/>
        <v>1.7065304292921021E-2</v>
      </c>
      <c r="L27" s="79"/>
      <c r="M27" s="80"/>
      <c r="N27" s="81">
        <f>分析係数表!H30</f>
        <v>0</v>
      </c>
      <c r="O27" s="82">
        <f t="shared" si="4"/>
        <v>0</v>
      </c>
      <c r="P27" s="76">
        <f>分析係数表!C30</f>
        <v>1</v>
      </c>
      <c r="Q27" s="82">
        <f t="shared" si="5"/>
        <v>0</v>
      </c>
      <c r="R27" s="83">
        <v>3.0533332042031555E-2</v>
      </c>
      <c r="S27" s="84">
        <f t="shared" si="6"/>
        <v>8.0027135554790824E-2</v>
      </c>
      <c r="T27" s="85">
        <f>分析係数表!F30</f>
        <v>0.44149173738276015</v>
      </c>
      <c r="U27" s="86">
        <f t="shared" si="7"/>
        <v>3.5331319113850256E-2</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投入係数表!X28</f>
        <v>8.6956521739130436E-3</v>
      </c>
      <c r="E28" s="77">
        <f t="shared" si="0"/>
        <v>0.86956521739130432</v>
      </c>
      <c r="F28" s="76">
        <f>分析係数表!C31</f>
        <v>0.84592145015105746</v>
      </c>
      <c r="G28" s="77">
        <f t="shared" si="1"/>
        <v>0.73558386969657164</v>
      </c>
      <c r="H28" s="77">
        <v>1.048024331323077</v>
      </c>
      <c r="I28" s="77">
        <f t="shared" si="2"/>
        <v>1.048024331323077</v>
      </c>
      <c r="J28" s="76">
        <f>分析係数表!G31</f>
        <v>7.1042791857083509E-2</v>
      </c>
      <c r="K28" s="78">
        <f t="shared" si="3"/>
        <v>7.4454574431344483E-2</v>
      </c>
      <c r="L28" s="79"/>
      <c r="M28" s="80"/>
      <c r="N28" s="81">
        <f>分析係数表!H31</f>
        <v>2.6304568860900653E-2</v>
      </c>
      <c r="O28" s="82">
        <f t="shared" si="4"/>
        <v>0.45066279427585104</v>
      </c>
      <c r="P28" s="76">
        <f>分析係数表!C31</f>
        <v>0.84592145015105746</v>
      </c>
      <c r="Q28" s="82">
        <f t="shared" si="5"/>
        <v>0.38122532446295559</v>
      </c>
      <c r="R28" s="83">
        <v>0.49631467312895444</v>
      </c>
      <c r="S28" s="84">
        <f t="shared" si="6"/>
        <v>1.5443390044520315</v>
      </c>
      <c r="T28" s="85">
        <f>分析係数表!F31</f>
        <v>0.3444121312837557</v>
      </c>
      <c r="U28" s="86">
        <f t="shared" si="7"/>
        <v>0.53188908794795764</v>
      </c>
      <c r="V28" s="87">
        <f>分析係数表!D31</f>
        <v>0</v>
      </c>
      <c r="W28" s="88">
        <f t="shared" si="8"/>
        <v>0</v>
      </c>
      <c r="X28" s="76">
        <f>分析係数表!E31</f>
        <v>0</v>
      </c>
      <c r="Y28" s="89">
        <f t="shared" si="9"/>
        <v>0</v>
      </c>
    </row>
    <row r="29" spans="1:25" x14ac:dyDescent="0.2">
      <c r="A29" s="6" t="s">
        <v>17</v>
      </c>
      <c r="B29" s="5" t="s">
        <v>272</v>
      </c>
      <c r="C29" s="90"/>
      <c r="D29" s="76">
        <f>投入係数表!X29</f>
        <v>0</v>
      </c>
      <c r="E29" s="77">
        <f t="shared" si="0"/>
        <v>0</v>
      </c>
      <c r="F29" s="76">
        <f>分析係数表!C32</f>
        <v>1</v>
      </c>
      <c r="G29" s="77">
        <f t="shared" si="1"/>
        <v>0</v>
      </c>
      <c r="H29" s="77">
        <v>1.7771927747075849E-2</v>
      </c>
      <c r="I29" s="77">
        <f t="shared" si="2"/>
        <v>1.7771927747075849E-2</v>
      </c>
      <c r="J29" s="76">
        <f>分析係数表!G32</f>
        <v>0.14030064423765212</v>
      </c>
      <c r="K29" s="78">
        <f t="shared" si="3"/>
        <v>2.4934129122597469E-3</v>
      </c>
      <c r="L29" s="79"/>
      <c r="M29" s="80"/>
      <c r="N29" s="81">
        <f>分析係数表!H32</f>
        <v>7.5437042867919574E-3</v>
      </c>
      <c r="O29" s="82">
        <f t="shared" si="4"/>
        <v>0.12924244723621661</v>
      </c>
      <c r="P29" s="76">
        <f>分析係数表!C32</f>
        <v>1</v>
      </c>
      <c r="Q29" s="82">
        <f t="shared" si="5"/>
        <v>0.12924244723621661</v>
      </c>
      <c r="R29" s="83">
        <v>0.16089820927494267</v>
      </c>
      <c r="S29" s="84">
        <f t="shared" si="6"/>
        <v>0.1786701370220185</v>
      </c>
      <c r="T29" s="85">
        <f>分析係数表!F32</f>
        <v>0.4831782390837509</v>
      </c>
      <c r="U29" s="86">
        <f t="shared" si="7"/>
        <v>8.6329522183151389E-2</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投入係数表!X30</f>
        <v>0</v>
      </c>
      <c r="E30" s="77">
        <f t="shared" si="0"/>
        <v>0</v>
      </c>
      <c r="F30" s="76">
        <f>分析係数表!C33</f>
        <v>0.837092731829574</v>
      </c>
      <c r="G30" s="77">
        <f t="shared" si="1"/>
        <v>0</v>
      </c>
      <c r="H30" s="77">
        <v>2.6471899655990085E-2</v>
      </c>
      <c r="I30" s="77">
        <f t="shared" si="2"/>
        <v>2.6471899655990085E-2</v>
      </c>
      <c r="J30" s="76">
        <f>分析係数表!G33</f>
        <v>0.5074626865671642</v>
      </c>
      <c r="K30" s="78">
        <f t="shared" si="3"/>
        <v>1.3433501317965118E-2</v>
      </c>
      <c r="L30" s="79"/>
      <c r="M30" s="80"/>
      <c r="N30" s="81">
        <f>分析係数表!H33</f>
        <v>1.0823575715831939E-3</v>
      </c>
      <c r="O30" s="82">
        <f t="shared" si="4"/>
        <v>1.8543481559978908E-2</v>
      </c>
      <c r="P30" s="76">
        <f>分析係数表!C33</f>
        <v>0.837092731829574</v>
      </c>
      <c r="Q30" s="82">
        <f t="shared" si="5"/>
        <v>1.5522613636674074E-2</v>
      </c>
      <c r="R30" s="83">
        <v>4.0335555506591798E-2</v>
      </c>
      <c r="S30" s="84">
        <f t="shared" si="6"/>
        <v>6.680745516258188E-2</v>
      </c>
      <c r="T30" s="85">
        <f>分析係数表!F33</f>
        <v>0.64477611940298507</v>
      </c>
      <c r="U30" s="86">
        <f t="shared" si="7"/>
        <v>4.3075851686918465E-2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投入係数表!X31</f>
        <v>9.7391304347826085E-2</v>
      </c>
      <c r="E31" s="77">
        <f t="shared" si="0"/>
        <v>9.7391304347826093</v>
      </c>
      <c r="F31" s="76">
        <f>分析係数表!C34</f>
        <v>0.15171777726539082</v>
      </c>
      <c r="G31" s="77">
        <f t="shared" si="1"/>
        <v>1.4775992220629368</v>
      </c>
      <c r="H31" s="77">
        <v>1.5795383428662986</v>
      </c>
      <c r="I31" s="77">
        <f t="shared" si="2"/>
        <v>1.5795383428662986</v>
      </c>
      <c r="J31" s="76">
        <f>分析係数表!G34</f>
        <v>0.4256007393715342</v>
      </c>
      <c r="K31" s="78">
        <f t="shared" si="3"/>
        <v>0.67225268658958459</v>
      </c>
      <c r="L31" s="79"/>
      <c r="M31" s="80"/>
      <c r="N31" s="81">
        <f>分析係数表!H34</f>
        <v>0.18524713831217815</v>
      </c>
      <c r="O31" s="82">
        <f t="shared" si="4"/>
        <v>3.1737449651745715</v>
      </c>
      <c r="P31" s="76">
        <f>分析係数表!C34</f>
        <v>0.15171777726539082</v>
      </c>
      <c r="Q31" s="82">
        <f t="shared" si="5"/>
        <v>0.48151353172351119</v>
      </c>
      <c r="R31" s="83">
        <v>0.50821752265674436</v>
      </c>
      <c r="S31" s="84">
        <f t="shared" si="6"/>
        <v>2.087755865523043</v>
      </c>
      <c r="T31" s="85">
        <f>分析係数表!F34</f>
        <v>0.70194085027726427</v>
      </c>
      <c r="U31" s="86">
        <f t="shared" si="7"/>
        <v>1.4654811274165906</v>
      </c>
      <c r="V31" s="87">
        <f>分析係数表!D34</f>
        <v>0.41728280961182995</v>
      </c>
      <c r="W31" s="88">
        <f t="shared" si="8"/>
        <v>1</v>
      </c>
      <c r="X31" s="76">
        <f>分析係数表!E34</f>
        <v>0.28927911275415896</v>
      </c>
      <c r="Y31" s="89">
        <f t="shared" si="9"/>
        <v>1</v>
      </c>
    </row>
    <row r="32" spans="1:25" x14ac:dyDescent="0.2">
      <c r="A32" s="6" t="s">
        <v>20</v>
      </c>
      <c r="B32" s="5" t="s">
        <v>37</v>
      </c>
      <c r="C32" s="90"/>
      <c r="D32" s="76">
        <f>投入係数表!X32</f>
        <v>8.6956521739130436E-3</v>
      </c>
      <c r="E32" s="77">
        <f t="shared" si="0"/>
        <v>0.86956521739130432</v>
      </c>
      <c r="F32" s="76">
        <f>分析係数表!C35</f>
        <v>0.24573021958870689</v>
      </c>
      <c r="G32" s="77">
        <f t="shared" si="1"/>
        <v>0.21367845181626685</v>
      </c>
      <c r="H32" s="77">
        <v>0.25031685523261848</v>
      </c>
      <c r="I32" s="77">
        <f t="shared" si="2"/>
        <v>0.25031685523261848</v>
      </c>
      <c r="J32" s="76">
        <f>分析係数表!G35</f>
        <v>0.31648936170212766</v>
      </c>
      <c r="K32" s="78">
        <f t="shared" si="3"/>
        <v>7.9222621735855314E-2</v>
      </c>
      <c r="L32" s="79"/>
      <c r="M32" s="80"/>
      <c r="N32" s="81">
        <f>分析係数表!H35</f>
        <v>7.0287644724326803E-2</v>
      </c>
      <c r="O32" s="82">
        <f t="shared" si="4"/>
        <v>1.2042024540313574</v>
      </c>
      <c r="P32" s="76">
        <f>分析係数表!C35</f>
        <v>0.24573021958870689</v>
      </c>
      <c r="Q32" s="82">
        <f t="shared" si="5"/>
        <v>0.29590893345838515</v>
      </c>
      <c r="R32" s="83">
        <v>0.32706212250203714</v>
      </c>
      <c r="S32" s="84">
        <f t="shared" si="6"/>
        <v>0.57737897773465563</v>
      </c>
      <c r="T32" s="85">
        <f>分析係数表!F35</f>
        <v>0.65026595744680848</v>
      </c>
      <c r="U32" s="86">
        <f t="shared" si="7"/>
        <v>0.37544989376628535</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投入係数表!X33</f>
        <v>1.7391304347826088E-3</v>
      </c>
      <c r="E33" s="77">
        <f t="shared" si="0"/>
        <v>0.17391304347826086</v>
      </c>
      <c r="F33" s="76">
        <f>分析係数表!C36</f>
        <v>0.58821233411397345</v>
      </c>
      <c r="G33" s="77">
        <f t="shared" si="1"/>
        <v>0.10229779723721277</v>
      </c>
      <c r="H33" s="77">
        <v>0.15680366623961176</v>
      </c>
      <c r="I33" s="77">
        <f t="shared" si="2"/>
        <v>0.15680366623961176</v>
      </c>
      <c r="J33" s="76">
        <f>分析係数表!G36</f>
        <v>4.6988749172733289E-2</v>
      </c>
      <c r="K33" s="78">
        <f t="shared" si="3"/>
        <v>7.3680081422981035E-3</v>
      </c>
      <c r="L33" s="79"/>
      <c r="M33" s="80"/>
      <c r="N33" s="81">
        <f>分析係数表!H36</f>
        <v>7.2517957296073993E-2</v>
      </c>
      <c r="O33" s="82">
        <f t="shared" si="4"/>
        <v>1.2424132645185868</v>
      </c>
      <c r="P33" s="76">
        <f>分析係数表!C36</f>
        <v>0.58821233411397345</v>
      </c>
      <c r="Q33" s="82">
        <f t="shared" si="5"/>
        <v>0.7308028062566394</v>
      </c>
      <c r="R33" s="83">
        <v>0.77147601969557422</v>
      </c>
      <c r="S33" s="84">
        <f t="shared" si="6"/>
        <v>0.92827968593518595</v>
      </c>
      <c r="T33" s="85">
        <f>分析係数表!F36</f>
        <v>0.85903375248180014</v>
      </c>
      <c r="U33" s="86">
        <f t="shared" si="7"/>
        <v>0.79742358196152974</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投入係数表!X34</f>
        <v>0.04</v>
      </c>
      <c r="E34" s="77">
        <f t="shared" si="0"/>
        <v>4</v>
      </c>
      <c r="F34" s="76">
        <f>分析係数表!C37</f>
        <v>0.50371087447563734</v>
      </c>
      <c r="G34" s="77">
        <f t="shared" si="1"/>
        <v>2.0148434979025494</v>
      </c>
      <c r="H34" s="77">
        <v>2.2342875129588347</v>
      </c>
      <c r="I34" s="77">
        <f t="shared" si="2"/>
        <v>2.2342875129588347</v>
      </c>
      <c r="J34" s="76">
        <f>分析係数表!G37</f>
        <v>0.46674537583628495</v>
      </c>
      <c r="K34" s="78">
        <f t="shared" si="3"/>
        <v>1.0428433649622897</v>
      </c>
      <c r="L34" s="79"/>
      <c r="M34" s="80"/>
      <c r="N34" s="81">
        <f>分析係数表!H37</f>
        <v>5.4544261864934891E-2</v>
      </c>
      <c r="O34" s="82">
        <f t="shared" si="4"/>
        <v>0.93447908588620965</v>
      </c>
      <c r="P34" s="76">
        <f>分析係数表!C37</f>
        <v>0.50371087447563734</v>
      </c>
      <c r="Q34" s="82">
        <f t="shared" si="5"/>
        <v>0.47070727753093689</v>
      </c>
      <c r="R34" s="83">
        <v>0.53193828216673666</v>
      </c>
      <c r="S34" s="84">
        <f t="shared" si="6"/>
        <v>2.7662257951255711</v>
      </c>
      <c r="T34" s="85">
        <f>分析係数表!F37</f>
        <v>0.71979535615899248</v>
      </c>
      <c r="U34" s="86">
        <f t="shared" si="7"/>
        <v>1.9911164814186026</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投入係数表!X35</f>
        <v>3.4782608695652175E-3</v>
      </c>
      <c r="E35" s="77">
        <f t="shared" si="0"/>
        <v>0.34782608695652173</v>
      </c>
      <c r="F35" s="76">
        <f>分析係数表!C38</f>
        <v>2.603198214949809E-3</v>
      </c>
      <c r="G35" s="77">
        <f t="shared" si="1"/>
        <v>9.0546024867819443E-4</v>
      </c>
      <c r="H35" s="77">
        <v>1.3134539186918546E-3</v>
      </c>
      <c r="I35" s="77">
        <f t="shared" si="2"/>
        <v>1.3134539186918546E-3</v>
      </c>
      <c r="J35" s="76">
        <f>分析係数表!G38</f>
        <v>0.5</v>
      </c>
      <c r="K35" s="78">
        <f t="shared" si="3"/>
        <v>6.567269593459273E-4</v>
      </c>
      <c r="L35" s="79"/>
      <c r="M35" s="80"/>
      <c r="N35" s="81">
        <f>分析係数表!H38</f>
        <v>4.7820525435402932E-2</v>
      </c>
      <c r="O35" s="82">
        <f t="shared" si="4"/>
        <v>0.81928473074088626</v>
      </c>
      <c r="P35" s="76">
        <f>分析係数表!C38</f>
        <v>2.603198214949809E-3</v>
      </c>
      <c r="Q35" s="82">
        <f t="shared" si="5"/>
        <v>2.1327605486003102E-3</v>
      </c>
      <c r="R35" s="83">
        <v>2.3980294260594658E-3</v>
      </c>
      <c r="S35" s="84">
        <f t="shared" si="6"/>
        <v>3.7114833447513202E-3</v>
      </c>
      <c r="T35" s="85">
        <f>分析係数表!F38</f>
        <v>0.66666666666666663</v>
      </c>
      <c r="U35" s="86">
        <f t="shared" si="7"/>
        <v>2.4743222298342134E-3</v>
      </c>
      <c r="V35" s="87">
        <f>分析係数表!D38</f>
        <v>1.0833333333333333</v>
      </c>
      <c r="W35" s="88">
        <f t="shared" si="8"/>
        <v>0</v>
      </c>
      <c r="X35" s="76">
        <f>分析係数表!E38</f>
        <v>0</v>
      </c>
      <c r="Y35" s="89">
        <f t="shared" si="9"/>
        <v>0</v>
      </c>
    </row>
    <row r="36" spans="1:25" x14ac:dyDescent="0.2">
      <c r="A36" s="6" t="s">
        <v>24</v>
      </c>
      <c r="B36" s="5" t="s">
        <v>39</v>
      </c>
      <c r="C36" s="90"/>
      <c r="D36" s="76">
        <f>投入係数表!X36</f>
        <v>0</v>
      </c>
      <c r="E36" s="77">
        <f t="shared" si="0"/>
        <v>0</v>
      </c>
      <c r="F36" s="76">
        <f>分析係数表!C39</f>
        <v>1</v>
      </c>
      <c r="G36" s="77">
        <f t="shared" si="1"/>
        <v>0</v>
      </c>
      <c r="H36" s="77">
        <v>3.6655535966526338E-3</v>
      </c>
      <c r="I36" s="77">
        <f t="shared" si="2"/>
        <v>3.6655535966526338E-3</v>
      </c>
      <c r="J36" s="76">
        <f>分析係数表!G39</f>
        <v>0.35424286759326995</v>
      </c>
      <c r="K36" s="78">
        <f t="shared" si="3"/>
        <v>1.2984962173950535E-3</v>
      </c>
      <c r="L36" s="79"/>
      <c r="M36" s="80"/>
      <c r="N36" s="81">
        <f>分析係数表!H39</f>
        <v>4.3622290006231756E-3</v>
      </c>
      <c r="O36" s="82">
        <f t="shared" si="4"/>
        <v>7.4735849923551353E-2</v>
      </c>
      <c r="P36" s="76">
        <f>分析係数表!C39</f>
        <v>1</v>
      </c>
      <c r="Q36" s="82">
        <f t="shared" si="5"/>
        <v>7.4735849923551353E-2</v>
      </c>
      <c r="R36" s="83">
        <v>7.8834656226392533E-2</v>
      </c>
      <c r="S36" s="84">
        <f t="shared" si="6"/>
        <v>8.2500209823045165E-2</v>
      </c>
      <c r="T36" s="85">
        <f>分析係数表!F39</f>
        <v>0.70501097293343085</v>
      </c>
      <c r="U36" s="86">
        <f t="shared" si="7"/>
        <v>5.8163553194557259E-2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投入係数表!X37</f>
        <v>0</v>
      </c>
      <c r="E37" s="77">
        <f t="shared" si="0"/>
        <v>0</v>
      </c>
      <c r="F37" s="76">
        <f>分析係数表!C40</f>
        <v>0.80741531074953321</v>
      </c>
      <c r="G37" s="77">
        <f t="shared" si="1"/>
        <v>0</v>
      </c>
      <c r="H37" s="77">
        <v>2.1913218049474173E-3</v>
      </c>
      <c r="I37" s="77">
        <f t="shared" si="2"/>
        <v>2.1913218049474173E-3</v>
      </c>
      <c r="J37" s="76">
        <f>分析係数表!G40</f>
        <v>0.58044960848699167</v>
      </c>
      <c r="K37" s="78">
        <f t="shared" si="3"/>
        <v>1.2719518837507363E-3</v>
      </c>
      <c r="L37" s="79"/>
      <c r="M37" s="80"/>
      <c r="N37" s="81">
        <f>分析係数表!H40</f>
        <v>3.1486765718783824E-2</v>
      </c>
      <c r="O37" s="82">
        <f t="shared" si="4"/>
        <v>0.53944673629029549</v>
      </c>
      <c r="P37" s="76">
        <f>分析係数表!C40</f>
        <v>0.80741531074953321</v>
      </c>
      <c r="Q37" s="82">
        <f t="shared" si="5"/>
        <v>0.43555755421465042</v>
      </c>
      <c r="R37" s="83">
        <v>0.43604330752646453</v>
      </c>
      <c r="S37" s="84">
        <f t="shared" si="6"/>
        <v>0.43823462933141194</v>
      </c>
      <c r="T37" s="85">
        <f>分析係数表!F40</f>
        <v>0.7794897701439758</v>
      </c>
      <c r="U37" s="86">
        <f t="shared" si="7"/>
        <v>0.34159941048667275</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投入係数表!X38</f>
        <v>0</v>
      </c>
      <c r="E38" s="77">
        <f t="shared" si="0"/>
        <v>0</v>
      </c>
      <c r="F38" s="76">
        <f>分析係数表!C41</f>
        <v>0.45201238390092879</v>
      </c>
      <c r="G38" s="77">
        <f t="shared" si="1"/>
        <v>0</v>
      </c>
      <c r="H38" s="77">
        <v>4.2254121982956733E-4</v>
      </c>
      <c r="I38" s="77">
        <f t="shared" si="2"/>
        <v>4.2254121982956733E-4</v>
      </c>
      <c r="J38" s="76">
        <f>分析係数表!G41</f>
        <v>0.48819421350182907</v>
      </c>
      <c r="K38" s="78">
        <f t="shared" si="3"/>
        <v>2.0628217848679909E-4</v>
      </c>
      <c r="L38" s="79"/>
      <c r="M38" s="80"/>
      <c r="N38" s="81">
        <f>分析係数表!H41</f>
        <v>5.5823411722260484E-2</v>
      </c>
      <c r="O38" s="82">
        <f t="shared" si="4"/>
        <v>0.95639410954800297</v>
      </c>
      <c r="P38" s="76">
        <f>分析係数表!C41</f>
        <v>0.45201238390092879</v>
      </c>
      <c r="Q38" s="82">
        <f t="shared" si="5"/>
        <v>0.43230198140559889</v>
      </c>
      <c r="R38" s="83">
        <v>0.43611183107131324</v>
      </c>
      <c r="S38" s="84">
        <f t="shared" si="6"/>
        <v>0.43653437229114278</v>
      </c>
      <c r="T38" s="85">
        <f>分析係数表!F41</f>
        <v>0.58829398071167271</v>
      </c>
      <c r="U38" s="86">
        <f t="shared" si="7"/>
        <v>0.25681054359262773</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投入係数表!X39</f>
        <v>0</v>
      </c>
      <c r="E39" s="77">
        <f>$C$26*D39</f>
        <v>0</v>
      </c>
      <c r="F39" s="76">
        <f>分析係数表!C42</f>
        <v>0.22977941176470584</v>
      </c>
      <c r="G39" s="77">
        <f>E39*F39</f>
        <v>0</v>
      </c>
      <c r="H39" s="77">
        <v>1.5088020919273985E-3</v>
      </c>
      <c r="I39" s="77">
        <f>C39+H39</f>
        <v>1.5088020919273985E-3</v>
      </c>
      <c r="J39" s="76">
        <f>分析係数表!G42</f>
        <v>0.5</v>
      </c>
      <c r="K39" s="78">
        <f>I39*J39</f>
        <v>7.5440104596369924E-4</v>
      </c>
      <c r="L39" s="79"/>
      <c r="M39" s="80"/>
      <c r="N39" s="81">
        <f>分析係数表!H42</f>
        <v>1.6268162288038308E-2</v>
      </c>
      <c r="O39" s="82">
        <f t="shared" si="4"/>
        <v>0.27871414708331932</v>
      </c>
      <c r="P39" s="76">
        <f>分析係数表!C42</f>
        <v>0.22977941176470584</v>
      </c>
      <c r="Q39" s="82">
        <f>O39*P39</f>
        <v>6.4042772767306813E-2</v>
      </c>
      <c r="R39" s="83">
        <v>6.5665538780994945E-2</v>
      </c>
      <c r="S39" s="84">
        <f>I39+R39</f>
        <v>6.7174340872922345E-2</v>
      </c>
      <c r="T39" s="85">
        <f>分析係数表!F42</f>
        <v>0.56349206349206349</v>
      </c>
      <c r="U39" s="86">
        <f>S39*T39</f>
        <v>3.7852207952202274E-2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投入係数表!X40</f>
        <v>2.0869565217391306E-2</v>
      </c>
      <c r="E40" s="77">
        <f>$C$26*D40</f>
        <v>2.0869565217391308</v>
      </c>
      <c r="F40" s="76">
        <f>分析係数表!C43</f>
        <v>0.15755839576906128</v>
      </c>
      <c r="G40" s="77">
        <f>E40*F40</f>
        <v>0.3288175216049975</v>
      </c>
      <c r="H40" s="77">
        <v>0.43490685626913239</v>
      </c>
      <c r="I40" s="77">
        <f>C40+H40</f>
        <v>0.43490685626913239</v>
      </c>
      <c r="J40" s="76">
        <f>分析係数表!G43</f>
        <v>0.37795275590551181</v>
      </c>
      <c r="K40" s="78">
        <f>I40*J40</f>
        <v>0.16437424488912089</v>
      </c>
      <c r="L40" s="79"/>
      <c r="M40" s="80"/>
      <c r="N40" s="81">
        <f>分析係数表!H43</f>
        <v>4.3425497720489356E-2</v>
      </c>
      <c r="O40" s="82">
        <f t="shared" si="4"/>
        <v>0.74398695713369911</v>
      </c>
      <c r="P40" s="76">
        <f>分析係数表!C43</f>
        <v>0.15755839576906128</v>
      </c>
      <c r="Q40" s="82">
        <f>O40*P40</f>
        <v>0.11722139143909099</v>
      </c>
      <c r="R40" s="83">
        <v>0.16663143893771429</v>
      </c>
      <c r="S40" s="84">
        <f>I40+R40</f>
        <v>0.60153829520684665</v>
      </c>
      <c r="T40" s="85">
        <f>分析係数表!F43</f>
        <v>0.59317585301837272</v>
      </c>
      <c r="U40" s="86">
        <f>S40*T40</f>
        <v>0.35681799138253895</v>
      </c>
      <c r="V40" s="87">
        <f>分析係数表!D43</f>
        <v>0.81889763779527558</v>
      </c>
      <c r="W40" s="88">
        <f>ROUND(S40*V40,0)</f>
        <v>0</v>
      </c>
      <c r="X40" s="76">
        <f>分析係数表!E43</f>
        <v>0.67322834645669294</v>
      </c>
      <c r="Y40" s="89">
        <f>ROUND(S40*X40,0)</f>
        <v>0</v>
      </c>
    </row>
    <row r="41" spans="1:25" x14ac:dyDescent="0.2">
      <c r="A41" s="6" t="s">
        <v>340</v>
      </c>
      <c r="B41" s="5" t="s">
        <v>42</v>
      </c>
      <c r="C41" s="90"/>
      <c r="D41" s="76">
        <f>投入係数表!X41</f>
        <v>0</v>
      </c>
      <c r="E41" s="77">
        <f>$C$26*D41</f>
        <v>0</v>
      </c>
      <c r="F41" s="76">
        <f>分析係数表!C44</f>
        <v>0.3172445048719692</v>
      </c>
      <c r="G41" s="77">
        <f>E41*F41</f>
        <v>0</v>
      </c>
      <c r="H41" s="77">
        <v>8.2844912297542496E-4</v>
      </c>
      <c r="I41" s="77">
        <f>C41+H41</f>
        <v>8.2844912297542496E-4</v>
      </c>
      <c r="J41" s="76">
        <f>分析係数表!G44</f>
        <v>0.27070707070707073</v>
      </c>
      <c r="K41" s="78">
        <f>I41*J41</f>
        <v>2.242670353105191E-4</v>
      </c>
      <c r="L41" s="79"/>
      <c r="M41" s="80"/>
      <c r="N41" s="81">
        <f>分析係数表!H44</f>
        <v>0.1249959001607137</v>
      </c>
      <c r="O41" s="82">
        <f t="shared" si="4"/>
        <v>2.1414911583357457</v>
      </c>
      <c r="P41" s="76">
        <f>分析係数表!C44</f>
        <v>0.3172445048719692</v>
      </c>
      <c r="Q41" s="82">
        <f>O41*P41</f>
        <v>0.67937630221392342</v>
      </c>
      <c r="R41" s="83">
        <v>0.68556749232507141</v>
      </c>
      <c r="S41" s="84">
        <f>I41+R41</f>
        <v>0.68639594144804683</v>
      </c>
      <c r="T41" s="85">
        <f>分析係数表!F44</f>
        <v>0.56111111111111112</v>
      </c>
      <c r="U41" s="86">
        <f>S41*T41</f>
        <v>0.38514438936807072</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投入係数表!X42</f>
        <v>1.7391304347826088E-3</v>
      </c>
      <c r="E42" s="77">
        <f>$C$26*D42</f>
        <v>0.17391304347826086</v>
      </c>
      <c r="F42" s="76">
        <f>分析係数表!C45</f>
        <v>1</v>
      </c>
      <c r="G42" s="77">
        <f>E42*F42</f>
        <v>0.17391304347826086</v>
      </c>
      <c r="H42" s="77">
        <v>0.18395648022376049</v>
      </c>
      <c r="I42" s="77">
        <f>C42+H42</f>
        <v>0.18395648022376049</v>
      </c>
      <c r="J42" s="76">
        <f>分析係数表!G45</f>
        <v>0</v>
      </c>
      <c r="K42" s="78">
        <f>I42*J42</f>
        <v>0</v>
      </c>
      <c r="L42" s="79"/>
      <c r="M42" s="80"/>
      <c r="N42" s="81">
        <f>分析係数表!H45</f>
        <v>0</v>
      </c>
      <c r="O42" s="82">
        <f t="shared" si="4"/>
        <v>0</v>
      </c>
      <c r="P42" s="76">
        <f>分析係数表!C45</f>
        <v>1</v>
      </c>
      <c r="Q42" s="82">
        <f>O42*P42</f>
        <v>0</v>
      </c>
      <c r="R42" s="83">
        <v>5.95863381984658E-3</v>
      </c>
      <c r="S42" s="84">
        <f>I42+R42</f>
        <v>0.18991511404360706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3.4782608695652175E-3</v>
      </c>
      <c r="E43" s="77">
        <f>$C$26*D43</f>
        <v>0.34782608695652173</v>
      </c>
      <c r="F43" s="76">
        <f>分析係数表!C46</f>
        <v>4.6672428694900625E-2</v>
      </c>
      <c r="G43" s="77">
        <f>E43*F43</f>
        <v>1.6233888241704564E-2</v>
      </c>
      <c r="H43" s="77">
        <v>1.9793989421924226E-2</v>
      </c>
      <c r="I43" s="77">
        <f>C43+H43</f>
        <v>1.9793989421924226E-2</v>
      </c>
      <c r="J43" s="76">
        <f>分析係数表!G46</f>
        <v>1.8518518518518517E-2</v>
      </c>
      <c r="K43" s="78">
        <f>I43*J43</f>
        <v>3.6655535966526341E-4</v>
      </c>
      <c r="L43" s="79"/>
      <c r="M43" s="80"/>
      <c r="N43" s="81">
        <f>分析係数表!H46</f>
        <v>2.5582997146511858E-2</v>
      </c>
      <c r="O43" s="82">
        <f t="shared" si="4"/>
        <v>0.43830047323586507</v>
      </c>
      <c r="P43" s="76">
        <f>分析係数表!C46</f>
        <v>4.6672428694900625E-2</v>
      </c>
      <c r="Q43" s="82">
        <f>O43*P43</f>
        <v>2.0456547584042112E-2</v>
      </c>
      <c r="R43" s="83">
        <v>2.2133554035342395E-2</v>
      </c>
      <c r="S43" s="84">
        <f>I43+R43</f>
        <v>4.1927543457266625E-2</v>
      </c>
      <c r="T43" s="85">
        <f>分析係数表!F46</f>
        <v>0.35185185185185186</v>
      </c>
      <c r="U43" s="86">
        <f>S43*T43</f>
        <v>1.4752283809038258E-2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投入係数表!X44</f>
        <v>0.60869565217391308</v>
      </c>
      <c r="E44" s="91">
        <f>SUM(E5:E43)</f>
        <v>60.869565217391305</v>
      </c>
      <c r="F44" s="92">
        <f>分析係数表!C47</f>
        <v>0.39611399613657461</v>
      </c>
      <c r="G44" s="91">
        <f>SUM(G5:G43)</f>
        <v>12.355422288122552</v>
      </c>
      <c r="H44" s="91">
        <f>SUM(H5:H43)</f>
        <v>14.382331385651801</v>
      </c>
      <c r="I44" s="91">
        <f>SUM(I5:I43)</f>
        <v>114.3823313856518</v>
      </c>
      <c r="J44" s="92">
        <f>分析係数表!G47</f>
        <v>0.26621430495689657</v>
      </c>
      <c r="K44" s="93">
        <f>SUM(K5:K43)</f>
        <v>27.324547353061568</v>
      </c>
      <c r="L44" s="94">
        <f>最終需要_まとめ!$L$33</f>
        <v>0.627</v>
      </c>
      <c r="M44" s="91">
        <f>K44*L44</f>
        <v>17.132491190369603</v>
      </c>
      <c r="N44" s="95">
        <f>分析係数表!H47</f>
        <v>1</v>
      </c>
      <c r="O44" s="96">
        <f>SUM(O5:O43)</f>
        <v>17.132491190369603</v>
      </c>
      <c r="P44" s="92">
        <f>分析係数表!C47</f>
        <v>0.39611399613657461</v>
      </c>
      <c r="Q44" s="96">
        <f>SUM(Q5:Q43)</f>
        <v>5.0456638642496507</v>
      </c>
      <c r="R44" s="91">
        <f>SUM(R5:R43)</f>
        <v>5.6728563750824277</v>
      </c>
      <c r="S44" s="97">
        <f>SUM(S5:S43)</f>
        <v>120.05518776073417</v>
      </c>
      <c r="T44" s="98">
        <f>分析係数表!F47</f>
        <v>0.49986530172413796</v>
      </c>
      <c r="U44" s="99">
        <f>SUM(U5:U43)</f>
        <v>47.474815767553729</v>
      </c>
      <c r="V44" s="100">
        <f>分析係数表!D47</f>
        <v>0.10482893318965517</v>
      </c>
      <c r="W44" s="101">
        <f>SUM(W5:W43)</f>
        <v>14</v>
      </c>
      <c r="X44" s="92">
        <f>分析係数表!E47</f>
        <v>8.4725215517241381E-2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1.1165698972755694E-3</v>
      </c>
      <c r="E5" s="77">
        <f t="shared" ref="E5:E38" si="0">$C$27*D5</f>
        <v>0.11165698972755694</v>
      </c>
      <c r="F5" s="76">
        <f>分析係数表!C8</f>
        <v>1</v>
      </c>
      <c r="G5" s="77">
        <f t="shared" ref="G5:G38" si="1">E5*F5</f>
        <v>0.11165698972755694</v>
      </c>
      <c r="H5" s="77">
        <f t="array" ref="H5:H43">MMULT(逆行列係数!C5:AO43,'23'!G5:G43)</f>
        <v>0.1317524503467804</v>
      </c>
      <c r="I5" s="77">
        <f t="shared" ref="I5:I38" si="2">C5+H5</f>
        <v>0.1317524503467804</v>
      </c>
      <c r="J5" s="76">
        <f>分析係数表!G8</f>
        <v>0.11967899511514306</v>
      </c>
      <c r="K5" s="78">
        <f t="shared" ref="K5:K38" si="3">I5*J5</f>
        <v>1.5768000861460459E-2</v>
      </c>
      <c r="L5" s="79" t="s">
        <v>183</v>
      </c>
      <c r="M5" s="80" t="s">
        <v>183</v>
      </c>
      <c r="N5" s="81">
        <f>分析係数表!H8</f>
        <v>1.4037849716291122E-2</v>
      </c>
      <c r="O5" s="82">
        <f t="shared" ref="O5:O43" si="4">$M$44*N5</f>
        <v>0.33129131032850145</v>
      </c>
      <c r="P5" s="76">
        <f>分析係数表!C8</f>
        <v>1</v>
      </c>
      <c r="Q5" s="82">
        <f t="shared" ref="Q5:Q38" si="5">O5*P5</f>
        <v>0.33129131032850145</v>
      </c>
      <c r="R5" s="83">
        <f t="array" ref="R5:R43">MMULT(逆行列係数!C5:AO43,'23'!Q5:Q43)</f>
        <v>0.47908988425040466</v>
      </c>
      <c r="S5" s="84">
        <f t="shared" ref="S5:S38" si="6">I5+R5</f>
        <v>0.61084233459718507</v>
      </c>
      <c r="T5" s="85">
        <f>分析係数表!F8</f>
        <v>0.45208187950686207</v>
      </c>
      <c r="U5" s="86">
        <f t="shared" ref="U5:U38" si="7">S5*T5</f>
        <v>0.27615075070705497</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投入係数表!Y6</f>
        <v>0</v>
      </c>
      <c r="E6" s="77">
        <f t="shared" si="0"/>
        <v>0</v>
      </c>
      <c r="F6" s="76">
        <f>分析係数表!C9</f>
        <v>0.71764705882352942</v>
      </c>
      <c r="G6" s="77">
        <f t="shared" si="1"/>
        <v>0</v>
      </c>
      <c r="H6" s="77">
        <v>3.0592188895745144E-2</v>
      </c>
      <c r="I6" s="77">
        <f t="shared" si="2"/>
        <v>3.0592188895745144E-2</v>
      </c>
      <c r="J6" s="76">
        <f>分析係数表!G9</f>
        <v>0.25757575757575757</v>
      </c>
      <c r="K6" s="78">
        <f t="shared" si="3"/>
        <v>7.8798062307222343E-3</v>
      </c>
      <c r="L6" s="79"/>
      <c r="M6" s="80"/>
      <c r="N6" s="81">
        <f>分析係数表!H9</f>
        <v>7.2157171438879601E-4</v>
      </c>
      <c r="O6" s="82">
        <f t="shared" si="4"/>
        <v>1.7028992586979048E-2</v>
      </c>
      <c r="P6" s="76">
        <f>分析係数表!C9</f>
        <v>0.71764705882352942</v>
      </c>
      <c r="Q6" s="82">
        <f t="shared" si="5"/>
        <v>1.22208064447732E-2</v>
      </c>
      <c r="R6" s="83">
        <v>1.501478417826777E-2</v>
      </c>
      <c r="S6" s="84">
        <f t="shared" si="6"/>
        <v>4.5606973074012916E-2</v>
      </c>
      <c r="T6" s="85">
        <f>分析係数表!F9</f>
        <v>0.71212121212121215</v>
      </c>
      <c r="U6" s="86">
        <f t="shared" si="7"/>
        <v>3.2477692946645563E-2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投入係数表!Y7</f>
        <v>0</v>
      </c>
      <c r="E7" s="77">
        <f t="shared" si="0"/>
        <v>0</v>
      </c>
      <c r="F7" s="76">
        <f>分析係数表!C10</f>
        <v>2.3584905660377409E-2</v>
      </c>
      <c r="G7" s="77">
        <f t="shared" si="1"/>
        <v>0</v>
      </c>
      <c r="H7" s="77">
        <v>3.4081173816090047E-6</v>
      </c>
      <c r="I7" s="77">
        <f t="shared" si="2"/>
        <v>3.4081173816090047E-6</v>
      </c>
      <c r="J7" s="76">
        <f>分析係数表!G10</f>
        <v>0.2857142857142857</v>
      </c>
      <c r="K7" s="78">
        <f t="shared" si="3"/>
        <v>9.7374782331685833E-7</v>
      </c>
      <c r="L7" s="79"/>
      <c r="M7" s="80"/>
      <c r="N7" s="81">
        <f>分析係数表!H10</f>
        <v>1.443143428777592E-3</v>
      </c>
      <c r="O7" s="82">
        <f t="shared" si="4"/>
        <v>3.4057985173958097E-2</v>
      </c>
      <c r="P7" s="76">
        <f>分析係数表!C10</f>
        <v>2.3584905660377409E-2</v>
      </c>
      <c r="Q7" s="82">
        <f t="shared" si="5"/>
        <v>8.0325436731033416E-4</v>
      </c>
      <c r="R7" s="83">
        <v>1.1518576353405448E-3</v>
      </c>
      <c r="S7" s="84">
        <f t="shared" si="6"/>
        <v>1.1552657527221539E-3</v>
      </c>
      <c r="T7" s="85">
        <f>分析係数表!F10</f>
        <v>0.5714285714285714</v>
      </c>
      <c r="U7" s="86">
        <f t="shared" si="7"/>
        <v>6.6015185869837357E-4</v>
      </c>
      <c r="V7" s="87">
        <f>分析係数表!D10</f>
        <v>0.14285714285714285</v>
      </c>
      <c r="W7" s="167">
        <f t="shared" si="8"/>
        <v>0</v>
      </c>
      <c r="X7" s="76">
        <f>分析係数表!E10</f>
        <v>0</v>
      </c>
      <c r="Y7" s="166">
        <f t="shared" si="9"/>
        <v>0</v>
      </c>
    </row>
    <row r="8" spans="1:25" x14ac:dyDescent="0.2">
      <c r="A8" s="6" t="s">
        <v>221</v>
      </c>
      <c r="B8" s="5" t="s">
        <v>27</v>
      </c>
      <c r="C8" s="90"/>
      <c r="D8" s="76">
        <f>投入係数表!Y8</f>
        <v>6.4761054041983027E-3</v>
      </c>
      <c r="E8" s="77">
        <f t="shared" si="0"/>
        <v>0.64761054041983024</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-7.7404511758995666E-4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0.10853964836742014</v>
      </c>
      <c r="G9" s="77">
        <f t="shared" si="1"/>
        <v>0</v>
      </c>
      <c r="H9" s="77">
        <v>2.2594229397776798E-3</v>
      </c>
      <c r="I9" s="77">
        <f t="shared" si="2"/>
        <v>2.2594229397776798E-3</v>
      </c>
      <c r="J9" s="76">
        <f>分析係数表!G12</f>
        <v>0.14452332657200812</v>
      </c>
      <c r="K9" s="78">
        <f t="shared" si="3"/>
        <v>3.2653931938977622E-4</v>
      </c>
      <c r="L9" s="79"/>
      <c r="M9" s="80"/>
      <c r="N9" s="81">
        <f>分析係数表!H12</f>
        <v>0.10554626258650661</v>
      </c>
      <c r="O9" s="82">
        <f t="shared" si="4"/>
        <v>2.4908771884044807</v>
      </c>
      <c r="P9" s="76">
        <f>分析係数表!C12</f>
        <v>0.10853964836742014</v>
      </c>
      <c r="Q9" s="82">
        <f t="shared" si="5"/>
        <v>0.27035893415585044</v>
      </c>
      <c r="R9" s="83">
        <v>0.29686760908012694</v>
      </c>
      <c r="S9" s="84">
        <f t="shared" si="6"/>
        <v>0.29912703201990459</v>
      </c>
      <c r="T9" s="85">
        <f>分析係数表!F12</f>
        <v>0.28575050709939148</v>
      </c>
      <c r="U9" s="86">
        <f t="shared" si="7"/>
        <v>8.5475701086823647E-2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投入係数表!Y10</f>
        <v>3.3497096918267085E-3</v>
      </c>
      <c r="E10" s="77">
        <f t="shared" si="0"/>
        <v>0.33497096918267083</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0.37076761132558916</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投入係数表!Y11</f>
        <v>5.0245645377400623E-2</v>
      </c>
      <c r="E11" s="77">
        <f t="shared" si="0"/>
        <v>5.0245645377400621</v>
      </c>
      <c r="F11" s="76">
        <f>分析係数表!C14</f>
        <v>8.8339222614840951E-2</v>
      </c>
      <c r="G11" s="77">
        <f t="shared" si="1"/>
        <v>0.44386612524205477</v>
      </c>
      <c r="H11" s="77">
        <v>0.45877543033327023</v>
      </c>
      <c r="I11" s="77">
        <f t="shared" si="2"/>
        <v>0.45877543033327023</v>
      </c>
      <c r="J11" s="76">
        <f>分析係数表!G14</f>
        <v>0.19860627177700349</v>
      </c>
      <c r="K11" s="78">
        <f t="shared" si="3"/>
        <v>9.1115677801381204E-2</v>
      </c>
      <c r="L11" s="79"/>
      <c r="M11" s="80"/>
      <c r="N11" s="81">
        <f>分析係数表!H14</f>
        <v>1.3119485716159927E-3</v>
      </c>
      <c r="O11" s="82">
        <f t="shared" si="4"/>
        <v>3.0961804703598265E-2</v>
      </c>
      <c r="P11" s="76">
        <f>分析係数表!C14</f>
        <v>8.8339222614840951E-2</v>
      </c>
      <c r="Q11" s="82">
        <f t="shared" si="5"/>
        <v>2.7351417582683968E-3</v>
      </c>
      <c r="R11" s="83">
        <v>7.519039167380768E-3</v>
      </c>
      <c r="S11" s="84">
        <f t="shared" si="6"/>
        <v>0.46629446950065101</v>
      </c>
      <c r="T11" s="85">
        <f>分析係数表!F14</f>
        <v>0.38327526132404183</v>
      </c>
      <c r="U11" s="86">
        <f t="shared" si="7"/>
        <v>0.17871913465181746</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投入係数表!Y12</f>
        <v>5.5828494863778468E-3</v>
      </c>
      <c r="E12" s="77">
        <f t="shared" si="0"/>
        <v>0.55828494863778466</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0.23066544504180708</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投入係数表!Y13</f>
        <v>1.2952210808396605E-2</v>
      </c>
      <c r="E13" s="77">
        <f t="shared" si="0"/>
        <v>1.2952210808396605</v>
      </c>
      <c r="F13" s="76">
        <f>分析係数表!C16</f>
        <v>0.17911646586345387</v>
      </c>
      <c r="G13" s="77">
        <f t="shared" si="1"/>
        <v>0.23199542251184288</v>
      </c>
      <c r="H13" s="77">
        <v>0.2587146456816159</v>
      </c>
      <c r="I13" s="77">
        <f t="shared" si="2"/>
        <v>0.2587146456816159</v>
      </c>
      <c r="J13" s="76">
        <f>分析係数表!G16</f>
        <v>3.2586558044806514E-2</v>
      </c>
      <c r="K13" s="78">
        <f t="shared" si="3"/>
        <v>8.4306198185455268E-3</v>
      </c>
      <c r="L13" s="79"/>
      <c r="M13" s="80"/>
      <c r="N13" s="81">
        <f>分析係数表!H16</f>
        <v>1.8859260716979895E-2</v>
      </c>
      <c r="O13" s="82">
        <f t="shared" si="4"/>
        <v>0.44507594261422506</v>
      </c>
      <c r="P13" s="76">
        <f>分析係数表!C16</f>
        <v>0.17911646586345387</v>
      </c>
      <c r="Q13" s="82">
        <f t="shared" si="5"/>
        <v>7.9720429881905391E-2</v>
      </c>
      <c r="R13" s="83">
        <v>9.7706149432518791E-2</v>
      </c>
      <c r="S13" s="84">
        <f t="shared" si="6"/>
        <v>0.35642079511413471</v>
      </c>
      <c r="T13" s="85">
        <f>分析係数表!F16</f>
        <v>0.28920570264765783</v>
      </c>
      <c r="U13" s="86">
        <f t="shared" si="7"/>
        <v>0.10307892648922022</v>
      </c>
      <c r="V13" s="87">
        <f>分析係数表!D16</f>
        <v>0</v>
      </c>
      <c r="W13" s="167">
        <f t="shared" si="8"/>
        <v>0</v>
      </c>
      <c r="X13" s="76">
        <f>分析係数表!E16</f>
        <v>0</v>
      </c>
      <c r="Y13" s="166">
        <f t="shared" si="9"/>
        <v>0</v>
      </c>
    </row>
    <row r="14" spans="1:25" x14ac:dyDescent="0.2">
      <c r="A14" s="6" t="s">
        <v>2</v>
      </c>
      <c r="B14" s="5" t="s">
        <v>364</v>
      </c>
      <c r="C14" s="90"/>
      <c r="D14" s="76">
        <f>投入係数表!Y14</f>
        <v>1.4292094685127288E-2</v>
      </c>
      <c r="E14" s="77">
        <f t="shared" si="0"/>
        <v>1.4292094685127288</v>
      </c>
      <c r="F14" s="76">
        <f>分析係数表!C17</f>
        <v>0.37357512953367877</v>
      </c>
      <c r="G14" s="77">
        <f t="shared" si="1"/>
        <v>0.53391711233040284</v>
      </c>
      <c r="H14" s="77">
        <v>0.64684751533701379</v>
      </c>
      <c r="I14" s="77">
        <f t="shared" si="2"/>
        <v>0.64684751533701379</v>
      </c>
      <c r="J14" s="76">
        <f>分析係数表!G17</f>
        <v>0.21247931930985584</v>
      </c>
      <c r="K14" s="78">
        <f t="shared" si="3"/>
        <v>0.13744171975608022</v>
      </c>
      <c r="L14" s="79"/>
      <c r="M14" s="80"/>
      <c r="N14" s="81">
        <f>分析係数表!H17</f>
        <v>3.1158778575879824E-3</v>
      </c>
      <c r="O14" s="82">
        <f t="shared" si="4"/>
        <v>7.3534286171045876E-2</v>
      </c>
      <c r="P14" s="76">
        <f>分析係数表!C17</f>
        <v>0.37357512953367877</v>
      </c>
      <c r="Q14" s="82">
        <f t="shared" si="5"/>
        <v>2.7470580481515065E-2</v>
      </c>
      <c r="R14" s="83">
        <v>5.2483264987669462E-2</v>
      </c>
      <c r="S14" s="84">
        <f t="shared" si="6"/>
        <v>0.69933078032468321</v>
      </c>
      <c r="T14" s="85">
        <f>分析係数表!F17</f>
        <v>0.32309146773812336</v>
      </c>
      <c r="U14" s="86">
        <f t="shared" si="7"/>
        <v>0.22594780824954902</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投入係数表!Y15</f>
        <v>5.6945064761054043E-2</v>
      </c>
      <c r="E15" s="77">
        <f t="shared" si="0"/>
        <v>5.6945064761054045</v>
      </c>
      <c r="F15" s="76">
        <f>分析係数表!C18</f>
        <v>9.0293453724604955E-2</v>
      </c>
      <c r="G15" s="77">
        <f t="shared" si="1"/>
        <v>0.51417665698468662</v>
      </c>
      <c r="H15" s="77">
        <v>0.52114559224922119</v>
      </c>
      <c r="I15" s="77">
        <f t="shared" si="2"/>
        <v>0.52114559224922119</v>
      </c>
      <c r="J15" s="76">
        <f>分析係数表!G18</f>
        <v>0.21491228070175439</v>
      </c>
      <c r="K15" s="78">
        <f t="shared" si="3"/>
        <v>0.11200058780794667</v>
      </c>
      <c r="L15" s="79"/>
      <c r="M15" s="80"/>
      <c r="N15" s="81">
        <f>分析係数表!H18</f>
        <v>4.9198071435599725E-4</v>
      </c>
      <c r="O15" s="82">
        <f t="shared" si="4"/>
        <v>1.161067676384935E-2</v>
      </c>
      <c r="P15" s="76">
        <f>分析係数表!C18</f>
        <v>9.0293453724604955E-2</v>
      </c>
      <c r="Q15" s="82">
        <f t="shared" si="5"/>
        <v>1.0483681050879774E-3</v>
      </c>
      <c r="R15" s="83">
        <v>2.082990170533594E-3</v>
      </c>
      <c r="S15" s="84">
        <f t="shared" si="6"/>
        <v>0.52322858241975478</v>
      </c>
      <c r="T15" s="85">
        <f>分析係数表!F18</f>
        <v>0.46052631578947367</v>
      </c>
      <c r="U15" s="86">
        <f t="shared" si="7"/>
        <v>0.24096053137751863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投入係数表!Y16</f>
        <v>2.4787851719517643E-2</v>
      </c>
      <c r="E16" s="77">
        <f t="shared" si="0"/>
        <v>2.4787851719517642</v>
      </c>
      <c r="F16" s="76">
        <f>分析係数表!C19</f>
        <v>1.9704433497536922E-2</v>
      </c>
      <c r="G16" s="77">
        <f t="shared" si="1"/>
        <v>4.8843057575404164E-2</v>
      </c>
      <c r="H16" s="77">
        <v>6.030012491869767E-2</v>
      </c>
      <c r="I16" s="77">
        <f t="shared" si="2"/>
        <v>6.030012491869767E-2</v>
      </c>
      <c r="J16" s="76">
        <f>分析係数表!G19</f>
        <v>6.3291139240506333E-2</v>
      </c>
      <c r="K16" s="78">
        <f t="shared" si="3"/>
        <v>3.8164636024492198E-3</v>
      </c>
      <c r="L16" s="79"/>
      <c r="M16" s="80"/>
      <c r="N16" s="81">
        <f>分析係数表!H19</f>
        <v>-1.3119485716159927E-4</v>
      </c>
      <c r="O16" s="82">
        <f t="shared" si="4"/>
        <v>-3.0961804703598266E-3</v>
      </c>
      <c r="P16" s="76">
        <f>分析係数表!C19</f>
        <v>1.9704433497536922E-2</v>
      </c>
      <c r="Q16" s="82">
        <f t="shared" si="5"/>
        <v>-6.1008482174577788E-5</v>
      </c>
      <c r="R16" s="83">
        <v>2.4798317829391524E-4</v>
      </c>
      <c r="S16" s="84">
        <f t="shared" si="6"/>
        <v>6.0548108096991585E-2</v>
      </c>
      <c r="T16" s="85">
        <f>分析係数表!F19</f>
        <v>0.26582278481012656</v>
      </c>
      <c r="U16" s="86">
        <f t="shared" si="7"/>
        <v>1.6095066709326877E-2</v>
      </c>
      <c r="V16" s="87">
        <f>分析係数表!D19</f>
        <v>3.7974683544303799E-2</v>
      </c>
      <c r="W16" s="167">
        <f t="shared" si="8"/>
        <v>0</v>
      </c>
      <c r="X16" s="76">
        <f>分析係数表!E19</f>
        <v>0</v>
      </c>
      <c r="Y16" s="166">
        <f t="shared" si="9"/>
        <v>0</v>
      </c>
    </row>
    <row r="17" spans="1:25" x14ac:dyDescent="0.2">
      <c r="A17" s="6" t="s">
        <v>5</v>
      </c>
      <c r="B17" s="5" t="s">
        <v>33</v>
      </c>
      <c r="C17" s="90"/>
      <c r="D17" s="76">
        <f>投入係数表!Y17</f>
        <v>9.6025011165698972E-3</v>
      </c>
      <c r="E17" s="77">
        <f t="shared" si="0"/>
        <v>0.9602501116569897</v>
      </c>
      <c r="F17" s="76">
        <f>分析係数表!C20</f>
        <v>3.1397174254317317E-3</v>
      </c>
      <c r="G17" s="77">
        <f t="shared" si="1"/>
        <v>3.0149140083422167E-3</v>
      </c>
      <c r="H17" s="77">
        <v>3.6560614492225185E-3</v>
      </c>
      <c r="I17" s="77">
        <f t="shared" si="2"/>
        <v>3.6560614492225185E-3</v>
      </c>
      <c r="J17" s="76">
        <f>分析係数表!G20</f>
        <v>0.11538461538461539</v>
      </c>
      <c r="K17" s="78">
        <f t="shared" si="3"/>
        <v>4.2185324414105983E-4</v>
      </c>
      <c r="L17" s="79"/>
      <c r="M17" s="80"/>
      <c r="N17" s="81">
        <f>分析係数表!H20</f>
        <v>6.231755715175965E-4</v>
      </c>
      <c r="O17" s="82">
        <f t="shared" si="4"/>
        <v>1.4706857234209177E-2</v>
      </c>
      <c r="P17" s="76">
        <f>分析係数表!C20</f>
        <v>3.1397174254317317E-3</v>
      </c>
      <c r="Q17" s="82">
        <f t="shared" si="5"/>
        <v>4.6175375931583271E-5</v>
      </c>
      <c r="R17" s="83">
        <v>1.1054209787860348E-4</v>
      </c>
      <c r="S17" s="84">
        <f t="shared" si="6"/>
        <v>3.7666035471011221E-3</v>
      </c>
      <c r="T17" s="85">
        <f>分析係数表!F20</f>
        <v>0.26923076923076922</v>
      </c>
      <c r="U17" s="86">
        <f t="shared" si="7"/>
        <v>1.014085570373379E-3</v>
      </c>
      <c r="V17" s="87">
        <f>分析係数表!D20</f>
        <v>0</v>
      </c>
      <c r="W17" s="167">
        <f t="shared" si="8"/>
        <v>0</v>
      </c>
      <c r="X17" s="76">
        <f>分析係数表!E20</f>
        <v>0</v>
      </c>
      <c r="Y17" s="166">
        <f t="shared" si="9"/>
        <v>0</v>
      </c>
    </row>
    <row r="18" spans="1:25" x14ac:dyDescent="0.2">
      <c r="A18" s="6" t="s">
        <v>6</v>
      </c>
      <c r="B18" s="5" t="s">
        <v>34</v>
      </c>
      <c r="C18" s="90"/>
      <c r="D18" s="76">
        <f>投入係数表!Y18</f>
        <v>0.10183117463153193</v>
      </c>
      <c r="E18" s="77">
        <f t="shared" si="0"/>
        <v>10.183117463153193</v>
      </c>
      <c r="F18" s="76">
        <f>分析係数表!C21</f>
        <v>0.20240700218818386</v>
      </c>
      <c r="G18" s="77">
        <f t="shared" si="1"/>
        <v>2.0611342786469815</v>
      </c>
      <c r="H18" s="77">
        <v>2.1055872422059494</v>
      </c>
      <c r="I18" s="77">
        <f t="shared" si="2"/>
        <v>2.1055872422059494</v>
      </c>
      <c r="J18" s="76">
        <f>分析係数表!G21</f>
        <v>0.28486646884272998</v>
      </c>
      <c r="K18" s="78">
        <f t="shared" si="3"/>
        <v>0.59981120252751086</v>
      </c>
      <c r="L18" s="79"/>
      <c r="M18" s="80"/>
      <c r="N18" s="81">
        <f>分析係数表!H21</f>
        <v>1.0495588572927942E-3</v>
      </c>
      <c r="O18" s="82">
        <f t="shared" si="4"/>
        <v>2.4769443762878613E-2</v>
      </c>
      <c r="P18" s="76">
        <f>分析係数表!C21</f>
        <v>0.20240700218818386</v>
      </c>
      <c r="Q18" s="82">
        <f t="shared" si="5"/>
        <v>5.0135088579130686E-3</v>
      </c>
      <c r="R18" s="83">
        <v>9.6084170122742105E-3</v>
      </c>
      <c r="S18" s="84">
        <f t="shared" si="6"/>
        <v>2.1151956592182235</v>
      </c>
      <c r="T18" s="85">
        <f>分析係数表!F21</f>
        <v>0.42507418397626112</v>
      </c>
      <c r="U18" s="86">
        <f t="shared" si="7"/>
        <v>0.89911506879231606</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投入係数表!Y19</f>
        <v>6.6994193836534171E-3</v>
      </c>
      <c r="E19" s="77">
        <f t="shared" si="0"/>
        <v>0.66994193836534166</v>
      </c>
      <c r="F19" s="76">
        <f>分析係数表!C22</f>
        <v>1.320132013201325E-2</v>
      </c>
      <c r="G19" s="77">
        <f t="shared" si="1"/>
        <v>8.8441179982223644E-3</v>
      </c>
      <c r="H19" s="77">
        <v>9.363866153681363E-3</v>
      </c>
      <c r="I19" s="77">
        <f t="shared" si="2"/>
        <v>9.363866153681363E-3</v>
      </c>
      <c r="J19" s="76">
        <f>分析係数表!G22</f>
        <v>0.19444444444444445</v>
      </c>
      <c r="K19" s="78">
        <f t="shared" si="3"/>
        <v>1.8207517521047095E-3</v>
      </c>
      <c r="L19" s="79"/>
      <c r="M19" s="80"/>
      <c r="N19" s="81">
        <f>分析係数表!H22</f>
        <v>6.5597428580799636E-5</v>
      </c>
      <c r="O19" s="82">
        <f t="shared" si="4"/>
        <v>1.5480902351799133E-3</v>
      </c>
      <c r="P19" s="76">
        <f>分析係数表!C22</f>
        <v>1.320132013201325E-2</v>
      </c>
      <c r="Q19" s="82">
        <f t="shared" si="5"/>
        <v>2.0436834787853717E-5</v>
      </c>
      <c r="R19" s="83">
        <v>1.4037147938721848E-4</v>
      </c>
      <c r="S19" s="84">
        <f t="shared" si="6"/>
        <v>9.5042376330685806E-3</v>
      </c>
      <c r="T19" s="85">
        <f>分析係数表!F22</f>
        <v>0.42592592592592593</v>
      </c>
      <c r="U19" s="86">
        <f t="shared" si="7"/>
        <v>4.0481012140847657E-3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投入係数表!Y20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7.7404511758995666E-4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投入係数表!Y21</f>
        <v>2.2331397945511388E-4</v>
      </c>
      <c r="E21" s="77">
        <f t="shared" si="0"/>
        <v>2.2331397945511387E-2</v>
      </c>
      <c r="F21" s="76">
        <f>分析係数表!C24</f>
        <v>0.31952662721893488</v>
      </c>
      <c r="G21" s="77">
        <f t="shared" si="1"/>
        <v>7.1354762666131048E-3</v>
      </c>
      <c r="H21" s="77">
        <v>1.181042636645999E-2</v>
      </c>
      <c r="I21" s="77">
        <f t="shared" si="2"/>
        <v>1.181042636645999E-2</v>
      </c>
      <c r="J21" s="76">
        <f>分析係数表!G24</f>
        <v>0.20786516853932585</v>
      </c>
      <c r="K21" s="78">
        <f t="shared" si="3"/>
        <v>2.4549762671855035E-3</v>
      </c>
      <c r="L21" s="79"/>
      <c r="M21" s="80"/>
      <c r="N21" s="81">
        <f>分析係数表!H24</f>
        <v>4.2638328577519763E-4</v>
      </c>
      <c r="O21" s="82">
        <f t="shared" si="4"/>
        <v>1.0062586528669436E-2</v>
      </c>
      <c r="P21" s="76">
        <f>分析係数表!C24</f>
        <v>0.31952662721893488</v>
      </c>
      <c r="Q21" s="82">
        <f t="shared" si="5"/>
        <v>3.2152643346044351E-3</v>
      </c>
      <c r="R21" s="83">
        <v>6.936710395920591E-3</v>
      </c>
      <c r="S21" s="84">
        <f t="shared" si="6"/>
        <v>1.874713676238058E-2</v>
      </c>
      <c r="T21" s="85">
        <f>分析係数表!F24</f>
        <v>0.398876404494382</v>
      </c>
      <c r="U21" s="86">
        <f t="shared" si="7"/>
        <v>7.4777905063428147E-3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投入係数表!Y22</f>
        <v>2.2331397945511388E-4</v>
      </c>
      <c r="E22" s="77">
        <f t="shared" si="0"/>
        <v>2.2331397945511387E-2</v>
      </c>
      <c r="F22" s="76">
        <f>分析係数表!C25</f>
        <v>1.883239171374762E-2</v>
      </c>
      <c r="G22" s="77">
        <f t="shared" si="1"/>
        <v>4.2055363362544931E-4</v>
      </c>
      <c r="H22" s="77">
        <v>3.275546315818265E-3</v>
      </c>
      <c r="I22" s="77">
        <f t="shared" si="2"/>
        <v>3.275546315818265E-3</v>
      </c>
      <c r="J22" s="76">
        <f>分析係数表!G25</f>
        <v>0.19852941176470587</v>
      </c>
      <c r="K22" s="78">
        <f t="shared" si="3"/>
        <v>6.5029228328744961E-4</v>
      </c>
      <c r="L22" s="79"/>
      <c r="M22" s="80"/>
      <c r="N22" s="81">
        <f>分析係数表!H25</f>
        <v>5.9037685722719666E-4</v>
      </c>
      <c r="O22" s="82">
        <f t="shared" si="4"/>
        <v>1.3932812116619219E-2</v>
      </c>
      <c r="P22" s="76">
        <f>分析係数表!C25</f>
        <v>1.883239171374762E-2</v>
      </c>
      <c r="Q22" s="82">
        <f t="shared" si="5"/>
        <v>2.6238817545422223E-4</v>
      </c>
      <c r="R22" s="83">
        <v>1.1521314706798291E-3</v>
      </c>
      <c r="S22" s="84">
        <f t="shared" si="6"/>
        <v>4.4276777864980937E-3</v>
      </c>
      <c r="T22" s="85">
        <f>分析係数表!F25</f>
        <v>0.35294117647058826</v>
      </c>
      <c r="U22" s="86">
        <f t="shared" si="7"/>
        <v>1.5627098069993274E-3</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投入係数表!Y23</f>
        <v>8.4859312192943279E-3</v>
      </c>
      <c r="E23" s="77">
        <f t="shared" si="0"/>
        <v>0.84859312192943281</v>
      </c>
      <c r="F23" s="76">
        <f>分析係数表!C26</f>
        <v>0.74753173483779967</v>
      </c>
      <c r="G23" s="77">
        <f t="shared" si="1"/>
        <v>0.63435028860733333</v>
      </c>
      <c r="H23" s="77">
        <v>0.71284483235392937</v>
      </c>
      <c r="I23" s="77">
        <f t="shared" si="2"/>
        <v>0.71284483235392937</v>
      </c>
      <c r="J23" s="76">
        <f>分析係数表!G26</f>
        <v>0.19647946353730092</v>
      </c>
      <c r="K23" s="78">
        <f t="shared" si="3"/>
        <v>0.14005937024623724</v>
      </c>
      <c r="L23" s="79"/>
      <c r="M23" s="80"/>
      <c r="N23" s="81">
        <f>分析係数表!H26</f>
        <v>1.2791498573255929E-2</v>
      </c>
      <c r="O23" s="82">
        <f t="shared" si="4"/>
        <v>0.30187759586008311</v>
      </c>
      <c r="P23" s="76">
        <f>分析係数表!C26</f>
        <v>0.74753173483779967</v>
      </c>
      <c r="Q23" s="82">
        <f t="shared" si="5"/>
        <v>0.22566308294195211</v>
      </c>
      <c r="R23" s="83">
        <v>0.25092254439921829</v>
      </c>
      <c r="S23" s="84">
        <f t="shared" si="6"/>
        <v>0.96376737675314761</v>
      </c>
      <c r="T23" s="85">
        <f>分析係数表!F26</f>
        <v>0.33528918692372173</v>
      </c>
      <c r="U23" s="86">
        <f t="shared" si="7"/>
        <v>0.32314078013517106</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投入係数表!Y24</f>
        <v>1.786511835640911E-3</v>
      </c>
      <c r="E24" s="77">
        <f t="shared" si="0"/>
        <v>0.1786511835640911</v>
      </c>
      <c r="F24" s="76">
        <f>分析係数表!C27</f>
        <v>2.5641025641025661E-2</v>
      </c>
      <c r="G24" s="77">
        <f t="shared" si="1"/>
        <v>4.5807995785664421E-3</v>
      </c>
      <c r="H24" s="77">
        <v>4.6027836591795643E-3</v>
      </c>
      <c r="I24" s="77">
        <f t="shared" si="2"/>
        <v>4.6027836591795643E-3</v>
      </c>
      <c r="J24" s="76">
        <f>分析係数表!G27</f>
        <v>0.17777777777777778</v>
      </c>
      <c r="K24" s="78">
        <f t="shared" si="3"/>
        <v>8.1827265052081147E-4</v>
      </c>
      <c r="L24" s="79"/>
      <c r="M24" s="80"/>
      <c r="N24" s="81">
        <f>分析係数表!H27</f>
        <v>1.2135524287447932E-2</v>
      </c>
      <c r="O24" s="82">
        <f t="shared" si="4"/>
        <v>0.28639669350828395</v>
      </c>
      <c r="P24" s="76">
        <f>分析係数表!C27</f>
        <v>2.5641025641025661E-2</v>
      </c>
      <c r="Q24" s="82">
        <f t="shared" si="5"/>
        <v>7.3435049617508758E-3</v>
      </c>
      <c r="R24" s="83">
        <v>7.3678981934843374E-3</v>
      </c>
      <c r="S24" s="84">
        <f t="shared" si="6"/>
        <v>1.1970681852663902E-2</v>
      </c>
      <c r="T24" s="85">
        <f>分析係数表!F27</f>
        <v>0.33333333333333331</v>
      </c>
      <c r="U24" s="86">
        <f t="shared" si="7"/>
        <v>3.9902272842213E-3</v>
      </c>
      <c r="V24" s="87">
        <f>分析係数表!D27</f>
        <v>0</v>
      </c>
      <c r="W24" s="167">
        <f t="shared" si="8"/>
        <v>0</v>
      </c>
      <c r="X24" s="76">
        <f>分析係数表!E27</f>
        <v>0</v>
      </c>
      <c r="Y24" s="166">
        <f t="shared" si="9"/>
        <v>0</v>
      </c>
    </row>
    <row r="25" spans="1:25" x14ac:dyDescent="0.2">
      <c r="A25" s="6" t="s">
        <v>13</v>
      </c>
      <c r="B25" s="5" t="s">
        <v>191</v>
      </c>
      <c r="C25" s="90"/>
      <c r="D25" s="76">
        <f>投入係数表!Y25</f>
        <v>0</v>
      </c>
      <c r="E25" s="77">
        <f t="shared" si="0"/>
        <v>0</v>
      </c>
      <c r="F25" s="76">
        <f>分析係数表!C28</f>
        <v>7.5250836120401843E-3</v>
      </c>
      <c r="G25" s="77">
        <f t="shared" si="1"/>
        <v>0</v>
      </c>
      <c r="H25" s="77">
        <v>6.5566438199838261E-4</v>
      </c>
      <c r="I25" s="77">
        <f t="shared" si="2"/>
        <v>6.5566438199838261E-4</v>
      </c>
      <c r="J25" s="76">
        <f>分析係数表!G28</f>
        <v>0.13043478260869565</v>
      </c>
      <c r="K25" s="78">
        <f t="shared" si="3"/>
        <v>8.5521441130223817E-5</v>
      </c>
      <c r="L25" s="79"/>
      <c r="M25" s="80"/>
      <c r="N25" s="81">
        <f>分析係数表!H28</f>
        <v>2.325428843189347E-2</v>
      </c>
      <c r="O25" s="82">
        <f t="shared" si="4"/>
        <v>0.54879798837127924</v>
      </c>
      <c r="P25" s="76">
        <f>分析係数表!C28</f>
        <v>7.5250836120401843E-3</v>
      </c>
      <c r="Q25" s="82">
        <f t="shared" si="5"/>
        <v>4.1297507486133334E-3</v>
      </c>
      <c r="R25" s="83">
        <v>4.2770526073343702E-3</v>
      </c>
      <c r="S25" s="84">
        <f t="shared" si="6"/>
        <v>4.9327169893327531E-3</v>
      </c>
      <c r="T25" s="85">
        <f>分析係数表!F28</f>
        <v>0.21739130434782608</v>
      </c>
      <c r="U25" s="86">
        <f t="shared" si="7"/>
        <v>1.072329780289729E-3</v>
      </c>
      <c r="V25" s="87">
        <f>分析係数表!D28</f>
        <v>0</v>
      </c>
      <c r="W25" s="167">
        <f t="shared" si="8"/>
        <v>0</v>
      </c>
      <c r="X25" s="76">
        <f>分析係数表!E28</f>
        <v>0</v>
      </c>
      <c r="Y25" s="166">
        <f t="shared" si="9"/>
        <v>0</v>
      </c>
    </row>
    <row r="26" spans="1:25" x14ac:dyDescent="0.2">
      <c r="A26" s="6" t="s">
        <v>14</v>
      </c>
      <c r="B26" s="5" t="s">
        <v>50</v>
      </c>
      <c r="C26" s="90"/>
      <c r="D26" s="76">
        <f>投入係数表!Y26</f>
        <v>3.1263957123715946E-3</v>
      </c>
      <c r="E26" s="77">
        <f t="shared" si="0"/>
        <v>0.31263957123715946</v>
      </c>
      <c r="F26" s="76">
        <f>分析係数表!C29</f>
        <v>5.2565707133917394E-2</v>
      </c>
      <c r="G26" s="77">
        <f t="shared" si="1"/>
        <v>1.6434120140126029E-2</v>
      </c>
      <c r="H26" s="77">
        <v>1.9576309000068626E-2</v>
      </c>
      <c r="I26" s="77">
        <f t="shared" si="2"/>
        <v>1.9576309000068626E-2</v>
      </c>
      <c r="J26" s="76">
        <f>分析係数表!G29</f>
        <v>0.23652173913043478</v>
      </c>
      <c r="K26" s="78">
        <f t="shared" si="3"/>
        <v>4.630222650451014E-3</v>
      </c>
      <c r="L26" s="79"/>
      <c r="M26" s="80"/>
      <c r="N26" s="81">
        <f>分析係数表!H29</f>
        <v>1.0889173144412739E-2</v>
      </c>
      <c r="O26" s="82">
        <f t="shared" si="4"/>
        <v>0.25698297903986561</v>
      </c>
      <c r="P26" s="76">
        <f>分析係数表!C29</f>
        <v>5.2565707133917394E-2</v>
      </c>
      <c r="Q26" s="82">
        <f t="shared" si="5"/>
        <v>1.3508492014611208E-2</v>
      </c>
      <c r="R26" s="83">
        <v>1.6342177231987123E-2</v>
      </c>
      <c r="S26" s="84">
        <f t="shared" si="6"/>
        <v>3.5918486232055749E-2</v>
      </c>
      <c r="T26" s="85">
        <f>分析係数表!F29</f>
        <v>0.37217391304347824</v>
      </c>
      <c r="U26" s="86">
        <f t="shared" si="7"/>
        <v>1.3367923571582487E-2</v>
      </c>
      <c r="V26" s="87">
        <f>分析係数表!D29</f>
        <v>0.13217391304347825</v>
      </c>
      <c r="W26" s="167">
        <f t="shared" si="8"/>
        <v>0</v>
      </c>
      <c r="X26" s="76">
        <f>分析係数表!E29</f>
        <v>0.10086956521739131</v>
      </c>
      <c r="Y26" s="166">
        <f t="shared" si="9"/>
        <v>0</v>
      </c>
    </row>
    <row r="27" spans="1:25" x14ac:dyDescent="0.2">
      <c r="A27" s="6" t="s">
        <v>15</v>
      </c>
      <c r="B27" s="5" t="s">
        <v>36</v>
      </c>
      <c r="C27" s="75">
        <f>最終需要_まとめ!C28</f>
        <v>100</v>
      </c>
      <c r="D27" s="76">
        <f>投入係数表!Y27</f>
        <v>6.6994193836534166E-4</v>
      </c>
      <c r="E27" s="77">
        <f t="shared" si="0"/>
        <v>6.6994193836534169E-2</v>
      </c>
      <c r="F27" s="76">
        <f>分析係数表!C30</f>
        <v>1</v>
      </c>
      <c r="G27" s="77">
        <f t="shared" si="1"/>
        <v>6.6994193836534169E-2</v>
      </c>
      <c r="H27" s="77">
        <v>0.10323554635044255</v>
      </c>
      <c r="I27" s="77">
        <f t="shared" si="2"/>
        <v>100.10323554635045</v>
      </c>
      <c r="J27" s="76">
        <f>分析係数表!G30</f>
        <v>0.34479678427869587</v>
      </c>
      <c r="K27" s="78">
        <f t="shared" si="3"/>
        <v>34.515273712274478</v>
      </c>
      <c r="L27" s="79"/>
      <c r="M27" s="80"/>
      <c r="N27" s="81">
        <f>分析係数表!H30</f>
        <v>0</v>
      </c>
      <c r="O27" s="82">
        <f t="shared" si="4"/>
        <v>0</v>
      </c>
      <c r="P27" s="76">
        <f>分析係数表!C30</f>
        <v>1</v>
      </c>
      <c r="Q27" s="82">
        <f t="shared" si="5"/>
        <v>0</v>
      </c>
      <c r="R27" s="83">
        <v>4.2059406426814216E-2</v>
      </c>
      <c r="S27" s="84">
        <f t="shared" si="6"/>
        <v>100.14529495277726</v>
      </c>
      <c r="T27" s="85">
        <f>分析係数表!F30</f>
        <v>0.44149173738276015</v>
      </c>
      <c r="U27" s="86">
        <f t="shared" si="7"/>
        <v>44.213320259410594</v>
      </c>
      <c r="V27" s="87">
        <f>分析係数表!D30</f>
        <v>9.0218847699866017E-2</v>
      </c>
      <c r="W27" s="167">
        <f t="shared" si="8"/>
        <v>9</v>
      </c>
      <c r="X27" s="76">
        <f>分析係数表!E30</f>
        <v>4.6225993747208573E-2</v>
      </c>
      <c r="Y27" s="166">
        <f t="shared" si="9"/>
        <v>5</v>
      </c>
    </row>
    <row r="28" spans="1:25" x14ac:dyDescent="0.2">
      <c r="A28" s="6" t="s">
        <v>16</v>
      </c>
      <c r="B28" s="5" t="s">
        <v>192</v>
      </c>
      <c r="C28" s="90"/>
      <c r="D28" s="76">
        <f>投入係数表!Y28</f>
        <v>3.1263957123715946E-3</v>
      </c>
      <c r="E28" s="77">
        <f t="shared" si="0"/>
        <v>0.31263957123715946</v>
      </c>
      <c r="F28" s="76">
        <f>分析係数表!C31</f>
        <v>0.84592145015105746</v>
      </c>
      <c r="G28" s="77">
        <f t="shared" si="1"/>
        <v>0.26446851947554278</v>
      </c>
      <c r="H28" s="77">
        <v>0.4712522381154205</v>
      </c>
      <c r="I28" s="77">
        <f t="shared" si="2"/>
        <v>0.4712522381154205</v>
      </c>
      <c r="J28" s="76">
        <f>分析係数表!G31</f>
        <v>7.1042791857083509E-2</v>
      </c>
      <c r="K28" s="78">
        <f t="shared" si="3"/>
        <v>3.3479074664618573E-2</v>
      </c>
      <c r="L28" s="79"/>
      <c r="M28" s="80"/>
      <c r="N28" s="81">
        <f>分析係数表!H31</f>
        <v>2.6304568860900653E-2</v>
      </c>
      <c r="O28" s="82">
        <f t="shared" si="4"/>
        <v>0.62078418430714521</v>
      </c>
      <c r="P28" s="76">
        <f>分析係数表!C31</f>
        <v>0.84592145015105746</v>
      </c>
      <c r="Q28" s="82">
        <f t="shared" si="5"/>
        <v>0.52513465741994159</v>
      </c>
      <c r="R28" s="83">
        <v>0.68366926098948078</v>
      </c>
      <c r="S28" s="84">
        <f t="shared" si="6"/>
        <v>1.1549214991049013</v>
      </c>
      <c r="T28" s="85">
        <f>分析係数表!F31</f>
        <v>0.3444121312837557</v>
      </c>
      <c r="U28" s="86">
        <f t="shared" si="7"/>
        <v>0.39776897497214919</v>
      </c>
      <c r="V28" s="87">
        <f>分析係数表!D31</f>
        <v>0</v>
      </c>
      <c r="W28" s="167">
        <f t="shared" si="8"/>
        <v>0</v>
      </c>
      <c r="X28" s="76">
        <f>分析係数表!E31</f>
        <v>0</v>
      </c>
      <c r="Y28" s="166">
        <f t="shared" si="9"/>
        <v>0</v>
      </c>
    </row>
    <row r="29" spans="1:25" x14ac:dyDescent="0.2">
      <c r="A29" s="6" t="s">
        <v>17</v>
      </c>
      <c r="B29" s="5" t="s">
        <v>272</v>
      </c>
      <c r="C29" s="90"/>
      <c r="D29" s="76">
        <f>投入係数表!Y29</f>
        <v>6.6994193836534166E-4</v>
      </c>
      <c r="E29" s="77">
        <f t="shared" si="0"/>
        <v>6.6994193836534169E-2</v>
      </c>
      <c r="F29" s="76">
        <f>分析係数表!C32</f>
        <v>1</v>
      </c>
      <c r="G29" s="77">
        <f t="shared" si="1"/>
        <v>6.6994193836534169E-2</v>
      </c>
      <c r="H29" s="77">
        <v>8.5788575775303882E-2</v>
      </c>
      <c r="I29" s="77">
        <f t="shared" si="2"/>
        <v>8.5788575775303882E-2</v>
      </c>
      <c r="J29" s="76">
        <f>分析係数表!G32</f>
        <v>0.14030064423765212</v>
      </c>
      <c r="K29" s="78">
        <f t="shared" si="3"/>
        <v>1.2036192449505771E-2</v>
      </c>
      <c r="L29" s="79"/>
      <c r="M29" s="80"/>
      <c r="N29" s="81">
        <f>分析係数表!H32</f>
        <v>7.5437042867919574E-3</v>
      </c>
      <c r="O29" s="82">
        <f t="shared" si="4"/>
        <v>0.17803037704569002</v>
      </c>
      <c r="P29" s="76">
        <f>分析係数表!C32</f>
        <v>1</v>
      </c>
      <c r="Q29" s="82">
        <f t="shared" si="5"/>
        <v>0.17803037704569002</v>
      </c>
      <c r="R29" s="83">
        <v>0.2216359212917122</v>
      </c>
      <c r="S29" s="84">
        <f t="shared" si="6"/>
        <v>0.30742449706701608</v>
      </c>
      <c r="T29" s="85">
        <f>分析係数表!F32</f>
        <v>0.4831782390837509</v>
      </c>
      <c r="U29" s="86">
        <f t="shared" si="7"/>
        <v>0.14854082714404857</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投入係数表!Y30</f>
        <v>2.0098258150960252E-3</v>
      </c>
      <c r="E30" s="77">
        <f t="shared" si="0"/>
        <v>0.20098258150960252</v>
      </c>
      <c r="F30" s="76">
        <f>分析係数表!C33</f>
        <v>0.837092731829574</v>
      </c>
      <c r="G30" s="77">
        <f t="shared" si="1"/>
        <v>0.16824105820603319</v>
      </c>
      <c r="H30" s="77">
        <v>0.18495636953381556</v>
      </c>
      <c r="I30" s="77">
        <f t="shared" si="2"/>
        <v>0.18495636953381556</v>
      </c>
      <c r="J30" s="76">
        <f>分析係数表!G33</f>
        <v>0.5074626865671642</v>
      </c>
      <c r="K30" s="78">
        <f t="shared" si="3"/>
        <v>9.3858456181339242E-2</v>
      </c>
      <c r="L30" s="79"/>
      <c r="M30" s="80"/>
      <c r="N30" s="81">
        <f>分析係数表!H33</f>
        <v>1.0823575715831939E-3</v>
      </c>
      <c r="O30" s="82">
        <f t="shared" si="4"/>
        <v>2.5543488880468569E-2</v>
      </c>
      <c r="P30" s="76">
        <f>分析係数表!C33</f>
        <v>0.837092731829574</v>
      </c>
      <c r="Q30" s="82">
        <f t="shared" si="5"/>
        <v>2.138226888740978E-2</v>
      </c>
      <c r="R30" s="83">
        <v>5.5561886274570892E-2</v>
      </c>
      <c r="S30" s="84">
        <f t="shared" si="6"/>
        <v>0.24051825580838646</v>
      </c>
      <c r="T30" s="85">
        <f>分析係数表!F33</f>
        <v>0.64477611940298507</v>
      </c>
      <c r="U30" s="86">
        <f t="shared" si="7"/>
        <v>0.1550804276257059</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投入係数表!Y31</f>
        <v>5.8954890576150068E-2</v>
      </c>
      <c r="E31" s="77">
        <f t="shared" si="0"/>
        <v>5.8954890576150065</v>
      </c>
      <c r="F31" s="76">
        <f>分析係数表!C34</f>
        <v>0.15171777726539082</v>
      </c>
      <c r="G31" s="77">
        <f t="shared" si="1"/>
        <v>0.89445049571378232</v>
      </c>
      <c r="H31" s="77">
        <v>0.94801413027595371</v>
      </c>
      <c r="I31" s="77">
        <f t="shared" si="2"/>
        <v>0.94801413027595371</v>
      </c>
      <c r="J31" s="76">
        <f>分析係数表!G34</f>
        <v>0.4256007393715342</v>
      </c>
      <c r="K31" s="78">
        <f t="shared" si="3"/>
        <v>0.40347551478010785</v>
      </c>
      <c r="L31" s="79"/>
      <c r="M31" s="80"/>
      <c r="N31" s="81">
        <f>分析係数表!H34</f>
        <v>0.18524713831217815</v>
      </c>
      <c r="O31" s="82">
        <f t="shared" si="4"/>
        <v>4.3718068241480745</v>
      </c>
      <c r="P31" s="76">
        <f>分析係数表!C34</f>
        <v>0.15171777726539082</v>
      </c>
      <c r="Q31" s="82">
        <f t="shared" si="5"/>
        <v>0.66328081399341321</v>
      </c>
      <c r="R31" s="83">
        <v>0.70006533545778182</v>
      </c>
      <c r="S31" s="84">
        <f t="shared" si="6"/>
        <v>1.6480794657337356</v>
      </c>
      <c r="T31" s="85">
        <f>分析係数表!F34</f>
        <v>0.70194085027726427</v>
      </c>
      <c r="U31" s="86">
        <f t="shared" si="7"/>
        <v>1.1568543015016379</v>
      </c>
      <c r="V31" s="87">
        <f>分析係数表!D34</f>
        <v>0.41728280961182995</v>
      </c>
      <c r="W31" s="167">
        <f t="shared" si="8"/>
        <v>1</v>
      </c>
      <c r="X31" s="76">
        <f>分析係数表!E34</f>
        <v>0.28927911275415896</v>
      </c>
      <c r="Y31" s="166">
        <f t="shared" si="9"/>
        <v>0</v>
      </c>
    </row>
    <row r="32" spans="1:25" x14ac:dyDescent="0.2">
      <c r="A32" s="6" t="s">
        <v>20</v>
      </c>
      <c r="B32" s="5" t="s">
        <v>37</v>
      </c>
      <c r="C32" s="90"/>
      <c r="D32" s="76">
        <f>投入係数表!Y32</f>
        <v>1.2505582849486378E-2</v>
      </c>
      <c r="E32" s="77">
        <f t="shared" si="0"/>
        <v>1.2505582849486379</v>
      </c>
      <c r="F32" s="76">
        <f>分析係数表!C35</f>
        <v>0.24573021958870689</v>
      </c>
      <c r="G32" s="77">
        <f t="shared" si="1"/>
        <v>0.30729996196890547</v>
      </c>
      <c r="H32" s="77">
        <v>0.34277327903091059</v>
      </c>
      <c r="I32" s="77">
        <f t="shared" si="2"/>
        <v>0.34277327903091059</v>
      </c>
      <c r="J32" s="76">
        <f>分析係数表!G35</f>
        <v>0.31648936170212766</v>
      </c>
      <c r="K32" s="78">
        <f t="shared" si="3"/>
        <v>0.1084840962890382</v>
      </c>
      <c r="L32" s="79"/>
      <c r="M32" s="80"/>
      <c r="N32" s="81">
        <f>分析係数表!H35</f>
        <v>7.0287644724326803E-2</v>
      </c>
      <c r="O32" s="82">
        <f t="shared" si="4"/>
        <v>1.658778686995277</v>
      </c>
      <c r="P32" s="76">
        <f>分析係数表!C35</f>
        <v>0.24573021958870689</v>
      </c>
      <c r="Q32" s="82">
        <f t="shared" si="5"/>
        <v>0.40761205100441628</v>
      </c>
      <c r="R32" s="83">
        <v>0.45052530520394563</v>
      </c>
      <c r="S32" s="84">
        <f t="shared" si="6"/>
        <v>0.79329858423485622</v>
      </c>
      <c r="T32" s="85">
        <f>分析係数表!F35</f>
        <v>0.65026595744680848</v>
      </c>
      <c r="U32" s="86">
        <f t="shared" si="7"/>
        <v>0.51585506341867648</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投入係数表!Y33</f>
        <v>3.3497096918267085E-3</v>
      </c>
      <c r="E33" s="77">
        <f t="shared" si="0"/>
        <v>0.33497096918267083</v>
      </c>
      <c r="F33" s="76">
        <f>分析係数表!C36</f>
        <v>0.58821233411397345</v>
      </c>
      <c r="G33" s="77">
        <f t="shared" si="1"/>
        <v>0.19703405564335869</v>
      </c>
      <c r="H33" s="77">
        <v>0.24289086051174616</v>
      </c>
      <c r="I33" s="77">
        <f t="shared" si="2"/>
        <v>0.24289086051174616</v>
      </c>
      <c r="J33" s="76">
        <f>分析係数表!G36</f>
        <v>4.6988749172733289E-2</v>
      </c>
      <c r="K33" s="78">
        <f t="shared" si="3"/>
        <v>1.1413137720935789E-2</v>
      </c>
      <c r="L33" s="79"/>
      <c r="M33" s="80"/>
      <c r="N33" s="81">
        <f>分析係数表!H36</f>
        <v>7.2517957296073993E-2</v>
      </c>
      <c r="O33" s="82">
        <f t="shared" si="4"/>
        <v>1.7114137549913941</v>
      </c>
      <c r="P33" s="76">
        <f>分析係数表!C36</f>
        <v>0.58821233411397345</v>
      </c>
      <c r="Q33" s="82">
        <f t="shared" si="5"/>
        <v>1.0066746794582477</v>
      </c>
      <c r="R33" s="83">
        <v>1.0627016866763863</v>
      </c>
      <c r="S33" s="84">
        <f t="shared" si="6"/>
        <v>1.3055925471881324</v>
      </c>
      <c r="T33" s="85">
        <f>分析係数表!F36</f>
        <v>0.85903375248180014</v>
      </c>
      <c r="U33" s="86">
        <f t="shared" si="7"/>
        <v>1.1215480650232932</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投入係数表!Y34</f>
        <v>2.6797677534613668E-2</v>
      </c>
      <c r="E34" s="77">
        <f t="shared" si="0"/>
        <v>2.6797677534613666</v>
      </c>
      <c r="F34" s="76">
        <f>分析係数表!C37</f>
        <v>0.50371087447563734</v>
      </c>
      <c r="G34" s="77">
        <f t="shared" si="1"/>
        <v>1.349828158487639</v>
      </c>
      <c r="H34" s="77">
        <v>1.492315931541252</v>
      </c>
      <c r="I34" s="77">
        <f t="shared" si="2"/>
        <v>1.492315931541252</v>
      </c>
      <c r="J34" s="76">
        <f>分析係数表!G37</f>
        <v>0.46674537583628495</v>
      </c>
      <c r="K34" s="78">
        <f t="shared" si="3"/>
        <v>0.69653156033369734</v>
      </c>
      <c r="L34" s="79"/>
      <c r="M34" s="80"/>
      <c r="N34" s="81">
        <f>分析係数表!H37</f>
        <v>5.4544261864934891E-2</v>
      </c>
      <c r="O34" s="82">
        <f t="shared" si="4"/>
        <v>1.2872370305520977</v>
      </c>
      <c r="P34" s="76">
        <f>分析係数表!C37</f>
        <v>0.50371087447563734</v>
      </c>
      <c r="Q34" s="82">
        <f t="shared" si="5"/>
        <v>0.64839529031681986</v>
      </c>
      <c r="R34" s="83">
        <v>0.73274048088934196</v>
      </c>
      <c r="S34" s="84">
        <f t="shared" si="6"/>
        <v>2.225056412430594</v>
      </c>
      <c r="T34" s="85">
        <f>分析係数表!F37</f>
        <v>0.71979535615899248</v>
      </c>
      <c r="U34" s="86">
        <f t="shared" si="7"/>
        <v>1.6015852728593296</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投入係数表!Y35</f>
        <v>8.2626172398392143E-3</v>
      </c>
      <c r="E35" s="77">
        <f t="shared" si="0"/>
        <v>0.82626172398392139</v>
      </c>
      <c r="F35" s="76">
        <f>分析係数表!C38</f>
        <v>2.603198214949809E-3</v>
      </c>
      <c r="G35" s="77">
        <f t="shared" si="1"/>
        <v>2.150923044956296E-3</v>
      </c>
      <c r="H35" s="77">
        <v>2.6836867710875942E-3</v>
      </c>
      <c r="I35" s="77">
        <f t="shared" si="2"/>
        <v>2.6836867710875942E-3</v>
      </c>
      <c r="J35" s="76">
        <f>分析係数表!G38</f>
        <v>0.5</v>
      </c>
      <c r="K35" s="78">
        <f t="shared" si="3"/>
        <v>1.3418433855437971E-3</v>
      </c>
      <c r="L35" s="79"/>
      <c r="M35" s="80"/>
      <c r="N35" s="81">
        <f>分析係数表!H38</f>
        <v>4.7820525435402932E-2</v>
      </c>
      <c r="O35" s="82">
        <f t="shared" si="4"/>
        <v>1.1285577814461567</v>
      </c>
      <c r="P35" s="76">
        <f>分析係数表!C38</f>
        <v>2.603198214949809E-3</v>
      </c>
      <c r="Q35" s="82">
        <f t="shared" si="5"/>
        <v>2.9378596021283516E-3</v>
      </c>
      <c r="R35" s="83">
        <v>3.3032652353583197E-3</v>
      </c>
      <c r="S35" s="84">
        <f t="shared" si="6"/>
        <v>5.9869520064459135E-3</v>
      </c>
      <c r="T35" s="85">
        <f>分析係数表!F38</f>
        <v>0.66666666666666663</v>
      </c>
      <c r="U35" s="86">
        <f t="shared" si="7"/>
        <v>3.9913013376306084E-3</v>
      </c>
      <c r="V35" s="87">
        <f>分析係数表!D38</f>
        <v>1.0833333333333333</v>
      </c>
      <c r="W35" s="167">
        <f t="shared" si="8"/>
        <v>0</v>
      </c>
      <c r="X35" s="76">
        <f>分析係数表!E38</f>
        <v>0</v>
      </c>
      <c r="Y35" s="166">
        <f t="shared" si="9"/>
        <v>0</v>
      </c>
    </row>
    <row r="36" spans="1:25" x14ac:dyDescent="0.2">
      <c r="A36" s="6" t="s">
        <v>24</v>
      </c>
      <c r="B36" s="5" t="s">
        <v>39</v>
      </c>
      <c r="C36" s="90"/>
      <c r="D36" s="76">
        <f>投入係数表!Y36</f>
        <v>0</v>
      </c>
      <c r="E36" s="77">
        <f t="shared" si="0"/>
        <v>0</v>
      </c>
      <c r="F36" s="76">
        <f>分析係数表!C39</f>
        <v>1</v>
      </c>
      <c r="G36" s="77">
        <f t="shared" si="1"/>
        <v>0</v>
      </c>
      <c r="H36" s="77">
        <v>1.4076154165628116E-2</v>
      </c>
      <c r="I36" s="77">
        <f t="shared" si="2"/>
        <v>1.4076154165628116E-2</v>
      </c>
      <c r="J36" s="76">
        <f>分析係数表!G39</f>
        <v>0.35424286759326995</v>
      </c>
      <c r="K36" s="78">
        <f t="shared" si="3"/>
        <v>4.9863772163170556E-3</v>
      </c>
      <c r="L36" s="79"/>
      <c r="M36" s="80"/>
      <c r="N36" s="81">
        <f>分析係数表!H39</f>
        <v>4.3622290006231756E-3</v>
      </c>
      <c r="O36" s="82">
        <f t="shared" si="4"/>
        <v>0.10294800063946423</v>
      </c>
      <c r="P36" s="76">
        <f>分析係数表!C39</f>
        <v>1</v>
      </c>
      <c r="Q36" s="82">
        <f t="shared" si="5"/>
        <v>0.10294800063946423</v>
      </c>
      <c r="R36" s="83">
        <v>0.10859407162571204</v>
      </c>
      <c r="S36" s="84">
        <f t="shared" si="6"/>
        <v>0.12267022579134015</v>
      </c>
      <c r="T36" s="85">
        <f>分析係数表!F39</f>
        <v>0.70501097293343085</v>
      </c>
      <c r="U36" s="86">
        <f t="shared" si="7"/>
        <v>8.6483855235116369E-2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投入係数表!Y37</f>
        <v>2.2331397945511388E-4</v>
      </c>
      <c r="E37" s="77">
        <f t="shared" si="0"/>
        <v>2.2331397945511387E-2</v>
      </c>
      <c r="F37" s="76">
        <f>分析係数表!C40</f>
        <v>0.80741531074953321</v>
      </c>
      <c r="G37" s="77">
        <f t="shared" si="1"/>
        <v>1.8030712611646564E-2</v>
      </c>
      <c r="H37" s="77">
        <v>1.960567589048013E-2</v>
      </c>
      <c r="I37" s="77">
        <f t="shared" si="2"/>
        <v>1.960567589048013E-2</v>
      </c>
      <c r="J37" s="76">
        <f>分析係数表!G40</f>
        <v>0.58044960848699167</v>
      </c>
      <c r="K37" s="78">
        <f t="shared" si="3"/>
        <v>1.1380106894752044E-2</v>
      </c>
      <c r="L37" s="79"/>
      <c r="M37" s="80"/>
      <c r="N37" s="81">
        <f>分析係数表!H40</f>
        <v>3.1486765718783824E-2</v>
      </c>
      <c r="O37" s="82">
        <f t="shared" si="4"/>
        <v>0.74308331288635843</v>
      </c>
      <c r="P37" s="76">
        <f>分析係数表!C40</f>
        <v>0.80741531074953321</v>
      </c>
      <c r="Q37" s="82">
        <f t="shared" si="5"/>
        <v>0.59997684398693174</v>
      </c>
      <c r="R37" s="83">
        <v>0.60064596506211054</v>
      </c>
      <c r="S37" s="84">
        <f t="shared" si="6"/>
        <v>0.62025164095259067</v>
      </c>
      <c r="T37" s="85">
        <f>分析係数表!F40</f>
        <v>0.7794897701439758</v>
      </c>
      <c r="U37" s="86">
        <f t="shared" si="7"/>
        <v>0.48347980903755872</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投入係数表!Y38</f>
        <v>0</v>
      </c>
      <c r="E38" s="77">
        <f t="shared" si="0"/>
        <v>0</v>
      </c>
      <c r="F38" s="76">
        <f>分析係数表!C41</f>
        <v>0.45201238390092879</v>
      </c>
      <c r="G38" s="77">
        <f t="shared" si="1"/>
        <v>0</v>
      </c>
      <c r="H38" s="77">
        <v>2.794529889211468E-5</v>
      </c>
      <c r="I38" s="77">
        <f t="shared" si="2"/>
        <v>2.794529889211468E-5</v>
      </c>
      <c r="J38" s="76">
        <f>分析係数表!G41</f>
        <v>0.48819421350182907</v>
      </c>
      <c r="K38" s="78">
        <f t="shared" si="3"/>
        <v>1.3642733213709461E-5</v>
      </c>
      <c r="L38" s="79"/>
      <c r="M38" s="80"/>
      <c r="N38" s="81">
        <f>分析係数表!H41</f>
        <v>5.5823411722260484E-2</v>
      </c>
      <c r="O38" s="82">
        <f t="shared" si="4"/>
        <v>1.3174247901381062</v>
      </c>
      <c r="P38" s="76">
        <f>分析係数表!C41</f>
        <v>0.45201238390092879</v>
      </c>
      <c r="Q38" s="82">
        <f t="shared" si="5"/>
        <v>0.59549232000050623</v>
      </c>
      <c r="R38" s="83">
        <v>0.60074035566509587</v>
      </c>
      <c r="S38" s="84">
        <f t="shared" si="6"/>
        <v>0.60076830096398803</v>
      </c>
      <c r="T38" s="85">
        <f>分析係数表!F41</f>
        <v>0.58829398071167271</v>
      </c>
      <c r="U38" s="86">
        <f t="shared" si="7"/>
        <v>0.35342837525949278</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投入係数表!Y39</f>
        <v>6.6994193836534166E-4</v>
      </c>
      <c r="E39" s="77">
        <f>$C$27*D39</f>
        <v>6.6994193836534169E-2</v>
      </c>
      <c r="F39" s="76">
        <f>分析係数表!C42</f>
        <v>0.22977941176470584</v>
      </c>
      <c r="G39" s="77">
        <f>E39*F39</f>
        <v>1.5393886451409503E-2</v>
      </c>
      <c r="H39" s="77">
        <v>1.7351645424582909E-2</v>
      </c>
      <c r="I39" s="77">
        <f>C39+H39</f>
        <v>1.7351645424582909E-2</v>
      </c>
      <c r="J39" s="76">
        <f>分析係数表!G42</f>
        <v>0.5</v>
      </c>
      <c r="K39" s="78">
        <f>I39*J39</f>
        <v>8.6758227122914547E-3</v>
      </c>
      <c r="L39" s="79"/>
      <c r="M39" s="80"/>
      <c r="N39" s="81">
        <f>分析係数表!H42</f>
        <v>1.6268162288038308E-2</v>
      </c>
      <c r="O39" s="82">
        <f t="shared" si="4"/>
        <v>0.38392637832461846</v>
      </c>
      <c r="P39" s="76">
        <f>分析係数表!C42</f>
        <v>0.22977941176470584</v>
      </c>
      <c r="Q39" s="82">
        <f>O39*P39</f>
        <v>8.8218377372384735E-2</v>
      </c>
      <c r="R39" s="83">
        <v>9.0453723819715628E-2</v>
      </c>
      <c r="S39" s="84">
        <f>I39+R39</f>
        <v>0.10780536924429854</v>
      </c>
      <c r="T39" s="85">
        <f>分析係数表!F42</f>
        <v>0.56349206349206349</v>
      </c>
      <c r="U39" s="86">
        <f>S39*T39</f>
        <v>6.0747469970993617E-2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投入係数表!Y40</f>
        <v>9.5578383206788742E-2</v>
      </c>
      <c r="E40" s="77">
        <f>$C$27*D40</f>
        <v>9.557838320678874</v>
      </c>
      <c r="F40" s="76">
        <f>分析係数表!C43</f>
        <v>0.15755839576906128</v>
      </c>
      <c r="G40" s="77">
        <f>E40*F40</f>
        <v>1.505917672826222</v>
      </c>
      <c r="H40" s="77">
        <v>1.6069947147345034</v>
      </c>
      <c r="I40" s="77">
        <f>C40+H40</f>
        <v>1.6069947147345034</v>
      </c>
      <c r="J40" s="76">
        <f>分析係数表!G43</f>
        <v>0.37795275590551181</v>
      </c>
      <c r="K40" s="78">
        <f>I40*J40</f>
        <v>0.60736808115949736</v>
      </c>
      <c r="L40" s="79"/>
      <c r="M40" s="80"/>
      <c r="N40" s="81">
        <f>分析係数表!H43</f>
        <v>4.3425497720489356E-2</v>
      </c>
      <c r="O40" s="82">
        <f t="shared" si="4"/>
        <v>1.0248357356891025</v>
      </c>
      <c r="P40" s="76">
        <f>分析係数表!C43</f>
        <v>0.15755839576906128</v>
      </c>
      <c r="Q40" s="82">
        <f>O40*P40</f>
        <v>0.16147147444198068</v>
      </c>
      <c r="R40" s="83">
        <v>0.22953339662106173</v>
      </c>
      <c r="S40" s="84">
        <f>I40+R40</f>
        <v>1.8365281113555652</v>
      </c>
      <c r="T40" s="85">
        <f>分析係数表!F43</f>
        <v>0.59317585301837272</v>
      </c>
      <c r="U40" s="86">
        <f>S40*T40</f>
        <v>1.0893841290455584</v>
      </c>
      <c r="V40" s="87">
        <f>分析係数表!D43</f>
        <v>0.81889763779527558</v>
      </c>
      <c r="W40" s="167">
        <f>ROUND(S40*V40,0)</f>
        <v>2</v>
      </c>
      <c r="X40" s="76">
        <f>分析係数表!E43</f>
        <v>0.67322834645669294</v>
      </c>
      <c r="Y40" s="166">
        <f>ROUND(S40*X40,0)</f>
        <v>1</v>
      </c>
    </row>
    <row r="41" spans="1:25" x14ac:dyDescent="0.2">
      <c r="A41" s="6" t="s">
        <v>340</v>
      </c>
      <c r="B41" s="5" t="s">
        <v>42</v>
      </c>
      <c r="C41" s="90"/>
      <c r="D41" s="76">
        <f>投入係数表!Y41</f>
        <v>2.2331397945511388E-4</v>
      </c>
      <c r="E41" s="77">
        <f>$C$27*D41</f>
        <v>2.2331397945511387E-2</v>
      </c>
      <c r="F41" s="76">
        <f>分析係数表!C44</f>
        <v>0.3172445048719692</v>
      </c>
      <c r="G41" s="77">
        <f>E41*F41</f>
        <v>7.0845132843226702E-3</v>
      </c>
      <c r="H41" s="77">
        <v>7.663610408938093E-3</v>
      </c>
      <c r="I41" s="77">
        <f>C41+H41</f>
        <v>7.663610408938093E-3</v>
      </c>
      <c r="J41" s="76">
        <f>分析係数表!G44</f>
        <v>0.27070707070707073</v>
      </c>
      <c r="K41" s="78">
        <f>I41*J41</f>
        <v>2.0745935248438476E-3</v>
      </c>
      <c r="L41" s="79"/>
      <c r="M41" s="80"/>
      <c r="N41" s="81">
        <f>分析係数表!H44</f>
        <v>0.1249959001607137</v>
      </c>
      <c r="O41" s="82">
        <f t="shared" si="4"/>
        <v>2.9498859431353246</v>
      </c>
      <c r="P41" s="76">
        <f>分析係数表!C44</f>
        <v>0.3172445048719692</v>
      </c>
      <c r="Q41" s="82">
        <f>O41*P41</f>
        <v>0.93583510545874793</v>
      </c>
      <c r="R41" s="83">
        <v>0.94436341742915419</v>
      </c>
      <c r="S41" s="84">
        <f>I41+R41</f>
        <v>0.95202702783809223</v>
      </c>
      <c r="T41" s="85">
        <f>分析係数表!F44</f>
        <v>0.56111111111111112</v>
      </c>
      <c r="U41" s="86">
        <f>S41*T41</f>
        <v>0.53419294339804069</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投入係数表!Y42</f>
        <v>6.6994193836534166E-4</v>
      </c>
      <c r="E42" s="77">
        <f>$C$27*D42</f>
        <v>6.6994193836534169E-2</v>
      </c>
      <c r="F42" s="76">
        <f>分析係数表!C45</f>
        <v>1</v>
      </c>
      <c r="G42" s="77">
        <f>E42*F42</f>
        <v>6.6994193836534169E-2</v>
      </c>
      <c r="H42" s="77">
        <v>7.6123619264542308E-2</v>
      </c>
      <c r="I42" s="77">
        <f>C42+H42</f>
        <v>7.6123619264542308E-2</v>
      </c>
      <c r="J42" s="76">
        <f>分析係数表!G45</f>
        <v>0</v>
      </c>
      <c r="K42" s="78">
        <f>I42*J42</f>
        <v>0</v>
      </c>
      <c r="L42" s="79"/>
      <c r="M42" s="80"/>
      <c r="N42" s="81">
        <f>分析係数表!H45</f>
        <v>0</v>
      </c>
      <c r="O42" s="82">
        <f t="shared" si="4"/>
        <v>0</v>
      </c>
      <c r="P42" s="76">
        <f>分析係数表!C45</f>
        <v>1</v>
      </c>
      <c r="Q42" s="82">
        <f>O42*P42</f>
        <v>0</v>
      </c>
      <c r="R42" s="83">
        <v>8.2079676477003569E-3</v>
      </c>
      <c r="S42" s="84">
        <f>I42+R42</f>
        <v>8.433158691224267E-2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1.5631978561857971E-2</v>
      </c>
      <c r="E43" s="77">
        <f>$C$27*D43</f>
        <v>1.5631978561857971</v>
      </c>
      <c r="F43" s="76">
        <f>分析係数表!C46</f>
        <v>4.6672428694900625E-2</v>
      </c>
      <c r="G43" s="77">
        <f>E43*F43</f>
        <v>7.2958240478853131E-2</v>
      </c>
      <c r="H43" s="77">
        <v>7.6011232494391831E-2</v>
      </c>
      <c r="I43" s="77">
        <f>C43+H43</f>
        <v>7.6011232494391831E-2</v>
      </c>
      <c r="J43" s="76">
        <f>分析係数表!G46</f>
        <v>1.8518518518518517E-2</v>
      </c>
      <c r="K43" s="78">
        <f>I43*J43</f>
        <v>1.4076154165628117E-3</v>
      </c>
      <c r="L43" s="79"/>
      <c r="M43" s="80"/>
      <c r="N43" s="81">
        <f>分析係数表!H46</f>
        <v>2.5582997146511858E-2</v>
      </c>
      <c r="O43" s="82">
        <f t="shared" si="4"/>
        <v>0.60375519172016623</v>
      </c>
      <c r="P43" s="76">
        <f>分析係数表!C46</f>
        <v>4.6672428694900625E-2</v>
      </c>
      <c r="Q43" s="82">
        <f>O43*P43</f>
        <v>2.8178721134735515E-2</v>
      </c>
      <c r="R43" s="83">
        <v>3.0488783325738206E-2</v>
      </c>
      <c r="S43" s="84">
        <f>I43+R43</f>
        <v>0.10650001582013004</v>
      </c>
      <c r="T43" s="85">
        <f>分析係数表!F46</f>
        <v>0.35185185185185186</v>
      </c>
      <c r="U43" s="86">
        <f>S43*T43</f>
        <v>3.7472227788564273E-2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投入係数表!Y44</f>
        <v>0.53707012058954895</v>
      </c>
      <c r="E44" s="91">
        <f>SUM(E5:E43)</f>
        <v>53.707012058954902</v>
      </c>
      <c r="F44" s="92">
        <f>分析係数表!C47</f>
        <v>0.39611399613657461</v>
      </c>
      <c r="G44" s="91">
        <f>SUM(G5:G43)</f>
        <v>9.6242106929540316</v>
      </c>
      <c r="H44" s="91">
        <f>SUM(H5:H43)</f>
        <v>10.673528726293704</v>
      </c>
      <c r="I44" s="91">
        <f>SUM(I5:I43)</f>
        <v>110.67352872629372</v>
      </c>
      <c r="J44" s="92">
        <f>分析係数表!G47</f>
        <v>0.26621430495689657</v>
      </c>
      <c r="K44" s="93">
        <f>SUM(K5:K43)</f>
        <v>37.639332679745117</v>
      </c>
      <c r="L44" s="94">
        <f>最終需要_まとめ!$L$33</f>
        <v>0.627</v>
      </c>
      <c r="M44" s="91">
        <f>K44*L44</f>
        <v>23.599861590200188</v>
      </c>
      <c r="N44" s="95">
        <f>分析係数表!H47</f>
        <v>1</v>
      </c>
      <c r="O44" s="96">
        <f>SUM(O5:O43)</f>
        <v>23.599861590200184</v>
      </c>
      <c r="P44" s="92">
        <f>分析係数表!C47</f>
        <v>0.39611399613657461</v>
      </c>
      <c r="Q44" s="96">
        <f>SUM(Q5:Q43)</f>
        <v>6.9503592620494734</v>
      </c>
      <c r="R44" s="91">
        <f>SUM(R5:R43)</f>
        <v>7.8143116366103804</v>
      </c>
      <c r="S44" s="97">
        <f>SUM(S5:S43)</f>
        <v>118.48784036290409</v>
      </c>
      <c r="T44" s="98">
        <f>分析係数表!F47</f>
        <v>0.49986530172413796</v>
      </c>
      <c r="U44" s="99">
        <f>SUM(U5:U43)</f>
        <v>54.374088083766416</v>
      </c>
      <c r="V44" s="100">
        <f>分析係数表!D47</f>
        <v>0.10482893318965517</v>
      </c>
      <c r="W44" s="164">
        <f>SUM(W5:W43)</f>
        <v>12</v>
      </c>
      <c r="X44" s="92">
        <f>分析係数表!E47</f>
        <v>8.4725215517241381E-2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1</v>
      </c>
      <c r="G5" s="77">
        <f t="shared" ref="G5:G38" si="1">E5*F5</f>
        <v>0</v>
      </c>
      <c r="H5" s="77">
        <f t="array" ref="H5:H43">MMULT(逆行列係数!C5:AO43,'24'!G5:G43)</f>
        <v>2.9591769525334315E-3</v>
      </c>
      <c r="I5" s="77">
        <f t="shared" ref="I5:I38" si="2">C5+H5</f>
        <v>2.9591769525334315E-3</v>
      </c>
      <c r="J5" s="76">
        <f>分析係数表!G8</f>
        <v>0.11967899511514306</v>
      </c>
      <c r="K5" s="78">
        <f t="shared" ref="K5:K38" si="3">I5*J5</f>
        <v>3.5415132404709247E-4</v>
      </c>
      <c r="L5" s="79" t="s">
        <v>183</v>
      </c>
      <c r="M5" s="80" t="s">
        <v>183</v>
      </c>
      <c r="N5" s="81">
        <f>分析係数表!H8</f>
        <v>1.4037849716291122E-2</v>
      </c>
      <c r="O5" s="82">
        <f t="shared" ref="O5:O43" si="4">$M$44*N5</f>
        <v>9.4146423882894847E-2</v>
      </c>
      <c r="P5" s="76">
        <f>分析係数表!C8</f>
        <v>1</v>
      </c>
      <c r="Q5" s="82">
        <f t="shared" ref="Q5:Q38" si="5">O5*P5</f>
        <v>9.4146423882894847E-2</v>
      </c>
      <c r="R5" s="83">
        <f t="array" ref="R5:R43">MMULT(逆行列係数!C5:AO43,'24'!Q5:Q43)</f>
        <v>0.13614784908158578</v>
      </c>
      <c r="S5" s="84">
        <f t="shared" ref="S5:S38" si="6">I5+R5</f>
        <v>0.1391070260341192</v>
      </c>
      <c r="T5" s="85">
        <f>分析係数表!F8</f>
        <v>0.45208187950686207</v>
      </c>
      <c r="U5" s="86">
        <f t="shared" ref="U5:U38" si="7">S5*T5</f>
        <v>6.2887765782114607E-2</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投入係数表!Z6</f>
        <v>0</v>
      </c>
      <c r="E6" s="77">
        <f t="shared" si="0"/>
        <v>0</v>
      </c>
      <c r="F6" s="76">
        <f>分析係数表!C9</f>
        <v>0.71764705882352942</v>
      </c>
      <c r="G6" s="77">
        <f t="shared" si="1"/>
        <v>0</v>
      </c>
      <c r="H6" s="77">
        <v>2.8815609324257603E-3</v>
      </c>
      <c r="I6" s="77">
        <f t="shared" si="2"/>
        <v>2.8815609324257603E-3</v>
      </c>
      <c r="J6" s="76">
        <f>分析係数表!G9</f>
        <v>0.25757575757575757</v>
      </c>
      <c r="K6" s="78">
        <f t="shared" si="3"/>
        <v>7.4222024017027162E-4</v>
      </c>
      <c r="L6" s="79"/>
      <c r="M6" s="80"/>
      <c r="N6" s="81">
        <f>分析係数表!H9</f>
        <v>7.2157171438879601E-4</v>
      </c>
      <c r="O6" s="82">
        <f t="shared" si="4"/>
        <v>4.8393021622048756E-3</v>
      </c>
      <c r="P6" s="76">
        <f>分析係数表!C9</f>
        <v>0.71764705882352942</v>
      </c>
      <c r="Q6" s="82">
        <f t="shared" si="5"/>
        <v>3.4729109634646753E-3</v>
      </c>
      <c r="R6" s="83">
        <v>4.26690405599741E-3</v>
      </c>
      <c r="S6" s="84">
        <f t="shared" si="6"/>
        <v>7.1484649884231699E-3</v>
      </c>
      <c r="T6" s="85">
        <f>分析係数表!F9</f>
        <v>0.71212121212121215</v>
      </c>
      <c r="U6" s="86">
        <f t="shared" si="7"/>
        <v>5.0905735523619549E-3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投入係数表!Z7</f>
        <v>0</v>
      </c>
      <c r="E7" s="77">
        <f t="shared" si="0"/>
        <v>0</v>
      </c>
      <c r="F7" s="76">
        <f>分析係数表!C10</f>
        <v>2.3584905660377409E-2</v>
      </c>
      <c r="G7" s="77">
        <f t="shared" si="1"/>
        <v>0</v>
      </c>
      <c r="H7" s="77">
        <v>2.4227242554836945E-6</v>
      </c>
      <c r="I7" s="77">
        <f t="shared" si="2"/>
        <v>2.4227242554836945E-6</v>
      </c>
      <c r="J7" s="76">
        <f>分析係数表!G10</f>
        <v>0.2857142857142857</v>
      </c>
      <c r="K7" s="78">
        <f t="shared" si="3"/>
        <v>6.9220693013819836E-7</v>
      </c>
      <c r="L7" s="79"/>
      <c r="M7" s="80"/>
      <c r="N7" s="81">
        <f>分析係数表!H10</f>
        <v>1.443143428777592E-3</v>
      </c>
      <c r="O7" s="82">
        <f t="shared" si="4"/>
        <v>9.6786043244097512E-3</v>
      </c>
      <c r="P7" s="76">
        <f>分析係数表!C10</f>
        <v>2.3584905660377409E-2</v>
      </c>
      <c r="Q7" s="82">
        <f t="shared" si="5"/>
        <v>2.2826896991532482E-4</v>
      </c>
      <c r="R7" s="83">
        <v>3.2733510903739033E-4</v>
      </c>
      <c r="S7" s="84">
        <f t="shared" si="6"/>
        <v>3.2975783329287401E-4</v>
      </c>
      <c r="T7" s="85">
        <f>分析係数表!F10</f>
        <v>0.5714285714285714</v>
      </c>
      <c r="U7" s="86">
        <f t="shared" si="7"/>
        <v>1.8843304759592799E-4</v>
      </c>
      <c r="V7" s="87">
        <f>分析係数表!D10</f>
        <v>0.14285714285714285</v>
      </c>
      <c r="W7" s="167">
        <f t="shared" si="8"/>
        <v>0</v>
      </c>
      <c r="X7" s="76">
        <f>分析係数表!E10</f>
        <v>0</v>
      </c>
      <c r="Y7" s="166">
        <f t="shared" si="9"/>
        <v>0</v>
      </c>
    </row>
    <row r="8" spans="1:25" x14ac:dyDescent="0.2">
      <c r="A8" s="6" t="s">
        <v>221</v>
      </c>
      <c r="B8" s="5" t="s">
        <v>27</v>
      </c>
      <c r="C8" s="90"/>
      <c r="D8" s="76">
        <f>投入係数表!Z8</f>
        <v>0.30078936435396758</v>
      </c>
      <c r="E8" s="77">
        <f t="shared" si="0"/>
        <v>30.078936435396759</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-2.1996828010022163E-4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0.10853964836742014</v>
      </c>
      <c r="G9" s="77">
        <f t="shared" si="1"/>
        <v>0</v>
      </c>
      <c r="H9" s="77">
        <v>3.5151489017563604E-4</v>
      </c>
      <c r="I9" s="77">
        <f t="shared" si="2"/>
        <v>3.5151489017563604E-4</v>
      </c>
      <c r="J9" s="76">
        <f>分析係数表!G12</f>
        <v>0.14452332657200812</v>
      </c>
      <c r="K9" s="78">
        <f t="shared" si="3"/>
        <v>5.0802101267777014E-5</v>
      </c>
      <c r="L9" s="79"/>
      <c r="M9" s="80"/>
      <c r="N9" s="81">
        <f>分析係数表!H12</f>
        <v>0.10554626258650661</v>
      </c>
      <c r="O9" s="82">
        <f t="shared" si="4"/>
        <v>0.70785792536251313</v>
      </c>
      <c r="P9" s="76">
        <f>分析係数表!C12</f>
        <v>0.10853964836742014</v>
      </c>
      <c r="Q9" s="82">
        <f t="shared" si="5"/>
        <v>7.6830650312938703E-2</v>
      </c>
      <c r="R9" s="83">
        <v>8.4363890298980351E-2</v>
      </c>
      <c r="S9" s="84">
        <f t="shared" si="6"/>
        <v>8.471540518915599E-2</v>
      </c>
      <c r="T9" s="85">
        <f>分析係数表!F12</f>
        <v>0.28575050709939148</v>
      </c>
      <c r="U9" s="86">
        <f t="shared" si="7"/>
        <v>2.4207469991931744E-2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0.10536480616800614</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投入係数表!Z11</f>
        <v>3.3236393851267137E-3</v>
      </c>
      <c r="E11" s="77">
        <f t="shared" si="0"/>
        <v>0.33236393851267138</v>
      </c>
      <c r="F11" s="76">
        <f>分析係数表!C14</f>
        <v>8.8339222614840951E-2</v>
      </c>
      <c r="G11" s="77">
        <f t="shared" si="1"/>
        <v>2.9360771953416187E-2</v>
      </c>
      <c r="H11" s="77">
        <v>4.1214848398191811E-2</v>
      </c>
      <c r="I11" s="77">
        <f t="shared" si="2"/>
        <v>4.1214848398191811E-2</v>
      </c>
      <c r="J11" s="76">
        <f>分析係数表!G14</f>
        <v>0.19860627177700349</v>
      </c>
      <c r="K11" s="78">
        <f t="shared" si="3"/>
        <v>8.1855273822192803E-3</v>
      </c>
      <c r="L11" s="79"/>
      <c r="M11" s="80"/>
      <c r="N11" s="81">
        <f>分析係数表!H14</f>
        <v>1.3119485716159927E-3</v>
      </c>
      <c r="O11" s="82">
        <f t="shared" si="4"/>
        <v>8.7987312040088642E-3</v>
      </c>
      <c r="P11" s="76">
        <f>分析係数表!C14</f>
        <v>8.8339222614840951E-2</v>
      </c>
      <c r="Q11" s="82">
        <f t="shared" si="5"/>
        <v>7.7727307455908664E-4</v>
      </c>
      <c r="R11" s="83">
        <v>2.1367618967801753E-3</v>
      </c>
      <c r="S11" s="84">
        <f t="shared" si="6"/>
        <v>4.335161029497199E-2</v>
      </c>
      <c r="T11" s="85">
        <f>分析係数表!F14</f>
        <v>0.38327526132404183</v>
      </c>
      <c r="U11" s="86">
        <f t="shared" si="7"/>
        <v>1.6615599764623411E-2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投入係数表!Z12</f>
        <v>4.1545492314083921E-4</v>
      </c>
      <c r="E12" s="77">
        <f t="shared" si="0"/>
        <v>4.1545492314083922E-2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6.555054746986605E-2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投入係数表!Z13</f>
        <v>5.6501869547154131E-2</v>
      </c>
      <c r="E13" s="77">
        <f t="shared" si="0"/>
        <v>5.6501869547154131</v>
      </c>
      <c r="F13" s="76">
        <f>分析係数表!C16</f>
        <v>0.17911646586345387</v>
      </c>
      <c r="G13" s="77">
        <f t="shared" si="1"/>
        <v>1.0120415187964156</v>
      </c>
      <c r="H13" s="77">
        <v>1.1451513340890378</v>
      </c>
      <c r="I13" s="77">
        <f t="shared" si="2"/>
        <v>1.1451513340890378</v>
      </c>
      <c r="J13" s="76">
        <f>分析係数表!G16</f>
        <v>3.2586558044806514E-2</v>
      </c>
      <c r="K13" s="78">
        <f t="shared" si="3"/>
        <v>3.7316540418380048E-2</v>
      </c>
      <c r="L13" s="79"/>
      <c r="M13" s="80"/>
      <c r="N13" s="81">
        <f>分析係数表!H16</f>
        <v>1.8859260716979895E-2</v>
      </c>
      <c r="O13" s="82">
        <f t="shared" si="4"/>
        <v>0.12648176105762743</v>
      </c>
      <c r="P13" s="76">
        <f>分析係数表!C16</f>
        <v>0.17911646586345387</v>
      </c>
      <c r="Q13" s="82">
        <f t="shared" si="5"/>
        <v>2.2654966036828053E-2</v>
      </c>
      <c r="R13" s="83">
        <v>2.7766151038849031E-2</v>
      </c>
      <c r="S13" s="84">
        <f t="shared" si="6"/>
        <v>1.1729174851278867</v>
      </c>
      <c r="T13" s="85">
        <f>分析係数表!F16</f>
        <v>0.28920570264765783</v>
      </c>
      <c r="U13" s="86">
        <f t="shared" si="7"/>
        <v>0.33921442543413421</v>
      </c>
      <c r="V13" s="87">
        <f>分析係数表!D16</f>
        <v>0</v>
      </c>
      <c r="W13" s="167">
        <f t="shared" si="8"/>
        <v>0</v>
      </c>
      <c r="X13" s="76">
        <f>分析係数表!E16</f>
        <v>0</v>
      </c>
      <c r="Y13" s="166">
        <f t="shared" si="9"/>
        <v>0</v>
      </c>
    </row>
    <row r="14" spans="1:25" x14ac:dyDescent="0.2">
      <c r="A14" s="6" t="s">
        <v>2</v>
      </c>
      <c r="B14" s="5" t="s">
        <v>364</v>
      </c>
      <c r="C14" s="90"/>
      <c r="D14" s="76">
        <f>投入係数表!Z14</f>
        <v>0</v>
      </c>
      <c r="E14" s="77">
        <f t="shared" si="0"/>
        <v>0</v>
      </c>
      <c r="F14" s="76">
        <f>分析係数表!C17</f>
        <v>0.37357512953367877</v>
      </c>
      <c r="G14" s="77">
        <f t="shared" si="1"/>
        <v>0</v>
      </c>
      <c r="H14" s="77">
        <v>3.4823947476423679E-2</v>
      </c>
      <c r="I14" s="77">
        <f t="shared" si="2"/>
        <v>3.4823947476423679E-2</v>
      </c>
      <c r="J14" s="76">
        <f>分析係数表!G17</f>
        <v>0.21247931930985584</v>
      </c>
      <c r="K14" s="78">
        <f t="shared" si="3"/>
        <v>7.3993686554726752E-3</v>
      </c>
      <c r="L14" s="79"/>
      <c r="M14" s="80"/>
      <c r="N14" s="81">
        <f>分析係数表!H17</f>
        <v>3.1158778575879824E-3</v>
      </c>
      <c r="O14" s="82">
        <f t="shared" si="4"/>
        <v>2.0896986609521051E-2</v>
      </c>
      <c r="P14" s="76">
        <f>分析係数表!C17</f>
        <v>0.37357512953367877</v>
      </c>
      <c r="Q14" s="82">
        <f t="shared" si="5"/>
        <v>7.8065944795153771E-3</v>
      </c>
      <c r="R14" s="83">
        <v>1.4914703640695918E-2</v>
      </c>
      <c r="S14" s="84">
        <f t="shared" si="6"/>
        <v>4.9738651117119601E-2</v>
      </c>
      <c r="T14" s="85">
        <f>分析係数表!F17</f>
        <v>0.32309146773812336</v>
      </c>
      <c r="U14" s="86">
        <f t="shared" si="7"/>
        <v>1.607013379274462E-2</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投入係数表!Z15</f>
        <v>0</v>
      </c>
      <c r="E15" s="77">
        <f t="shared" si="0"/>
        <v>0</v>
      </c>
      <c r="F15" s="76">
        <f>分析係数表!C18</f>
        <v>9.0293453724604955E-2</v>
      </c>
      <c r="G15" s="77">
        <f t="shared" si="1"/>
        <v>0</v>
      </c>
      <c r="H15" s="77">
        <v>8.0637712724945052E-3</v>
      </c>
      <c r="I15" s="77">
        <f t="shared" si="2"/>
        <v>8.0637712724945052E-3</v>
      </c>
      <c r="J15" s="76">
        <f>分析係数表!G18</f>
        <v>0.21491228070175439</v>
      </c>
      <c r="K15" s="78">
        <f t="shared" si="3"/>
        <v>1.7330034752290823E-3</v>
      </c>
      <c r="L15" s="79"/>
      <c r="M15" s="80"/>
      <c r="N15" s="81">
        <f>分析係数表!H18</f>
        <v>4.9198071435599725E-4</v>
      </c>
      <c r="O15" s="82">
        <f t="shared" si="4"/>
        <v>3.2995242015033243E-3</v>
      </c>
      <c r="P15" s="76">
        <f>分析係数表!C18</f>
        <v>9.0293453724604955E-2</v>
      </c>
      <c r="Q15" s="82">
        <f t="shared" si="5"/>
        <v>2.9792543580165452E-4</v>
      </c>
      <c r="R15" s="83">
        <v>5.9194451959667911E-4</v>
      </c>
      <c r="S15" s="84">
        <f t="shared" si="6"/>
        <v>8.6557157920911839E-3</v>
      </c>
      <c r="T15" s="85">
        <f>分析係数表!F18</f>
        <v>0.46052631578947367</v>
      </c>
      <c r="U15" s="86">
        <f t="shared" si="7"/>
        <v>3.9861849042525186E-3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投入係数表!Z16</f>
        <v>0</v>
      </c>
      <c r="E16" s="77">
        <f t="shared" si="0"/>
        <v>0</v>
      </c>
      <c r="F16" s="76">
        <f>分析係数表!C19</f>
        <v>1.9704433497536922E-2</v>
      </c>
      <c r="G16" s="77">
        <f t="shared" si="1"/>
        <v>0</v>
      </c>
      <c r="H16" s="77">
        <v>9.7272558176859166E-4</v>
      </c>
      <c r="I16" s="77">
        <f t="shared" si="2"/>
        <v>9.7272558176859166E-4</v>
      </c>
      <c r="J16" s="76">
        <f>分析係数表!G19</f>
        <v>6.3291139240506333E-2</v>
      </c>
      <c r="K16" s="78">
        <f t="shared" si="3"/>
        <v>6.1564910238518465E-5</v>
      </c>
      <c r="L16" s="79"/>
      <c r="M16" s="80"/>
      <c r="N16" s="81">
        <f>分析係数表!H19</f>
        <v>-1.3119485716159927E-4</v>
      </c>
      <c r="O16" s="82">
        <f t="shared" si="4"/>
        <v>-8.7987312040088651E-4</v>
      </c>
      <c r="P16" s="76">
        <f>分析係数表!C19</f>
        <v>1.9704433497536922E-2</v>
      </c>
      <c r="Q16" s="82">
        <f t="shared" si="5"/>
        <v>-1.7337401387209566E-5</v>
      </c>
      <c r="R16" s="83">
        <v>7.0471904005982807E-5</v>
      </c>
      <c r="S16" s="84">
        <f t="shared" si="6"/>
        <v>1.0431974857745745E-3</v>
      </c>
      <c r="T16" s="85">
        <f>分析係数表!F19</f>
        <v>0.26582278481012656</v>
      </c>
      <c r="U16" s="86">
        <f t="shared" si="7"/>
        <v>2.7730566077551979E-4</v>
      </c>
      <c r="V16" s="87">
        <f>分析係数表!D19</f>
        <v>3.7974683544303799E-2</v>
      </c>
      <c r="W16" s="167">
        <f t="shared" si="8"/>
        <v>0</v>
      </c>
      <c r="X16" s="76">
        <f>分析係数表!E19</f>
        <v>0</v>
      </c>
      <c r="Y16" s="166">
        <f t="shared" si="9"/>
        <v>0</v>
      </c>
    </row>
    <row r="17" spans="1:25" x14ac:dyDescent="0.2">
      <c r="A17" s="6" t="s">
        <v>5</v>
      </c>
      <c r="B17" s="5" t="s">
        <v>33</v>
      </c>
      <c r="C17" s="90"/>
      <c r="D17" s="76">
        <f>投入係数表!Z17</f>
        <v>4.1545492314083921E-4</v>
      </c>
      <c r="E17" s="77">
        <f t="shared" si="0"/>
        <v>4.1545492314083922E-2</v>
      </c>
      <c r="F17" s="76">
        <f>分析係数表!C20</f>
        <v>3.1397174254317317E-3</v>
      </c>
      <c r="G17" s="77">
        <f t="shared" si="1"/>
        <v>1.3044110616666936E-4</v>
      </c>
      <c r="H17" s="77">
        <v>2.038051974535905E-4</v>
      </c>
      <c r="I17" s="77">
        <f t="shared" si="2"/>
        <v>2.038051974535905E-4</v>
      </c>
      <c r="J17" s="76">
        <f>分析係数表!G20</f>
        <v>0.11538461538461539</v>
      </c>
      <c r="K17" s="78">
        <f t="shared" si="3"/>
        <v>2.3515984321568136E-5</v>
      </c>
      <c r="L17" s="79"/>
      <c r="M17" s="80"/>
      <c r="N17" s="81">
        <f>分析係数表!H20</f>
        <v>6.231755715175965E-4</v>
      </c>
      <c r="O17" s="82">
        <f t="shared" si="4"/>
        <v>4.1793973219042104E-3</v>
      </c>
      <c r="P17" s="76">
        <f>分析係数表!C20</f>
        <v>3.1397174254317317E-3</v>
      </c>
      <c r="Q17" s="82">
        <f t="shared" si="5"/>
        <v>1.3122126599385362E-5</v>
      </c>
      <c r="R17" s="83">
        <v>3.1413873166380222E-5</v>
      </c>
      <c r="S17" s="84">
        <f t="shared" si="6"/>
        <v>2.3521907061997073E-4</v>
      </c>
      <c r="T17" s="85">
        <f>分析係数表!F20</f>
        <v>0.26923076923076922</v>
      </c>
      <c r="U17" s="86">
        <f t="shared" si="7"/>
        <v>6.3328211320761346E-5</v>
      </c>
      <c r="V17" s="87">
        <f>分析係数表!D20</f>
        <v>0</v>
      </c>
      <c r="W17" s="167">
        <f t="shared" si="8"/>
        <v>0</v>
      </c>
      <c r="X17" s="76">
        <f>分析係数表!E20</f>
        <v>0</v>
      </c>
      <c r="Y17" s="166">
        <f t="shared" si="9"/>
        <v>0</v>
      </c>
    </row>
    <row r="18" spans="1:25" x14ac:dyDescent="0.2">
      <c r="A18" s="6" t="s">
        <v>6</v>
      </c>
      <c r="B18" s="5" t="s">
        <v>34</v>
      </c>
      <c r="C18" s="90"/>
      <c r="D18" s="76">
        <f>投入係数表!Z18</f>
        <v>4.1545492314083921E-4</v>
      </c>
      <c r="E18" s="77">
        <f t="shared" si="0"/>
        <v>4.1545492314083922E-2</v>
      </c>
      <c r="F18" s="76">
        <f>分析係数表!C21</f>
        <v>0.20240700218818386</v>
      </c>
      <c r="G18" s="77">
        <f t="shared" si="1"/>
        <v>8.4090985537259594E-3</v>
      </c>
      <c r="H18" s="77">
        <v>4.2361181328286687E-2</v>
      </c>
      <c r="I18" s="77">
        <f t="shared" si="2"/>
        <v>4.2361181328286687E-2</v>
      </c>
      <c r="J18" s="76">
        <f>分析係数表!G21</f>
        <v>0.28486646884272998</v>
      </c>
      <c r="K18" s="78">
        <f t="shared" si="3"/>
        <v>1.2067280140995614E-2</v>
      </c>
      <c r="L18" s="79"/>
      <c r="M18" s="80"/>
      <c r="N18" s="81">
        <f>分析係数表!H21</f>
        <v>1.0495588572927942E-3</v>
      </c>
      <c r="O18" s="82">
        <f t="shared" si="4"/>
        <v>7.0389849632070921E-3</v>
      </c>
      <c r="P18" s="76">
        <f>分析係数表!C21</f>
        <v>0.20240700218818386</v>
      </c>
      <c r="Q18" s="82">
        <f t="shared" si="5"/>
        <v>1.4247398448504513E-3</v>
      </c>
      <c r="R18" s="83">
        <v>2.7305216668200732E-3</v>
      </c>
      <c r="S18" s="84">
        <f t="shared" si="6"/>
        <v>4.5091702995106758E-2</v>
      </c>
      <c r="T18" s="85">
        <f>分析係数表!F21</f>
        <v>0.42507418397626112</v>
      </c>
      <c r="U18" s="86">
        <f t="shared" si="7"/>
        <v>1.9167318854744934E-2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投入係数表!Z19</f>
        <v>0</v>
      </c>
      <c r="E19" s="77">
        <f t="shared" si="0"/>
        <v>0</v>
      </c>
      <c r="F19" s="76">
        <f>分析係数表!C22</f>
        <v>1.320132013201325E-2</v>
      </c>
      <c r="G19" s="77">
        <f t="shared" si="1"/>
        <v>0</v>
      </c>
      <c r="H19" s="77">
        <v>3.4820827892347679E-4</v>
      </c>
      <c r="I19" s="77">
        <f t="shared" si="2"/>
        <v>3.4820827892347679E-4</v>
      </c>
      <c r="J19" s="76">
        <f>分析係数表!G22</f>
        <v>0.19444444444444445</v>
      </c>
      <c r="K19" s="78">
        <f t="shared" si="3"/>
        <v>6.7707165346231601E-5</v>
      </c>
      <c r="L19" s="79"/>
      <c r="M19" s="80"/>
      <c r="N19" s="81">
        <f>分析係数表!H22</f>
        <v>6.5597428580799636E-5</v>
      </c>
      <c r="O19" s="82">
        <f t="shared" si="4"/>
        <v>4.3993656020044325E-4</v>
      </c>
      <c r="P19" s="76">
        <f>分析係数表!C22</f>
        <v>1.320132013201325E-2</v>
      </c>
      <c r="Q19" s="82">
        <f t="shared" si="5"/>
        <v>5.8077433689827709E-6</v>
      </c>
      <c r="R19" s="83">
        <v>3.9890792144091931E-5</v>
      </c>
      <c r="S19" s="84">
        <f t="shared" si="6"/>
        <v>3.880990710675687E-4</v>
      </c>
      <c r="T19" s="85">
        <f>分析係数表!F22</f>
        <v>0.42592592592592593</v>
      </c>
      <c r="U19" s="86">
        <f t="shared" si="7"/>
        <v>1.6530145619544592E-4</v>
      </c>
      <c r="V19" s="87">
        <f>分析係数表!D22</f>
        <v>2.7777777777777776E-2</v>
      </c>
      <c r="W19" s="167">
        <f t="shared" si="8"/>
        <v>0</v>
      </c>
      <c r="X19" s="76">
        <f>分析係数表!E22</f>
        <v>0</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2.1996828010022163E-4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投入係数表!Z21</f>
        <v>0</v>
      </c>
      <c r="E21" s="77">
        <f t="shared" si="0"/>
        <v>0</v>
      </c>
      <c r="F21" s="76">
        <f>分析係数表!C24</f>
        <v>0.31952662721893488</v>
      </c>
      <c r="G21" s="77">
        <f t="shared" si="1"/>
        <v>0</v>
      </c>
      <c r="H21" s="77">
        <v>3.0379803503548411E-3</v>
      </c>
      <c r="I21" s="77">
        <f t="shared" si="2"/>
        <v>3.0379803503548411E-3</v>
      </c>
      <c r="J21" s="76">
        <f>分析係数表!G24</f>
        <v>0.20786516853932585</v>
      </c>
      <c r="K21" s="78">
        <f t="shared" si="3"/>
        <v>6.3149029754566927E-4</v>
      </c>
      <c r="L21" s="79"/>
      <c r="M21" s="80"/>
      <c r="N21" s="81">
        <f>分析係数表!H24</f>
        <v>4.2638328577519763E-4</v>
      </c>
      <c r="O21" s="82">
        <f t="shared" si="4"/>
        <v>2.8595876413028808E-3</v>
      </c>
      <c r="P21" s="76">
        <f>分析係数表!C24</f>
        <v>0.31952662721893488</v>
      </c>
      <c r="Q21" s="82">
        <f t="shared" si="5"/>
        <v>9.1371439426245888E-4</v>
      </c>
      <c r="R21" s="83">
        <v>1.9712756022476304E-3</v>
      </c>
      <c r="S21" s="84">
        <f t="shared" si="6"/>
        <v>5.0092559526024715E-3</v>
      </c>
      <c r="T21" s="85">
        <f>分析係数表!F24</f>
        <v>0.398876404494382</v>
      </c>
      <c r="U21" s="86">
        <f t="shared" si="7"/>
        <v>1.9980740035661542E-3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投入係数表!Z22</f>
        <v>0</v>
      </c>
      <c r="E22" s="77">
        <f t="shared" si="0"/>
        <v>0</v>
      </c>
      <c r="F22" s="76">
        <f>分析係数表!C25</f>
        <v>1.883239171374762E-2</v>
      </c>
      <c r="G22" s="77">
        <f t="shared" si="1"/>
        <v>0</v>
      </c>
      <c r="H22" s="77">
        <v>5.4004414275804448E-4</v>
      </c>
      <c r="I22" s="77">
        <f t="shared" si="2"/>
        <v>5.4004414275804448E-4</v>
      </c>
      <c r="J22" s="76">
        <f>分析係数表!G25</f>
        <v>0.19852941176470587</v>
      </c>
      <c r="K22" s="78">
        <f t="shared" si="3"/>
        <v>1.0721464598872941E-4</v>
      </c>
      <c r="L22" s="79"/>
      <c r="M22" s="80"/>
      <c r="N22" s="81">
        <f>分析係数表!H25</f>
        <v>5.9037685722719666E-4</v>
      </c>
      <c r="O22" s="82">
        <f t="shared" si="4"/>
        <v>3.9594290418039886E-3</v>
      </c>
      <c r="P22" s="76">
        <f>分析係数表!C25</f>
        <v>1.883239171374762E-2</v>
      </c>
      <c r="Q22" s="82">
        <f t="shared" si="5"/>
        <v>7.4565518678041111E-5</v>
      </c>
      <c r="R22" s="83">
        <v>3.2741292761313487E-4</v>
      </c>
      <c r="S22" s="84">
        <f t="shared" si="6"/>
        <v>8.6745707037117934E-4</v>
      </c>
      <c r="T22" s="85">
        <f>分析係数表!F25</f>
        <v>0.35294117647058826</v>
      </c>
      <c r="U22" s="86">
        <f t="shared" si="7"/>
        <v>3.061613189545339E-4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投入係数表!Z23</f>
        <v>0</v>
      </c>
      <c r="E23" s="77">
        <f t="shared" si="0"/>
        <v>0</v>
      </c>
      <c r="F23" s="76">
        <f>分析係数表!C26</f>
        <v>0.74753173483779967</v>
      </c>
      <c r="G23" s="77">
        <f t="shared" si="1"/>
        <v>0</v>
      </c>
      <c r="H23" s="77">
        <v>2.13957071055208E-2</v>
      </c>
      <c r="I23" s="77">
        <f t="shared" si="2"/>
        <v>2.13957071055208E-2</v>
      </c>
      <c r="J23" s="76">
        <f>分析係数表!G26</f>
        <v>0.19647946353730092</v>
      </c>
      <c r="K23" s="78">
        <f t="shared" si="3"/>
        <v>4.2038170540939441E-3</v>
      </c>
      <c r="L23" s="79"/>
      <c r="M23" s="80"/>
      <c r="N23" s="81">
        <f>分析係数表!H26</f>
        <v>1.2791498573255929E-2</v>
      </c>
      <c r="O23" s="82">
        <f t="shared" si="4"/>
        <v>8.5787629239086435E-2</v>
      </c>
      <c r="P23" s="76">
        <f>分析係数表!C26</f>
        <v>0.74753173483779967</v>
      </c>
      <c r="Q23" s="82">
        <f t="shared" si="5"/>
        <v>6.4128975312716233E-2</v>
      </c>
      <c r="R23" s="83">
        <v>7.1307213592046184E-2</v>
      </c>
      <c r="S23" s="84">
        <f t="shared" si="6"/>
        <v>9.2702920697566984E-2</v>
      </c>
      <c r="T23" s="85">
        <f>分析係数表!F26</f>
        <v>0.33528918692372173</v>
      </c>
      <c r="U23" s="86">
        <f t="shared" si="7"/>
        <v>3.1082286906141489E-2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投入係数表!Z24</f>
        <v>0</v>
      </c>
      <c r="E24" s="77">
        <f t="shared" si="0"/>
        <v>0</v>
      </c>
      <c r="F24" s="76">
        <f>分析係数表!C27</f>
        <v>2.5641025641025661E-2</v>
      </c>
      <c r="G24" s="77">
        <f t="shared" si="1"/>
        <v>0</v>
      </c>
      <c r="H24" s="77">
        <v>7.1706716932994438E-5</v>
      </c>
      <c r="I24" s="77">
        <f t="shared" si="2"/>
        <v>7.1706716932994438E-5</v>
      </c>
      <c r="J24" s="76">
        <f>分析係数表!G27</f>
        <v>0.17777777777777778</v>
      </c>
      <c r="K24" s="78">
        <f t="shared" si="3"/>
        <v>1.27478607880879E-5</v>
      </c>
      <c r="L24" s="79"/>
      <c r="M24" s="80"/>
      <c r="N24" s="81">
        <f>分析係数表!H27</f>
        <v>1.2135524287447932E-2</v>
      </c>
      <c r="O24" s="82">
        <f t="shared" si="4"/>
        <v>8.1388263637082001E-2</v>
      </c>
      <c r="P24" s="76">
        <f>分析係数表!C27</f>
        <v>2.5641025641025661E-2</v>
      </c>
      <c r="Q24" s="82">
        <f t="shared" si="5"/>
        <v>2.0868785547969761E-3</v>
      </c>
      <c r="R24" s="83">
        <v>2.0938106277583065E-3</v>
      </c>
      <c r="S24" s="84">
        <f t="shared" si="6"/>
        <v>2.1655173446913007E-3</v>
      </c>
      <c r="T24" s="85">
        <f>分析係数表!F27</f>
        <v>0.33333333333333331</v>
      </c>
      <c r="U24" s="86">
        <f t="shared" si="7"/>
        <v>7.2183911489710024E-4</v>
      </c>
      <c r="V24" s="87">
        <f>分析係数表!D27</f>
        <v>0</v>
      </c>
      <c r="W24" s="167">
        <f t="shared" si="8"/>
        <v>0</v>
      </c>
      <c r="X24" s="76">
        <f>分析係数表!E27</f>
        <v>0</v>
      </c>
      <c r="Y24" s="166">
        <f t="shared" si="9"/>
        <v>0</v>
      </c>
    </row>
    <row r="25" spans="1:25" x14ac:dyDescent="0.2">
      <c r="A25" s="6" t="s">
        <v>13</v>
      </c>
      <c r="B25" s="5" t="s">
        <v>191</v>
      </c>
      <c r="C25" s="90"/>
      <c r="D25" s="76">
        <f>投入係数表!Z25</f>
        <v>0</v>
      </c>
      <c r="E25" s="77">
        <f t="shared" si="0"/>
        <v>0</v>
      </c>
      <c r="F25" s="76">
        <f>分析係数表!C28</f>
        <v>7.5250836120401843E-3</v>
      </c>
      <c r="G25" s="77">
        <f t="shared" si="1"/>
        <v>0</v>
      </c>
      <c r="H25" s="77">
        <v>5.7191150146466995E-4</v>
      </c>
      <c r="I25" s="77">
        <f t="shared" si="2"/>
        <v>5.7191150146466995E-4</v>
      </c>
      <c r="J25" s="76">
        <f>分析係数表!G28</f>
        <v>0.13043478260869565</v>
      </c>
      <c r="K25" s="78">
        <f t="shared" si="3"/>
        <v>7.4597152364956946E-5</v>
      </c>
      <c r="L25" s="79"/>
      <c r="M25" s="80"/>
      <c r="N25" s="81">
        <f>分析係数表!H28</f>
        <v>2.325428843189347E-2</v>
      </c>
      <c r="O25" s="82">
        <f t="shared" si="4"/>
        <v>0.15595751059105711</v>
      </c>
      <c r="P25" s="76">
        <f>分析係数表!C28</f>
        <v>7.5250836120401843E-3</v>
      </c>
      <c r="Q25" s="82">
        <f t="shared" si="5"/>
        <v>1.1735933071233473E-3</v>
      </c>
      <c r="R25" s="83">
        <v>1.2154535757073251E-3</v>
      </c>
      <c r="S25" s="84">
        <f t="shared" si="6"/>
        <v>1.7873650771719951E-3</v>
      </c>
      <c r="T25" s="85">
        <f>分析係数表!F28</f>
        <v>0.21739130434782608</v>
      </c>
      <c r="U25" s="86">
        <f t="shared" si="7"/>
        <v>3.8855762547217285E-4</v>
      </c>
      <c r="V25" s="87">
        <f>分析係数表!D28</f>
        <v>0</v>
      </c>
      <c r="W25" s="167">
        <f t="shared" si="8"/>
        <v>0</v>
      </c>
      <c r="X25" s="76">
        <f>分析係数表!E28</f>
        <v>0</v>
      </c>
      <c r="Y25" s="166">
        <f t="shared" si="9"/>
        <v>0</v>
      </c>
    </row>
    <row r="26" spans="1:25" x14ac:dyDescent="0.2">
      <c r="A26" s="6" t="s">
        <v>14</v>
      </c>
      <c r="B26" s="5" t="s">
        <v>50</v>
      </c>
      <c r="C26" s="90"/>
      <c r="D26" s="76">
        <f>投入係数表!Z26</f>
        <v>8.309098462816784E-3</v>
      </c>
      <c r="E26" s="77">
        <f t="shared" si="0"/>
        <v>0.83090984628167841</v>
      </c>
      <c r="F26" s="76">
        <f>分析係数表!C29</f>
        <v>5.2565707133917394E-2</v>
      </c>
      <c r="G26" s="77">
        <f t="shared" si="1"/>
        <v>4.3677363634331029E-2</v>
      </c>
      <c r="H26" s="77">
        <v>5.0265291351358286E-2</v>
      </c>
      <c r="I26" s="77">
        <f t="shared" si="2"/>
        <v>5.0265291351358286E-2</v>
      </c>
      <c r="J26" s="76">
        <f>分析係数表!G29</f>
        <v>0.23652173913043478</v>
      </c>
      <c r="K26" s="78">
        <f t="shared" si="3"/>
        <v>1.1888834128321264E-2</v>
      </c>
      <c r="L26" s="79"/>
      <c r="M26" s="80"/>
      <c r="N26" s="81">
        <f>分析係数表!H29</f>
        <v>1.0889173144412739E-2</v>
      </c>
      <c r="O26" s="82">
        <f t="shared" si="4"/>
        <v>7.3029468993273575E-2</v>
      </c>
      <c r="P26" s="76">
        <f>分析係数表!C29</f>
        <v>5.2565707133917394E-2</v>
      </c>
      <c r="Q26" s="82">
        <f t="shared" si="5"/>
        <v>3.8388456792459199E-3</v>
      </c>
      <c r="R26" s="83">
        <v>4.644122851657208E-3</v>
      </c>
      <c r="S26" s="84">
        <f t="shared" si="6"/>
        <v>5.4909414203015497E-2</v>
      </c>
      <c r="T26" s="85">
        <f>分析係数表!F29</f>
        <v>0.37217391304347824</v>
      </c>
      <c r="U26" s="86">
        <f t="shared" si="7"/>
        <v>2.0435851546861419E-2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投入係数表!Z27</f>
        <v>1.3294557540506855E-2</v>
      </c>
      <c r="E27" s="77">
        <f t="shared" si="0"/>
        <v>1.3294557540506855</v>
      </c>
      <c r="F27" s="76">
        <f>分析係数表!C30</f>
        <v>1</v>
      </c>
      <c r="G27" s="77">
        <f t="shared" si="1"/>
        <v>1.3294557540506855</v>
      </c>
      <c r="H27" s="77">
        <v>1.4738573347039778</v>
      </c>
      <c r="I27" s="77">
        <f t="shared" si="2"/>
        <v>1.4738573347039778</v>
      </c>
      <c r="J27" s="76">
        <f>分析係数表!G30</f>
        <v>0.34479678427869587</v>
      </c>
      <c r="K27" s="78">
        <f t="shared" si="3"/>
        <v>0.50818126949150111</v>
      </c>
      <c r="L27" s="79"/>
      <c r="M27" s="80"/>
      <c r="N27" s="81">
        <f>分析係数表!H30</f>
        <v>0</v>
      </c>
      <c r="O27" s="82">
        <f t="shared" si="4"/>
        <v>0</v>
      </c>
      <c r="P27" s="76">
        <f>分析係数表!C30</f>
        <v>1</v>
      </c>
      <c r="Q27" s="82">
        <f t="shared" si="5"/>
        <v>0</v>
      </c>
      <c r="R27" s="83">
        <v>1.195244964860505E-2</v>
      </c>
      <c r="S27" s="84">
        <f t="shared" si="6"/>
        <v>1.4858097843525828</v>
      </c>
      <c r="T27" s="85">
        <f>分析係数表!F30</f>
        <v>0.44149173738276015</v>
      </c>
      <c r="U27" s="86">
        <f t="shared" si="7"/>
        <v>0.65597274311412601</v>
      </c>
      <c r="V27" s="87">
        <f>分析係数表!D30</f>
        <v>9.0218847699866017E-2</v>
      </c>
      <c r="W27" s="167">
        <f t="shared" si="8"/>
        <v>0</v>
      </c>
      <c r="X27" s="76">
        <f>分析係数表!E30</f>
        <v>4.6225993747208573E-2</v>
      </c>
      <c r="Y27" s="166">
        <f t="shared" si="9"/>
        <v>0</v>
      </c>
    </row>
    <row r="28" spans="1:25" x14ac:dyDescent="0.2">
      <c r="A28" s="6" t="s">
        <v>16</v>
      </c>
      <c r="B28" s="5" t="s">
        <v>192</v>
      </c>
      <c r="C28" s="75">
        <f>最終需要_まとめ!C29</f>
        <v>100</v>
      </c>
      <c r="D28" s="76">
        <f>投入係数表!Z28</f>
        <v>0.10137100124636476</v>
      </c>
      <c r="E28" s="77">
        <f t="shared" si="0"/>
        <v>10.137100124636476</v>
      </c>
      <c r="F28" s="76">
        <f>分析係数表!C31</f>
        <v>0.84592145015105746</v>
      </c>
      <c r="G28" s="77">
        <f t="shared" si="1"/>
        <v>8.5751904377589536</v>
      </c>
      <c r="H28" s="77">
        <v>9.5208603861903232</v>
      </c>
      <c r="I28" s="77">
        <f t="shared" si="2"/>
        <v>109.52086038619032</v>
      </c>
      <c r="J28" s="76">
        <f>分析係数表!G31</f>
        <v>7.1042791857083509E-2</v>
      </c>
      <c r="K28" s="78">
        <f t="shared" si="3"/>
        <v>7.7806676884248214</v>
      </c>
      <c r="L28" s="79"/>
      <c r="M28" s="80"/>
      <c r="N28" s="81">
        <f>分析係数表!H31</f>
        <v>2.6304568860900653E-2</v>
      </c>
      <c r="O28" s="82">
        <f t="shared" si="4"/>
        <v>0.17641456064037775</v>
      </c>
      <c r="P28" s="76">
        <f>分析係数表!C31</f>
        <v>0.84592145015105746</v>
      </c>
      <c r="Q28" s="82">
        <f t="shared" si="5"/>
        <v>0.14923286096467001</v>
      </c>
      <c r="R28" s="83">
        <v>0.19428525299078367</v>
      </c>
      <c r="S28" s="84">
        <f t="shared" si="6"/>
        <v>109.7151456391811</v>
      </c>
      <c r="T28" s="85">
        <f>分析係数表!F31</f>
        <v>0.3444121312837557</v>
      </c>
      <c r="U28" s="86">
        <f t="shared" si="7"/>
        <v>37.787227143698018</v>
      </c>
      <c r="V28" s="87">
        <f>分析係数表!D31</f>
        <v>0</v>
      </c>
      <c r="W28" s="167">
        <f t="shared" si="8"/>
        <v>0</v>
      </c>
      <c r="X28" s="76">
        <f>分析係数表!E31</f>
        <v>0</v>
      </c>
      <c r="Y28" s="166">
        <f t="shared" si="9"/>
        <v>0</v>
      </c>
    </row>
    <row r="29" spans="1:25" x14ac:dyDescent="0.2">
      <c r="A29" s="6" t="s">
        <v>17</v>
      </c>
      <c r="B29" s="5" t="s">
        <v>272</v>
      </c>
      <c r="C29" s="90"/>
      <c r="D29" s="76">
        <f>投入係数表!Z29</f>
        <v>4.1545492314083921E-4</v>
      </c>
      <c r="E29" s="77">
        <f t="shared" si="0"/>
        <v>4.1545492314083922E-2</v>
      </c>
      <c r="F29" s="76">
        <f>分析係数表!C32</f>
        <v>1</v>
      </c>
      <c r="G29" s="77">
        <f t="shared" si="1"/>
        <v>4.1545492314083922E-2</v>
      </c>
      <c r="H29" s="77">
        <v>6.8798445613954096E-2</v>
      </c>
      <c r="I29" s="77">
        <f t="shared" si="2"/>
        <v>6.8798445613954096E-2</v>
      </c>
      <c r="J29" s="76">
        <f>分析係数表!G32</f>
        <v>0.14030064423765212</v>
      </c>
      <c r="K29" s="78">
        <f t="shared" si="3"/>
        <v>9.6524662421868315E-3</v>
      </c>
      <c r="L29" s="79"/>
      <c r="M29" s="80"/>
      <c r="N29" s="81">
        <f>分析係数表!H32</f>
        <v>7.5437042867919574E-3</v>
      </c>
      <c r="O29" s="82">
        <f t="shared" si="4"/>
        <v>5.0592704423050971E-2</v>
      </c>
      <c r="P29" s="76">
        <f>分析係数表!C32</f>
        <v>1</v>
      </c>
      <c r="Q29" s="82">
        <f t="shared" si="5"/>
        <v>5.0592704423050971E-2</v>
      </c>
      <c r="R29" s="83">
        <v>6.2984535793936022E-2</v>
      </c>
      <c r="S29" s="84">
        <f t="shared" si="6"/>
        <v>0.13178298140789013</v>
      </c>
      <c r="T29" s="85">
        <f>分析係数表!F32</f>
        <v>0.4831782390837509</v>
      </c>
      <c r="U29" s="86">
        <f t="shared" si="7"/>
        <v>6.3674668897871045E-2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投入係数表!Z30</f>
        <v>1.2463647694225177E-2</v>
      </c>
      <c r="E30" s="77">
        <f t="shared" si="0"/>
        <v>1.2463647694225177</v>
      </c>
      <c r="F30" s="76">
        <f>分析係数表!C33</f>
        <v>0.837092731829574</v>
      </c>
      <c r="G30" s="77">
        <f t="shared" si="1"/>
        <v>1.0433228896920326</v>
      </c>
      <c r="H30" s="77">
        <v>1.1575956099277864</v>
      </c>
      <c r="I30" s="77">
        <f t="shared" si="2"/>
        <v>1.1575956099277864</v>
      </c>
      <c r="J30" s="76">
        <f>分析係数表!G33</f>
        <v>0.5074626865671642</v>
      </c>
      <c r="K30" s="78">
        <f t="shared" si="3"/>
        <v>0.58743657817230954</v>
      </c>
      <c r="L30" s="79"/>
      <c r="M30" s="80"/>
      <c r="N30" s="81">
        <f>分析係数表!H33</f>
        <v>1.0823575715831939E-3</v>
      </c>
      <c r="O30" s="82">
        <f t="shared" si="4"/>
        <v>7.2589532433073129E-3</v>
      </c>
      <c r="P30" s="76">
        <f>分析係数表!C33</f>
        <v>0.837092731829574</v>
      </c>
      <c r="Q30" s="82">
        <f t="shared" si="5"/>
        <v>6.0764170006632652E-3</v>
      </c>
      <c r="R30" s="83">
        <v>1.578958678919784E-2</v>
      </c>
      <c r="S30" s="84">
        <f t="shared" si="6"/>
        <v>1.1733851967169842</v>
      </c>
      <c r="T30" s="85">
        <f>分析係数表!F33</f>
        <v>0.64477611940298507</v>
      </c>
      <c r="U30" s="86">
        <f t="shared" si="7"/>
        <v>0.75657075370408533</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投入係数表!Z31</f>
        <v>1.7449106771915246E-2</v>
      </c>
      <c r="E31" s="77">
        <f t="shared" si="0"/>
        <v>1.7449106771915246</v>
      </c>
      <c r="F31" s="76">
        <f>分析係数表!C34</f>
        <v>0.15171777726539082</v>
      </c>
      <c r="G31" s="77">
        <f t="shared" si="1"/>
        <v>0.26473396947014599</v>
      </c>
      <c r="H31" s="77">
        <v>0.31952897952903481</v>
      </c>
      <c r="I31" s="77">
        <f t="shared" si="2"/>
        <v>0.31952897952903481</v>
      </c>
      <c r="J31" s="76">
        <f>分析係数表!G34</f>
        <v>0.4256007393715342</v>
      </c>
      <c r="K31" s="78">
        <f t="shared" si="3"/>
        <v>0.13599176993818904</v>
      </c>
      <c r="L31" s="79"/>
      <c r="M31" s="80"/>
      <c r="N31" s="81">
        <f>分析係数表!H34</f>
        <v>0.18524713831217815</v>
      </c>
      <c r="O31" s="82">
        <f t="shared" si="4"/>
        <v>1.2423808460060515</v>
      </c>
      <c r="P31" s="76">
        <f>分析係数表!C34</f>
        <v>0.15171777726539082</v>
      </c>
      <c r="Q31" s="82">
        <f t="shared" si="5"/>
        <v>0.18849126047313391</v>
      </c>
      <c r="R31" s="83">
        <v>0.19894469236870629</v>
      </c>
      <c r="S31" s="84">
        <f t="shared" si="6"/>
        <v>0.51847367189774107</v>
      </c>
      <c r="T31" s="85">
        <f>分析係数表!F34</f>
        <v>0.70194085027726427</v>
      </c>
      <c r="U31" s="86">
        <f t="shared" si="7"/>
        <v>0.36393785009827573</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投入係数表!Z32</f>
        <v>1.9110926464478605E-2</v>
      </c>
      <c r="E32" s="77">
        <f t="shared" si="0"/>
        <v>1.9110926464478606</v>
      </c>
      <c r="F32" s="76">
        <f>分析係数表!C35</f>
        <v>0.24573021958870689</v>
      </c>
      <c r="G32" s="77">
        <f t="shared" si="1"/>
        <v>0.46961321566599579</v>
      </c>
      <c r="H32" s="77">
        <v>0.54870495545586151</v>
      </c>
      <c r="I32" s="77">
        <f t="shared" si="2"/>
        <v>0.54870495545586151</v>
      </c>
      <c r="J32" s="76">
        <f>分析係数表!G35</f>
        <v>0.31648936170212766</v>
      </c>
      <c r="K32" s="78">
        <f t="shared" si="3"/>
        <v>0.17365928111501999</v>
      </c>
      <c r="L32" s="79"/>
      <c r="M32" s="80"/>
      <c r="N32" s="81">
        <f>分析係数表!H35</f>
        <v>7.0287644724326803E-2</v>
      </c>
      <c r="O32" s="82">
        <f t="shared" si="4"/>
        <v>0.47139202425477489</v>
      </c>
      <c r="P32" s="76">
        <f>分析係数表!C35</f>
        <v>0.24573021958870689</v>
      </c>
      <c r="Q32" s="82">
        <f t="shared" si="5"/>
        <v>0.11583526563249087</v>
      </c>
      <c r="R32" s="83">
        <v>0.12803036189401734</v>
      </c>
      <c r="S32" s="84">
        <f t="shared" si="6"/>
        <v>0.67673531734987891</v>
      </c>
      <c r="T32" s="85">
        <f>分析係数表!F35</f>
        <v>0.65026595744680848</v>
      </c>
      <c r="U32" s="86">
        <f t="shared" si="7"/>
        <v>0.44005793907458879</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投入係数表!Z33</f>
        <v>1.6618196925633569E-3</v>
      </c>
      <c r="E33" s="77">
        <f t="shared" si="0"/>
        <v>0.16618196925633569</v>
      </c>
      <c r="F33" s="76">
        <f>分析係数表!C36</f>
        <v>0.58821233411397345</v>
      </c>
      <c r="G33" s="77">
        <f t="shared" si="1"/>
        <v>9.7750284023925785E-2</v>
      </c>
      <c r="H33" s="77">
        <v>0.13969866805535419</v>
      </c>
      <c r="I33" s="77">
        <f t="shared" si="2"/>
        <v>0.13969866805535419</v>
      </c>
      <c r="J33" s="76">
        <f>分析係数表!G36</f>
        <v>4.6988749172733289E-2</v>
      </c>
      <c r="K33" s="78">
        <f t="shared" si="3"/>
        <v>6.5642656730179666E-3</v>
      </c>
      <c r="L33" s="79"/>
      <c r="M33" s="80"/>
      <c r="N33" s="81">
        <f>分析係数表!H36</f>
        <v>7.2517957296073993E-2</v>
      </c>
      <c r="O33" s="82">
        <f t="shared" si="4"/>
        <v>0.48634986730158997</v>
      </c>
      <c r="P33" s="76">
        <f>分析係数表!C36</f>
        <v>0.58821233411397345</v>
      </c>
      <c r="Q33" s="82">
        <f t="shared" si="5"/>
        <v>0.2860769906414895</v>
      </c>
      <c r="R33" s="83">
        <v>0.3019987555837047</v>
      </c>
      <c r="S33" s="84">
        <f t="shared" si="6"/>
        <v>0.44169742363905889</v>
      </c>
      <c r="T33" s="85">
        <f>分析係数表!F36</f>
        <v>0.85903375248180014</v>
      </c>
      <c r="U33" s="86">
        <f t="shared" si="7"/>
        <v>0.37943299529020413</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投入係数表!Z34</f>
        <v>3.3236393851267136E-2</v>
      </c>
      <c r="E34" s="77">
        <f t="shared" si="0"/>
        <v>3.3236393851267136</v>
      </c>
      <c r="F34" s="76">
        <f>分析係数表!C37</f>
        <v>0.50371087447563734</v>
      </c>
      <c r="G34" s="77">
        <f t="shared" si="1"/>
        <v>1.6741533011238465</v>
      </c>
      <c r="H34" s="77">
        <v>1.9624958119015727</v>
      </c>
      <c r="I34" s="77">
        <f t="shared" si="2"/>
        <v>1.9624958119015727</v>
      </c>
      <c r="J34" s="76">
        <f>分析係数表!G37</f>
        <v>0.46674537583628495</v>
      </c>
      <c r="K34" s="78">
        <f t="shared" si="3"/>
        <v>0.91598584530313476</v>
      </c>
      <c r="L34" s="79"/>
      <c r="M34" s="80"/>
      <c r="N34" s="81">
        <f>分析係数表!H37</f>
        <v>5.4544261864934891E-2</v>
      </c>
      <c r="O34" s="82">
        <f t="shared" si="4"/>
        <v>0.36580724980666851</v>
      </c>
      <c r="P34" s="76">
        <f>分析係数表!C37</f>
        <v>0.50371087447563734</v>
      </c>
      <c r="Q34" s="82">
        <f t="shared" si="5"/>
        <v>0.18426108968964491</v>
      </c>
      <c r="R34" s="83">
        <v>0.20823032104754038</v>
      </c>
      <c r="S34" s="84">
        <f t="shared" si="6"/>
        <v>2.1707261329491132</v>
      </c>
      <c r="T34" s="85">
        <f>分析係数表!F37</f>
        <v>0.71979535615899248</v>
      </c>
      <c r="U34" s="86">
        <f t="shared" si="7"/>
        <v>1.5624785899897393</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投入係数表!Z35</f>
        <v>5.8163689239717487E-3</v>
      </c>
      <c r="E35" s="77">
        <f t="shared" si="0"/>
        <v>0.58163689239717487</v>
      </c>
      <c r="F35" s="76">
        <f>分析係数表!C38</f>
        <v>2.603198214949809E-3</v>
      </c>
      <c r="G35" s="77">
        <f t="shared" si="1"/>
        <v>1.5141161200372796E-3</v>
      </c>
      <c r="H35" s="77">
        <v>2.0811953861060678E-3</v>
      </c>
      <c r="I35" s="77">
        <f t="shared" si="2"/>
        <v>2.0811953861060678E-3</v>
      </c>
      <c r="J35" s="76">
        <f>分析係数表!G38</f>
        <v>0.5</v>
      </c>
      <c r="K35" s="78">
        <f t="shared" si="3"/>
        <v>1.0405976930530339E-3</v>
      </c>
      <c r="L35" s="79"/>
      <c r="M35" s="80"/>
      <c r="N35" s="81">
        <f>分析係数表!H38</f>
        <v>4.7820525435402932E-2</v>
      </c>
      <c r="O35" s="82">
        <f t="shared" si="4"/>
        <v>0.3207137523861231</v>
      </c>
      <c r="P35" s="76">
        <f>分析係数表!C38</f>
        <v>2.603198214949809E-3</v>
      </c>
      <c r="Q35" s="82">
        <f t="shared" si="5"/>
        <v>8.3488146772141064E-4</v>
      </c>
      <c r="R35" s="83">
        <v>9.387225059942051E-4</v>
      </c>
      <c r="S35" s="84">
        <f t="shared" si="6"/>
        <v>3.019917892100273E-3</v>
      </c>
      <c r="T35" s="85">
        <f>分析係数表!F38</f>
        <v>0.66666666666666663</v>
      </c>
      <c r="U35" s="86">
        <f t="shared" si="7"/>
        <v>2.0132785947335153E-3</v>
      </c>
      <c r="V35" s="87">
        <f>分析係数表!D38</f>
        <v>1.0833333333333333</v>
      </c>
      <c r="W35" s="167">
        <f t="shared" si="8"/>
        <v>0</v>
      </c>
      <c r="X35" s="76">
        <f>分析係数表!E38</f>
        <v>0</v>
      </c>
      <c r="Y35" s="166">
        <f t="shared" si="9"/>
        <v>0</v>
      </c>
    </row>
    <row r="36" spans="1:25" x14ac:dyDescent="0.2">
      <c r="A36" s="6" t="s">
        <v>24</v>
      </c>
      <c r="B36" s="5" t="s">
        <v>39</v>
      </c>
      <c r="C36" s="90"/>
      <c r="D36" s="76">
        <f>投入係数表!Z36</f>
        <v>0</v>
      </c>
      <c r="E36" s="77">
        <f t="shared" si="0"/>
        <v>0</v>
      </c>
      <c r="F36" s="76">
        <f>分析係数表!C39</f>
        <v>1</v>
      </c>
      <c r="G36" s="77">
        <f t="shared" si="1"/>
        <v>0</v>
      </c>
      <c r="H36" s="77">
        <v>3.9116543676749882E-3</v>
      </c>
      <c r="I36" s="77">
        <f t="shared" si="2"/>
        <v>3.9116543676749882E-3</v>
      </c>
      <c r="J36" s="76">
        <f>分析係数表!G39</f>
        <v>0.35424286759326995</v>
      </c>
      <c r="K36" s="78">
        <f t="shared" si="3"/>
        <v>1.385675660238927E-3</v>
      </c>
      <c r="L36" s="79"/>
      <c r="M36" s="80"/>
      <c r="N36" s="81">
        <f>分析係数表!H39</f>
        <v>4.3622290006231756E-3</v>
      </c>
      <c r="O36" s="82">
        <f t="shared" si="4"/>
        <v>2.9255781253329474E-2</v>
      </c>
      <c r="P36" s="76">
        <f>分析係数表!C39</f>
        <v>1</v>
      </c>
      <c r="Q36" s="82">
        <f t="shared" si="5"/>
        <v>2.9255781253329474E-2</v>
      </c>
      <c r="R36" s="83">
        <v>3.086028271706277E-2</v>
      </c>
      <c r="S36" s="84">
        <f t="shared" si="6"/>
        <v>3.4771937084737761E-2</v>
      </c>
      <c r="T36" s="85">
        <f>分析係数表!F39</f>
        <v>0.70501097293343085</v>
      </c>
      <c r="U36" s="86">
        <f t="shared" si="7"/>
        <v>2.4514597194891016E-2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投入係数表!Z37</f>
        <v>0</v>
      </c>
      <c r="E37" s="77">
        <f t="shared" si="0"/>
        <v>0</v>
      </c>
      <c r="F37" s="76">
        <f>分析係数表!C40</f>
        <v>0.80741531074953321</v>
      </c>
      <c r="G37" s="77">
        <f t="shared" si="1"/>
        <v>0</v>
      </c>
      <c r="H37" s="77">
        <v>1.5346361263782811E-3</v>
      </c>
      <c r="I37" s="77">
        <f t="shared" si="2"/>
        <v>1.5346361263782811E-3</v>
      </c>
      <c r="J37" s="76">
        <f>分析係数表!G40</f>
        <v>0.58044960848699167</v>
      </c>
      <c r="K37" s="78">
        <f t="shared" si="3"/>
        <v>8.9077893872626681E-4</v>
      </c>
      <c r="L37" s="79"/>
      <c r="M37" s="80"/>
      <c r="N37" s="81">
        <f>分析係数表!H40</f>
        <v>3.1486765718783824E-2</v>
      </c>
      <c r="O37" s="82">
        <f t="shared" si="4"/>
        <v>0.21116954889621276</v>
      </c>
      <c r="P37" s="76">
        <f>分析係数表!C40</f>
        <v>0.80741531074953321</v>
      </c>
      <c r="Q37" s="82">
        <f t="shared" si="5"/>
        <v>0.17050152694287438</v>
      </c>
      <c r="R37" s="83">
        <v>0.17069167788981685</v>
      </c>
      <c r="S37" s="84">
        <f t="shared" si="6"/>
        <v>0.17222631401619512</v>
      </c>
      <c r="T37" s="85">
        <f>分析係数表!F40</f>
        <v>0.7794897701439758</v>
      </c>
      <c r="U37" s="86">
        <f t="shared" si="7"/>
        <v>0.13424864992522814</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投入係数表!Z38</f>
        <v>0</v>
      </c>
      <c r="E38" s="77">
        <f t="shared" si="0"/>
        <v>0</v>
      </c>
      <c r="F38" s="76">
        <f>分析係数表!C41</f>
        <v>0.45201238390092879</v>
      </c>
      <c r="G38" s="77">
        <f t="shared" si="1"/>
        <v>0</v>
      </c>
      <c r="H38" s="77">
        <v>6.2765500144813535E-7</v>
      </c>
      <c r="I38" s="77">
        <f t="shared" si="2"/>
        <v>6.2765500144813535E-7</v>
      </c>
      <c r="J38" s="76">
        <f>分析係数表!G41</f>
        <v>0.48819421350182907</v>
      </c>
      <c r="K38" s="78">
        <f t="shared" si="3"/>
        <v>3.0641753978246181E-7</v>
      </c>
      <c r="L38" s="79"/>
      <c r="M38" s="80"/>
      <c r="N38" s="81">
        <f>分析係数表!H41</f>
        <v>5.5823411722260484E-2</v>
      </c>
      <c r="O38" s="82">
        <f t="shared" si="4"/>
        <v>0.37438601273057714</v>
      </c>
      <c r="P38" s="76">
        <f>分析係数表!C41</f>
        <v>0.45201238390092879</v>
      </c>
      <c r="Q38" s="82">
        <f t="shared" si="5"/>
        <v>0.16922711411351166</v>
      </c>
      <c r="R38" s="83">
        <v>0.1707185018282727</v>
      </c>
      <c r="S38" s="84">
        <f t="shared" si="6"/>
        <v>0.17071912948327414</v>
      </c>
      <c r="T38" s="85">
        <f>分析係数表!F41</f>
        <v>0.58829398071167271</v>
      </c>
      <c r="U38" s="86">
        <f t="shared" si="7"/>
        <v>0.10043303626734683</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投入係数表!Z39</f>
        <v>4.1545492314083921E-4</v>
      </c>
      <c r="E39" s="77">
        <f>$C$28*D39</f>
        <v>4.1545492314083922E-2</v>
      </c>
      <c r="F39" s="76">
        <f>分析係数表!C42</f>
        <v>0.22977941176470584</v>
      </c>
      <c r="G39" s="77">
        <f>E39*F39</f>
        <v>9.5462987854053119E-3</v>
      </c>
      <c r="H39" s="77">
        <v>1.2755057182627772E-2</v>
      </c>
      <c r="I39" s="77">
        <f>C39+H39</f>
        <v>1.2755057182627772E-2</v>
      </c>
      <c r="J39" s="76">
        <f>分析係数表!G42</f>
        <v>0.5</v>
      </c>
      <c r="K39" s="78">
        <f>I39*J39</f>
        <v>6.3775285913138862E-3</v>
      </c>
      <c r="L39" s="79"/>
      <c r="M39" s="80"/>
      <c r="N39" s="81">
        <f>分析係数表!H42</f>
        <v>1.6268162288038308E-2</v>
      </c>
      <c r="O39" s="82">
        <f t="shared" si="4"/>
        <v>0.10910426692970991</v>
      </c>
      <c r="P39" s="76">
        <f>分析係数表!C42</f>
        <v>0.22977941176470584</v>
      </c>
      <c r="Q39" s="82">
        <f>O39*P39</f>
        <v>2.5069914276128192E-2</v>
      </c>
      <c r="R39" s="83">
        <v>2.5705155429742697E-2</v>
      </c>
      <c r="S39" s="84">
        <f>I39+R39</f>
        <v>3.8460212612370467E-2</v>
      </c>
      <c r="T39" s="85">
        <f>分析係数表!F42</f>
        <v>0.56349206349206349</v>
      </c>
      <c r="U39" s="86">
        <f>S39*T39</f>
        <v>2.1672024567288121E-2</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投入係数表!Z40</f>
        <v>6.8550062318238472E-2</v>
      </c>
      <c r="E40" s="77">
        <f>$C$28*D40</f>
        <v>6.8550062318238476</v>
      </c>
      <c r="F40" s="76">
        <f>分析係数表!C43</f>
        <v>0.15755839576906128</v>
      </c>
      <c r="G40" s="77">
        <f>E40*F40</f>
        <v>1.0800637848730832</v>
      </c>
      <c r="H40" s="77">
        <v>1.2781608986345974</v>
      </c>
      <c r="I40" s="77">
        <f>C40+H40</f>
        <v>1.2781608986345974</v>
      </c>
      <c r="J40" s="76">
        <f>分析係数表!G43</f>
        <v>0.37795275590551181</v>
      </c>
      <c r="K40" s="78">
        <f>I40*J40</f>
        <v>0.48308443412961161</v>
      </c>
      <c r="L40" s="79"/>
      <c r="M40" s="80"/>
      <c r="N40" s="81">
        <f>分析係数表!H43</f>
        <v>4.3425497720489356E-2</v>
      </c>
      <c r="O40" s="82">
        <f t="shared" si="4"/>
        <v>0.29123800285269341</v>
      </c>
      <c r="P40" s="76">
        <f>分析係数表!C43</f>
        <v>0.15755839576906128</v>
      </c>
      <c r="Q40" s="82">
        <f>O40*P40</f>
        <v>4.5886992516455664E-2</v>
      </c>
      <c r="R40" s="83">
        <v>6.5228841746978919E-2</v>
      </c>
      <c r="S40" s="84">
        <f>I40+R40</f>
        <v>1.3433897403815762</v>
      </c>
      <c r="T40" s="85">
        <f>分析係数表!F43</f>
        <v>0.59317585301837272</v>
      </c>
      <c r="U40" s="86">
        <f>S40*T40</f>
        <v>0.7968663551869718</v>
      </c>
      <c r="V40" s="87">
        <f>分析係数表!D43</f>
        <v>0.81889763779527558</v>
      </c>
      <c r="W40" s="167">
        <f>ROUND(S40*V40,0)</f>
        <v>1</v>
      </c>
      <c r="X40" s="76">
        <f>分析係数表!E43</f>
        <v>0.67322834645669294</v>
      </c>
      <c r="Y40" s="166">
        <f>ROUND(S40*X40,0)</f>
        <v>1</v>
      </c>
    </row>
    <row r="41" spans="1:25" x14ac:dyDescent="0.2">
      <c r="A41" s="6" t="s">
        <v>340</v>
      </c>
      <c r="B41" s="5" t="s">
        <v>42</v>
      </c>
      <c r="C41" s="90"/>
      <c r="D41" s="76">
        <f>投入係数表!Z41</f>
        <v>0</v>
      </c>
      <c r="E41" s="77">
        <f>$C$28*D41</f>
        <v>0</v>
      </c>
      <c r="F41" s="76">
        <f>分析係数表!C44</f>
        <v>0.3172445048719692</v>
      </c>
      <c r="G41" s="77">
        <f>E41*F41</f>
        <v>0</v>
      </c>
      <c r="H41" s="77">
        <v>4.4909588142610061E-4</v>
      </c>
      <c r="I41" s="77">
        <f>C41+H41</f>
        <v>4.4909588142610061E-4</v>
      </c>
      <c r="J41" s="76">
        <f>分析係数表!G44</f>
        <v>0.27070707070707073</v>
      </c>
      <c r="K41" s="78">
        <f>I41*J41</f>
        <v>1.2157343052746967E-4</v>
      </c>
      <c r="L41" s="79"/>
      <c r="M41" s="80"/>
      <c r="N41" s="81">
        <f>分析係数表!H44</f>
        <v>0.1249959001607137</v>
      </c>
      <c r="O41" s="82">
        <f t="shared" si="4"/>
        <v>0.83829911546194458</v>
      </c>
      <c r="P41" s="76">
        <f>分析係数表!C44</f>
        <v>0.3172445048719692</v>
      </c>
      <c r="Q41" s="82">
        <f>O41*P41</f>
        <v>0.26594578781933437</v>
      </c>
      <c r="R41" s="83">
        <v>0.2683693650419765</v>
      </c>
      <c r="S41" s="84">
        <f>I41+R41</f>
        <v>0.26881846092340261</v>
      </c>
      <c r="T41" s="85">
        <f>分析係数表!F44</f>
        <v>0.56111111111111112</v>
      </c>
      <c r="U41" s="86">
        <f>S41*T41</f>
        <v>0.15083702529590926</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投入係数表!Z42</f>
        <v>0</v>
      </c>
      <c r="E42" s="77">
        <f>$C$28*D42</f>
        <v>0</v>
      </c>
      <c r="F42" s="76">
        <f>分析係数表!C45</f>
        <v>1</v>
      </c>
      <c r="G42" s="77">
        <f>E42*F42</f>
        <v>0</v>
      </c>
      <c r="H42" s="77">
        <v>1.0638570409069476E-2</v>
      </c>
      <c r="I42" s="77">
        <f>C42+H42</f>
        <v>1.0638570409069476E-2</v>
      </c>
      <c r="J42" s="76">
        <f>分析係数表!G45</f>
        <v>0</v>
      </c>
      <c r="K42" s="78">
        <f>I42*J42</f>
        <v>0</v>
      </c>
      <c r="L42" s="79"/>
      <c r="M42" s="80"/>
      <c r="N42" s="81">
        <f>分析係数表!H45</f>
        <v>0</v>
      </c>
      <c r="O42" s="82">
        <f t="shared" si="4"/>
        <v>0</v>
      </c>
      <c r="P42" s="76">
        <f>分析係数表!C45</f>
        <v>1</v>
      </c>
      <c r="Q42" s="82">
        <f>O42*P42</f>
        <v>0</v>
      </c>
      <c r="R42" s="83">
        <v>2.3325417156617903E-3</v>
      </c>
      <c r="S42" s="84">
        <f>I42+R42</f>
        <v>1.2971112124731267E-2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3.3236393851267137E-3</v>
      </c>
      <c r="E43" s="77">
        <f>$C$28*D43</f>
        <v>0.33236393851267138</v>
      </c>
      <c r="F43" s="76">
        <f>分析係数表!C46</f>
        <v>4.6672428694900625E-2</v>
      </c>
      <c r="G43" s="77">
        <f>E43*F43</f>
        <v>1.551223222098899E-2</v>
      </c>
      <c r="H43" s="77">
        <v>2.1122933585444939E-2</v>
      </c>
      <c r="I43" s="77">
        <f>C43+H43</f>
        <v>2.1122933585444939E-2</v>
      </c>
      <c r="J43" s="76">
        <f>分析係数表!G46</f>
        <v>1.8518518518518517E-2</v>
      </c>
      <c r="K43" s="78">
        <f>I43*J43</f>
        <v>3.9116543676749886E-4</v>
      </c>
      <c r="L43" s="79"/>
      <c r="M43" s="80"/>
      <c r="N43" s="81">
        <f>分析係数表!H46</f>
        <v>2.5582997146511858E-2</v>
      </c>
      <c r="O43" s="82">
        <f t="shared" si="4"/>
        <v>0.17157525847817287</v>
      </c>
      <c r="P43" s="76">
        <f>分析係数表!C46</f>
        <v>4.6672428694900625E-2</v>
      </c>
      <c r="Q43" s="82">
        <f>O43*P43</f>
        <v>8.0078340171316677E-3</v>
      </c>
      <c r="R43" s="83">
        <v>8.6643079041597796E-3</v>
      </c>
      <c r="S43" s="84">
        <f>I43+R43</f>
        <v>2.9787241489604717E-2</v>
      </c>
      <c r="T43" s="85">
        <f>分析係数表!F46</f>
        <v>0.35185185185185186</v>
      </c>
      <c r="U43" s="86">
        <f>S43*T43</f>
        <v>1.0480696079675734E-2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投入係数表!Z44</f>
        <v>0.6472787702534275</v>
      </c>
      <c r="E44" s="91">
        <f>SUM(E5:E43)</f>
        <v>64.727877025342764</v>
      </c>
      <c r="F44" s="92">
        <f>分析係数表!C47</f>
        <v>0.39611399613657461</v>
      </c>
      <c r="G44" s="91">
        <f>SUM(G5:G43)</f>
        <v>15.696020970143239</v>
      </c>
      <c r="H44" s="91">
        <f>SUM(H5:H43)</f>
        <v>17.877411998896552</v>
      </c>
      <c r="I44" s="91">
        <f>SUM(I5:I43)</f>
        <v>117.87741199889655</v>
      </c>
      <c r="J44" s="92">
        <f>分析係数表!G47</f>
        <v>0.26621430495689657</v>
      </c>
      <c r="K44" s="93">
        <f>SUM(K5:K43)</f>
        <v>10.696352299801685</v>
      </c>
      <c r="L44" s="94">
        <f>最終需要_まとめ!$L$33</f>
        <v>0.627</v>
      </c>
      <c r="M44" s="91">
        <f>K44*L44</f>
        <v>6.7066128919756567</v>
      </c>
      <c r="N44" s="95">
        <f>分析係数表!H47</f>
        <v>1</v>
      </c>
      <c r="O44" s="96">
        <f>SUM(O5:O43)</f>
        <v>6.7066128919756558</v>
      </c>
      <c r="P44" s="92">
        <f>分析係数表!C47</f>
        <v>0.39611399613657461</v>
      </c>
      <c r="Q44" s="96">
        <f>SUM(Q5:Q43)</f>
        <v>1.9751543394678024</v>
      </c>
      <c r="R44" s="91">
        <f>SUM(R7:R43)</f>
        <v>2.0802577268132634</v>
      </c>
      <c r="S44" s="97">
        <f>SUM(S5:S43)</f>
        <v>120.09808447884738</v>
      </c>
      <c r="T44" s="98">
        <f>分析係数表!F47</f>
        <v>0.49986530172413796</v>
      </c>
      <c r="U44" s="99">
        <f>SUM(U5:U43)</f>
        <v>43.793284957947627</v>
      </c>
      <c r="V44" s="100">
        <f>分析係数表!D47</f>
        <v>0.10482893318965517</v>
      </c>
      <c r="W44" s="164">
        <f>SUM(W5:W43)</f>
        <v>1</v>
      </c>
      <c r="X44" s="92">
        <f>分析係数表!E47</f>
        <v>8.4725215517241381E-2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1</v>
      </c>
      <c r="G5" s="77">
        <f t="shared" ref="G5:G38" si="1">E5*F5</f>
        <v>0</v>
      </c>
      <c r="H5" s="77">
        <f t="array" ref="H5:H43">MMULT(逆行列係数!C5:AO43,'25'!G5:G43)</f>
        <v>6.5012728467314608E-3</v>
      </c>
      <c r="I5" s="77">
        <f t="shared" ref="I5:I38" si="2">C5+H5</f>
        <v>6.5012728467314608E-3</v>
      </c>
      <c r="J5" s="76">
        <f>分析係数表!G8</f>
        <v>0.11967899511514306</v>
      </c>
      <c r="K5" s="78">
        <f t="shared" ref="K5:K38" si="3">I5*J5</f>
        <v>7.7806580126618674E-4</v>
      </c>
      <c r="L5" s="79" t="s">
        <v>184</v>
      </c>
      <c r="M5" s="80" t="s">
        <v>184</v>
      </c>
      <c r="N5" s="81">
        <f>分析係数表!H8</f>
        <v>1.4037849716291122E-2</v>
      </c>
      <c r="O5" s="82">
        <f t="shared" ref="O5:O43" si="4">$M$44*N5</f>
        <v>0.17132077603030496</v>
      </c>
      <c r="P5" s="76">
        <f>分析係数表!C8</f>
        <v>1</v>
      </c>
      <c r="Q5" s="82">
        <f t="shared" ref="Q5:Q38" si="5">O5*P5</f>
        <v>0.17132077603030496</v>
      </c>
      <c r="R5" s="83">
        <f t="array" ref="R5:R43">MMULT(逆行列係数!C5:AO43,'25'!Q5:Q43)</f>
        <v>0.24775189749668186</v>
      </c>
      <c r="S5" s="84">
        <f t="shared" ref="S5:S38" si="6">I5+R5</f>
        <v>0.25425317034341333</v>
      </c>
      <c r="T5" s="85">
        <f>分析係数表!F8</f>
        <v>0.45208187950686207</v>
      </c>
      <c r="U5" s="86">
        <f t="shared" ref="U5:U38" si="7">S5*T5</f>
        <v>0.11494325111942866</v>
      </c>
      <c r="V5" s="87">
        <f>分析係数表!D8</f>
        <v>4.4545243079785996E-2</v>
      </c>
      <c r="W5" s="167">
        <f t="shared" ref="W5:W38" si="8">ROUND(S5*V5,0)</f>
        <v>0</v>
      </c>
      <c r="X5" s="76">
        <f>分析係数表!E8</f>
        <v>3.7217957664573156E-2</v>
      </c>
      <c r="Y5" s="166">
        <f t="shared" ref="Y5:Y38" si="9">ROUND(S5*X5,0)</f>
        <v>0</v>
      </c>
    </row>
    <row r="6" spans="1:25" x14ac:dyDescent="0.2">
      <c r="A6" s="6" t="s">
        <v>219</v>
      </c>
      <c r="B6" s="5" t="s">
        <v>265</v>
      </c>
      <c r="C6" s="90"/>
      <c r="D6" s="76">
        <f>投入係数表!AA6</f>
        <v>0</v>
      </c>
      <c r="E6" s="77">
        <f t="shared" si="0"/>
        <v>0</v>
      </c>
      <c r="F6" s="76">
        <f>分析係数表!C9</f>
        <v>0.71764705882352942</v>
      </c>
      <c r="G6" s="77">
        <f t="shared" si="1"/>
        <v>0</v>
      </c>
      <c r="H6" s="77">
        <v>3.374009374436117E-3</v>
      </c>
      <c r="I6" s="77">
        <f t="shared" si="2"/>
        <v>3.374009374436117E-3</v>
      </c>
      <c r="J6" s="76">
        <f>分析係数表!G9</f>
        <v>0.25757575757575757</v>
      </c>
      <c r="K6" s="78">
        <f t="shared" si="3"/>
        <v>8.6906302068809067E-4</v>
      </c>
      <c r="L6" s="79"/>
      <c r="M6" s="80"/>
      <c r="N6" s="81">
        <f>分析係数表!H9</f>
        <v>7.2157171438879601E-4</v>
      </c>
      <c r="O6" s="82">
        <f t="shared" si="4"/>
        <v>8.8062081137072652E-3</v>
      </c>
      <c r="P6" s="76">
        <f>分析係数表!C9</f>
        <v>0.71764705882352942</v>
      </c>
      <c r="Q6" s="82">
        <f t="shared" si="5"/>
        <v>6.31974935218992E-3</v>
      </c>
      <c r="R6" s="83">
        <v>7.7645999069450309E-3</v>
      </c>
      <c r="S6" s="84">
        <f t="shared" si="6"/>
        <v>1.1138609281381148E-2</v>
      </c>
      <c r="T6" s="85">
        <f>分析係数表!F9</f>
        <v>0.71212121212121215</v>
      </c>
      <c r="U6" s="86">
        <f t="shared" si="7"/>
        <v>7.9320399428017274E-3</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投入係数表!AA7</f>
        <v>0</v>
      </c>
      <c r="E7" s="77">
        <f t="shared" si="0"/>
        <v>0</v>
      </c>
      <c r="F7" s="76">
        <f>分析係数表!C10</f>
        <v>2.3584905660377409E-2</v>
      </c>
      <c r="G7" s="77">
        <f t="shared" si="1"/>
        <v>0</v>
      </c>
      <c r="H7" s="77">
        <v>1.3661981130578919E-6</v>
      </c>
      <c r="I7" s="77">
        <f t="shared" si="2"/>
        <v>1.3661981130578919E-6</v>
      </c>
      <c r="J7" s="76">
        <f>分析係数表!G10</f>
        <v>0.2857142857142857</v>
      </c>
      <c r="K7" s="78">
        <f t="shared" si="3"/>
        <v>3.9034231801654052E-7</v>
      </c>
      <c r="L7" s="79"/>
      <c r="M7" s="80"/>
      <c r="N7" s="81">
        <f>分析係数表!H10</f>
        <v>1.443143428777592E-3</v>
      </c>
      <c r="O7" s="82">
        <f t="shared" si="4"/>
        <v>1.761241622741453E-2</v>
      </c>
      <c r="P7" s="76">
        <f>分析係数表!C10</f>
        <v>2.3584905660377409E-2</v>
      </c>
      <c r="Q7" s="82">
        <f t="shared" si="5"/>
        <v>4.1538717517487187E-4</v>
      </c>
      <c r="R7" s="83">
        <v>5.9566048915469291E-4</v>
      </c>
      <c r="S7" s="84">
        <f t="shared" si="6"/>
        <v>5.9702668726775081E-4</v>
      </c>
      <c r="T7" s="85">
        <f>分析係数表!F10</f>
        <v>0.5714285714285714</v>
      </c>
      <c r="U7" s="86">
        <f t="shared" si="7"/>
        <v>3.411581070101433E-4</v>
      </c>
      <c r="V7" s="87">
        <f>分析係数表!D10</f>
        <v>0.14285714285714285</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-4.0028218698669383E-4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0.10853964836742014</v>
      </c>
      <c r="G9" s="77">
        <f t="shared" si="1"/>
        <v>0</v>
      </c>
      <c r="H9" s="77">
        <v>2.674279488125629E-4</v>
      </c>
      <c r="I9" s="77">
        <f t="shared" si="2"/>
        <v>2.674279488125629E-4</v>
      </c>
      <c r="J9" s="76">
        <f>分析係数表!G12</f>
        <v>0.14452332657200812</v>
      </c>
      <c r="K9" s="78">
        <f t="shared" si="3"/>
        <v>3.8649576780720301E-5</v>
      </c>
      <c r="L9" s="79"/>
      <c r="M9" s="80"/>
      <c r="N9" s="81">
        <f>分析係数表!H12</f>
        <v>0.10554626258650661</v>
      </c>
      <c r="O9" s="82">
        <f t="shared" si="4"/>
        <v>1.2881080777231808</v>
      </c>
      <c r="P9" s="76">
        <f>分析係数表!C12</f>
        <v>0.10853964836742014</v>
      </c>
      <c r="Q9" s="82">
        <f t="shared" si="5"/>
        <v>0.13981079781530753</v>
      </c>
      <c r="R9" s="83">
        <v>0.15351923693814137</v>
      </c>
      <c r="S9" s="84">
        <f t="shared" si="6"/>
        <v>0.15378666488695394</v>
      </c>
      <c r="T9" s="85">
        <f>分析係数表!F12</f>
        <v>0.28575050709939148</v>
      </c>
      <c r="U9" s="86">
        <f t="shared" si="7"/>
        <v>4.3944617476571274E-2</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投入係数表!AA10</f>
        <v>7.158196134574087E-4</v>
      </c>
      <c r="E10" s="77">
        <f t="shared" si="0"/>
        <v>7.1581961345740866E-2</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0.19173516756662631</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投入係数表!AA11</f>
        <v>2.8632784538296348E-3</v>
      </c>
      <c r="E11" s="77">
        <f t="shared" si="0"/>
        <v>0.28632784538296346</v>
      </c>
      <c r="F11" s="76">
        <f>分析係数表!C14</f>
        <v>8.8339222614840951E-2</v>
      </c>
      <c r="G11" s="77">
        <f t="shared" si="1"/>
        <v>2.5293979274113369E-2</v>
      </c>
      <c r="H11" s="77">
        <v>4.9604759135066442E-2</v>
      </c>
      <c r="I11" s="77">
        <f t="shared" si="2"/>
        <v>4.9604759135066442E-2</v>
      </c>
      <c r="J11" s="76">
        <f>分析係数表!G14</f>
        <v>0.19860627177700349</v>
      </c>
      <c r="K11" s="78">
        <f t="shared" si="3"/>
        <v>9.8518162742118019E-3</v>
      </c>
      <c r="L11" s="79"/>
      <c r="M11" s="80"/>
      <c r="N11" s="81">
        <f>分析係数表!H14</f>
        <v>1.3119485716159927E-3</v>
      </c>
      <c r="O11" s="82">
        <f t="shared" si="4"/>
        <v>1.6011287479467753E-2</v>
      </c>
      <c r="P11" s="76">
        <f>分析係数表!C14</f>
        <v>8.8339222614840951E-2</v>
      </c>
      <c r="Q11" s="82">
        <f t="shared" si="5"/>
        <v>1.4144246889989174E-3</v>
      </c>
      <c r="R11" s="83">
        <v>3.8883230105873036E-3</v>
      </c>
      <c r="S11" s="84">
        <f t="shared" si="6"/>
        <v>5.3493082145653743E-2</v>
      </c>
      <c r="T11" s="85">
        <f>分析係数表!F14</f>
        <v>0.38327526132404183</v>
      </c>
      <c r="U11" s="86">
        <f t="shared" si="7"/>
        <v>2.0502575038403876E-2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投入係数表!AA12</f>
        <v>8.5898353614889053E-3</v>
      </c>
      <c r="E12" s="77">
        <f t="shared" si="0"/>
        <v>0.85898353614889056</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0.11928409172203477</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投入係数表!AA13</f>
        <v>1.1453113815318539E-2</v>
      </c>
      <c r="E13" s="77">
        <f t="shared" si="0"/>
        <v>1.1453113815318539</v>
      </c>
      <c r="F13" s="76">
        <f>分析係数表!C16</f>
        <v>0.17911646586345387</v>
      </c>
      <c r="G13" s="77">
        <f t="shared" si="1"/>
        <v>0.20514412697317549</v>
      </c>
      <c r="H13" s="77">
        <v>0.29488850825979712</v>
      </c>
      <c r="I13" s="77">
        <f t="shared" si="2"/>
        <v>0.29488850825979712</v>
      </c>
      <c r="J13" s="76">
        <f>分析係数表!G16</f>
        <v>3.2586558044806514E-2</v>
      </c>
      <c r="K13" s="78">
        <f t="shared" si="3"/>
        <v>9.609401491154284E-3</v>
      </c>
      <c r="L13" s="79"/>
      <c r="M13" s="80"/>
      <c r="N13" s="81">
        <f>分析係数表!H16</f>
        <v>1.8859260716979895E-2</v>
      </c>
      <c r="O13" s="82">
        <f t="shared" si="4"/>
        <v>0.23016225751734895</v>
      </c>
      <c r="P13" s="76">
        <f>分析係数表!C16</f>
        <v>0.17911646586345387</v>
      </c>
      <c r="Q13" s="82">
        <f t="shared" si="5"/>
        <v>4.1225850141661712E-2</v>
      </c>
      <c r="R13" s="83">
        <v>5.0526810760940032E-2</v>
      </c>
      <c r="S13" s="84">
        <f t="shared" si="6"/>
        <v>0.34541531902073713</v>
      </c>
      <c r="T13" s="85">
        <f>分析係数表!F16</f>
        <v>0.28920570264765783</v>
      </c>
      <c r="U13" s="86">
        <f t="shared" si="7"/>
        <v>9.9896080042657168E-2</v>
      </c>
      <c r="V13" s="87">
        <f>分析係数表!D16</f>
        <v>0</v>
      </c>
      <c r="W13" s="167">
        <f t="shared" si="8"/>
        <v>0</v>
      </c>
      <c r="X13" s="76">
        <f>分析係数表!E16</f>
        <v>0</v>
      </c>
      <c r="Y13" s="166">
        <f t="shared" si="9"/>
        <v>0</v>
      </c>
    </row>
    <row r="14" spans="1:25" x14ac:dyDescent="0.2">
      <c r="A14" s="6" t="s">
        <v>2</v>
      </c>
      <c r="B14" s="5" t="s">
        <v>364</v>
      </c>
      <c r="C14" s="90"/>
      <c r="D14" s="76">
        <f>投入係数表!AA14</f>
        <v>3.937007874015748E-2</v>
      </c>
      <c r="E14" s="77">
        <f t="shared" si="0"/>
        <v>3.9370078740157481</v>
      </c>
      <c r="F14" s="76">
        <f>分析係数表!C17</f>
        <v>0.37357512953367877</v>
      </c>
      <c r="G14" s="77">
        <f t="shared" si="1"/>
        <v>1.4707682265105464</v>
      </c>
      <c r="H14" s="77">
        <v>1.8558231001871852</v>
      </c>
      <c r="I14" s="77">
        <f t="shared" si="2"/>
        <v>1.8558231001871852</v>
      </c>
      <c r="J14" s="76">
        <f>分析係数表!G17</f>
        <v>0.21247931930985584</v>
      </c>
      <c r="K14" s="78">
        <f t="shared" si="3"/>
        <v>0.39432402908727948</v>
      </c>
      <c r="L14" s="79"/>
      <c r="M14" s="80"/>
      <c r="N14" s="81">
        <f>分析係数表!H17</f>
        <v>3.1158778575879824E-3</v>
      </c>
      <c r="O14" s="82">
        <f t="shared" si="4"/>
        <v>3.8026807763735911E-2</v>
      </c>
      <c r="P14" s="76">
        <f>分析係数表!C17</f>
        <v>0.37357512953367877</v>
      </c>
      <c r="Q14" s="82">
        <f t="shared" si="5"/>
        <v>1.4205869636089944E-2</v>
      </c>
      <c r="R14" s="83">
        <v>2.7140686779185099E-2</v>
      </c>
      <c r="S14" s="84">
        <f t="shared" si="6"/>
        <v>1.8829637869663702</v>
      </c>
      <c r="T14" s="85">
        <f>分析係数表!F17</f>
        <v>0.32309146773812336</v>
      </c>
      <c r="U14" s="86">
        <f t="shared" si="7"/>
        <v>0.60836953362869961</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投入係数表!AA15</f>
        <v>5.0107372942018611E-3</v>
      </c>
      <c r="E15" s="77">
        <f t="shared" si="0"/>
        <v>0.50107372942018613</v>
      </c>
      <c r="F15" s="76">
        <f>分析係数表!C18</f>
        <v>9.0293453724604955E-2</v>
      </c>
      <c r="G15" s="77">
        <f t="shared" si="1"/>
        <v>4.5243677600016803E-2</v>
      </c>
      <c r="H15" s="77">
        <v>6.9222020346382918E-2</v>
      </c>
      <c r="I15" s="77">
        <f t="shared" si="2"/>
        <v>6.9222020346382918E-2</v>
      </c>
      <c r="J15" s="76">
        <f>分析係数表!G18</f>
        <v>0.21491228070175439</v>
      </c>
      <c r="K15" s="78">
        <f t="shared" si="3"/>
        <v>1.4876662267424399E-2</v>
      </c>
      <c r="L15" s="79"/>
      <c r="M15" s="80"/>
      <c r="N15" s="81">
        <f>分析係数表!H18</f>
        <v>4.9198071435599725E-4</v>
      </c>
      <c r="O15" s="82">
        <f t="shared" si="4"/>
        <v>6.0042328048004077E-3</v>
      </c>
      <c r="P15" s="76">
        <f>分析係数表!C18</f>
        <v>9.0293453724604955E-2</v>
      </c>
      <c r="Q15" s="82">
        <f t="shared" si="5"/>
        <v>5.4214291691200066E-4</v>
      </c>
      <c r="R15" s="83">
        <v>1.077177340164637E-3</v>
      </c>
      <c r="S15" s="84">
        <f t="shared" si="6"/>
        <v>7.0299197686547549E-2</v>
      </c>
      <c r="T15" s="85">
        <f>分析係数表!F18</f>
        <v>0.46052631578947367</v>
      </c>
      <c r="U15" s="86">
        <f t="shared" si="7"/>
        <v>3.2374630513541634E-2</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投入係数表!AA16</f>
        <v>0</v>
      </c>
      <c r="E16" s="77">
        <f t="shared" si="0"/>
        <v>0</v>
      </c>
      <c r="F16" s="76">
        <f>分析係数表!C19</f>
        <v>1.9704433497536922E-2</v>
      </c>
      <c r="G16" s="77">
        <f t="shared" si="1"/>
        <v>0</v>
      </c>
      <c r="H16" s="77">
        <v>2.2785753048263795E-3</v>
      </c>
      <c r="I16" s="77">
        <f t="shared" si="2"/>
        <v>2.2785753048263795E-3</v>
      </c>
      <c r="J16" s="76">
        <f>分析係数表!G19</f>
        <v>6.3291139240506333E-2</v>
      </c>
      <c r="K16" s="78">
        <f t="shared" si="3"/>
        <v>1.4421362688774554E-4</v>
      </c>
      <c r="L16" s="79"/>
      <c r="M16" s="80"/>
      <c r="N16" s="81">
        <f>分析係数表!H19</f>
        <v>-1.3119485716159927E-4</v>
      </c>
      <c r="O16" s="82">
        <f t="shared" si="4"/>
        <v>-1.6011287479467753E-3</v>
      </c>
      <c r="P16" s="76">
        <f>分析係数表!C19</f>
        <v>1.9704433497536922E-2</v>
      </c>
      <c r="Q16" s="82">
        <f t="shared" si="5"/>
        <v>-3.1549334934911788E-5</v>
      </c>
      <c r="R16" s="83">
        <v>1.2823961638368402E-4</v>
      </c>
      <c r="S16" s="84">
        <f t="shared" si="6"/>
        <v>2.4068149212100637E-3</v>
      </c>
      <c r="T16" s="85">
        <f>分析係数表!F19</f>
        <v>0.26582278481012656</v>
      </c>
      <c r="U16" s="86">
        <f t="shared" si="7"/>
        <v>6.3978624487862447E-4</v>
      </c>
      <c r="V16" s="87">
        <f>分析係数表!D19</f>
        <v>3.7974683544303799E-2</v>
      </c>
      <c r="W16" s="167">
        <f t="shared" si="8"/>
        <v>0</v>
      </c>
      <c r="X16" s="76">
        <f>分析係数表!E19</f>
        <v>0</v>
      </c>
      <c r="Y16" s="166">
        <f t="shared" si="9"/>
        <v>0</v>
      </c>
    </row>
    <row r="17" spans="1:25" x14ac:dyDescent="0.2">
      <c r="A17" s="6" t="s">
        <v>5</v>
      </c>
      <c r="B17" s="5" t="s">
        <v>33</v>
      </c>
      <c r="C17" s="90"/>
      <c r="D17" s="76">
        <f>投入係数表!AA17</f>
        <v>0</v>
      </c>
      <c r="E17" s="77">
        <f t="shared" si="0"/>
        <v>0</v>
      </c>
      <c r="F17" s="76">
        <f>分析係数表!C20</f>
        <v>3.1397174254317317E-3</v>
      </c>
      <c r="G17" s="77">
        <f t="shared" si="1"/>
        <v>0</v>
      </c>
      <c r="H17" s="77">
        <v>1.5904261802556486E-4</v>
      </c>
      <c r="I17" s="77">
        <f t="shared" si="2"/>
        <v>1.5904261802556486E-4</v>
      </c>
      <c r="J17" s="76">
        <f>分析係数表!G20</f>
        <v>0.11538461538461539</v>
      </c>
      <c r="K17" s="78">
        <f t="shared" si="3"/>
        <v>1.8351071310642102E-5</v>
      </c>
      <c r="L17" s="79"/>
      <c r="M17" s="80"/>
      <c r="N17" s="81">
        <f>分析係数表!H20</f>
        <v>6.231755715175965E-4</v>
      </c>
      <c r="O17" s="82">
        <f t="shared" si="4"/>
        <v>7.6053615527471828E-3</v>
      </c>
      <c r="P17" s="76">
        <f>分析係数表!C20</f>
        <v>3.1397174254317317E-3</v>
      </c>
      <c r="Q17" s="82">
        <f t="shared" si="5"/>
        <v>2.3878686193868861E-5</v>
      </c>
      <c r="R17" s="83">
        <v>5.7164668683285437E-5</v>
      </c>
      <c r="S17" s="84">
        <f t="shared" si="6"/>
        <v>2.1620728670885029E-4</v>
      </c>
      <c r="T17" s="85">
        <f>分析係数表!F20</f>
        <v>0.26923076923076922</v>
      </c>
      <c r="U17" s="86">
        <f t="shared" si="7"/>
        <v>5.8209654113921229E-5</v>
      </c>
      <c r="V17" s="87">
        <f>分析係数表!D20</f>
        <v>0</v>
      </c>
      <c r="W17" s="167">
        <f t="shared" si="8"/>
        <v>0</v>
      </c>
      <c r="X17" s="76">
        <f>分析係数表!E20</f>
        <v>0</v>
      </c>
      <c r="Y17" s="166">
        <f t="shared" si="9"/>
        <v>0</v>
      </c>
    </row>
    <row r="18" spans="1:25" x14ac:dyDescent="0.2">
      <c r="A18" s="6" t="s">
        <v>6</v>
      </c>
      <c r="B18" s="5" t="s">
        <v>34</v>
      </c>
      <c r="C18" s="90"/>
      <c r="D18" s="76">
        <f>投入係数表!AA18</f>
        <v>7.158196134574087E-4</v>
      </c>
      <c r="E18" s="77">
        <f t="shared" si="0"/>
        <v>7.1581961345740866E-2</v>
      </c>
      <c r="F18" s="76">
        <f>分析係数表!C21</f>
        <v>0.20240700218818386</v>
      </c>
      <c r="G18" s="77">
        <f t="shared" si="1"/>
        <v>1.4488690206741863E-2</v>
      </c>
      <c r="H18" s="77">
        <v>9.146581541889523E-2</v>
      </c>
      <c r="I18" s="77">
        <f t="shared" si="2"/>
        <v>9.146581541889523E-2</v>
      </c>
      <c r="J18" s="76">
        <f>分析係数表!G21</f>
        <v>0.28486646884272998</v>
      </c>
      <c r="K18" s="78">
        <f t="shared" si="3"/>
        <v>2.6055543858201611E-2</v>
      </c>
      <c r="L18" s="79"/>
      <c r="M18" s="80"/>
      <c r="N18" s="81">
        <f>分析係数表!H21</f>
        <v>1.0495588572927942E-3</v>
      </c>
      <c r="O18" s="82">
        <f t="shared" si="4"/>
        <v>1.2809029983574203E-2</v>
      </c>
      <c r="P18" s="76">
        <f>分析係数表!C21</f>
        <v>0.20240700218818386</v>
      </c>
      <c r="Q18" s="82">
        <f t="shared" si="5"/>
        <v>2.5926373599138163E-3</v>
      </c>
      <c r="R18" s="83">
        <v>4.9688036107356486E-3</v>
      </c>
      <c r="S18" s="84">
        <f t="shared" si="6"/>
        <v>9.643461902963088E-2</v>
      </c>
      <c r="T18" s="85">
        <f>分析係数表!F21</f>
        <v>0.42507418397626112</v>
      </c>
      <c r="U18" s="86">
        <f t="shared" si="7"/>
        <v>4.0991866991081968E-2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投入係数表!AA19</f>
        <v>1.0737294201861132E-2</v>
      </c>
      <c r="E19" s="77">
        <f t="shared" si="0"/>
        <v>1.0737294201861132</v>
      </c>
      <c r="F19" s="76">
        <f>分析係数表!C22</f>
        <v>1.320132013201325E-2</v>
      </c>
      <c r="G19" s="77">
        <f t="shared" si="1"/>
        <v>1.4174645811037849E-2</v>
      </c>
      <c r="H19" s="77">
        <v>1.6383331005146724E-2</v>
      </c>
      <c r="I19" s="77">
        <f t="shared" si="2"/>
        <v>1.6383331005146724E-2</v>
      </c>
      <c r="J19" s="76">
        <f>分析係数表!G22</f>
        <v>0.19444444444444445</v>
      </c>
      <c r="K19" s="78">
        <f t="shared" si="3"/>
        <v>3.1856476954451964E-3</v>
      </c>
      <c r="L19" s="79"/>
      <c r="M19" s="80"/>
      <c r="N19" s="81">
        <f>分析係数表!H22</f>
        <v>6.5597428580799636E-5</v>
      </c>
      <c r="O19" s="82">
        <f t="shared" si="4"/>
        <v>8.0056437397338766E-4</v>
      </c>
      <c r="P19" s="76">
        <f>分析係数表!C22</f>
        <v>1.320132013201325E-2</v>
      </c>
      <c r="Q19" s="82">
        <f t="shared" si="5"/>
        <v>1.0568506587107467E-5</v>
      </c>
      <c r="R19" s="83">
        <v>7.2590345811648937E-5</v>
      </c>
      <c r="S19" s="84">
        <f t="shared" si="6"/>
        <v>1.6455921350958372E-2</v>
      </c>
      <c r="T19" s="85">
        <f>分析係数表!F22</f>
        <v>0.42592592592592593</v>
      </c>
      <c r="U19" s="86">
        <f t="shared" si="7"/>
        <v>7.0090035383711582E-3</v>
      </c>
      <c r="V19" s="87">
        <f>分析係数表!D22</f>
        <v>2.7777777777777776E-2</v>
      </c>
      <c r="W19" s="167">
        <f t="shared" si="8"/>
        <v>0</v>
      </c>
      <c r="X19" s="76">
        <f>分析係数表!E22</f>
        <v>0</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4.0028218698669383E-4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投入係数表!AA21</f>
        <v>0</v>
      </c>
      <c r="E21" s="77">
        <f t="shared" si="0"/>
        <v>0</v>
      </c>
      <c r="F21" s="76">
        <f>分析係数表!C24</f>
        <v>0.31952662721893488</v>
      </c>
      <c r="G21" s="77">
        <f t="shared" si="1"/>
        <v>0</v>
      </c>
      <c r="H21" s="77">
        <v>6.4929791209970217E-3</v>
      </c>
      <c r="I21" s="77">
        <f t="shared" si="2"/>
        <v>6.4929791209970217E-3</v>
      </c>
      <c r="J21" s="76">
        <f>分析係数表!G24</f>
        <v>0.20786516853932585</v>
      </c>
      <c r="K21" s="78">
        <f t="shared" si="3"/>
        <v>1.3496641993083697E-3</v>
      </c>
      <c r="L21" s="79"/>
      <c r="M21" s="80"/>
      <c r="N21" s="81">
        <f>分析係数表!H24</f>
        <v>4.2638328577519763E-4</v>
      </c>
      <c r="O21" s="82">
        <f t="shared" si="4"/>
        <v>5.2036684308270197E-3</v>
      </c>
      <c r="P21" s="76">
        <f>分析係数表!C24</f>
        <v>0.31952662721893488</v>
      </c>
      <c r="Q21" s="82">
        <f t="shared" si="5"/>
        <v>1.662710622867805E-3</v>
      </c>
      <c r="R21" s="83">
        <v>3.5871831559608504E-3</v>
      </c>
      <c r="S21" s="84">
        <f t="shared" si="6"/>
        <v>1.0080162276957872E-2</v>
      </c>
      <c r="T21" s="85">
        <f>分析係数表!F24</f>
        <v>0.398876404494382</v>
      </c>
      <c r="U21" s="86">
        <f t="shared" si="7"/>
        <v>4.0207388857528585E-3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投入係数表!AA22</f>
        <v>0</v>
      </c>
      <c r="E22" s="77">
        <f t="shared" si="0"/>
        <v>0</v>
      </c>
      <c r="F22" s="76">
        <f>分析係数表!C25</f>
        <v>1.883239171374762E-2</v>
      </c>
      <c r="G22" s="77">
        <f t="shared" si="1"/>
        <v>0</v>
      </c>
      <c r="H22" s="77">
        <v>1.1517665575320505E-3</v>
      </c>
      <c r="I22" s="77">
        <f t="shared" si="2"/>
        <v>1.1517665575320505E-3</v>
      </c>
      <c r="J22" s="76">
        <f>分析係数表!G25</f>
        <v>0.19852941176470587</v>
      </c>
      <c r="K22" s="78">
        <f t="shared" si="3"/>
        <v>2.2865953715709824E-4</v>
      </c>
      <c r="L22" s="79"/>
      <c r="M22" s="80"/>
      <c r="N22" s="81">
        <f>分析係数表!H25</f>
        <v>5.9037685722719666E-4</v>
      </c>
      <c r="O22" s="82">
        <f t="shared" si="4"/>
        <v>7.2050793657604884E-3</v>
      </c>
      <c r="P22" s="76">
        <f>分析係数表!C25</f>
        <v>1.883239171374762E-2</v>
      </c>
      <c r="Q22" s="82">
        <f t="shared" si="5"/>
        <v>1.3568887694464179E-4</v>
      </c>
      <c r="R22" s="83">
        <v>5.9580209770694885E-4</v>
      </c>
      <c r="S22" s="84">
        <f t="shared" si="6"/>
        <v>1.7475686552389995E-3</v>
      </c>
      <c r="T22" s="85">
        <f>分析係数表!F25</f>
        <v>0.35294117647058826</v>
      </c>
      <c r="U22" s="86">
        <f t="shared" si="7"/>
        <v>6.1678893714317627E-4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投入係数表!AA23</f>
        <v>0</v>
      </c>
      <c r="E23" s="77">
        <f t="shared" si="0"/>
        <v>0</v>
      </c>
      <c r="F23" s="76">
        <f>分析係数表!C26</f>
        <v>0.74753173483779967</v>
      </c>
      <c r="G23" s="77">
        <f t="shared" si="1"/>
        <v>0</v>
      </c>
      <c r="H23" s="77">
        <v>4.6280142707167488E-2</v>
      </c>
      <c r="I23" s="77">
        <f t="shared" si="2"/>
        <v>4.6280142707167488E-2</v>
      </c>
      <c r="J23" s="76">
        <f>分析係数表!G26</f>
        <v>0.19647946353730092</v>
      </c>
      <c r="K23" s="78">
        <f t="shared" si="3"/>
        <v>9.0930976115339967E-3</v>
      </c>
      <c r="L23" s="79"/>
      <c r="M23" s="80"/>
      <c r="N23" s="81">
        <f>分析係数表!H26</f>
        <v>1.2791498573255929E-2</v>
      </c>
      <c r="O23" s="82">
        <f t="shared" si="4"/>
        <v>0.15611005292481062</v>
      </c>
      <c r="P23" s="76">
        <f>分析係数表!C26</f>
        <v>0.74753173483779967</v>
      </c>
      <c r="Q23" s="82">
        <f t="shared" si="5"/>
        <v>0.1166972186885044</v>
      </c>
      <c r="R23" s="83">
        <v>0.12975965167135378</v>
      </c>
      <c r="S23" s="84">
        <f t="shared" si="6"/>
        <v>0.17603979437852127</v>
      </c>
      <c r="T23" s="85">
        <f>分析係数表!F26</f>
        <v>0.33528918692372173</v>
      </c>
      <c r="U23" s="86">
        <f t="shared" si="7"/>
        <v>5.9024239523393557E-2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投入係数表!AA24</f>
        <v>0</v>
      </c>
      <c r="E24" s="77">
        <f t="shared" si="0"/>
        <v>0</v>
      </c>
      <c r="F24" s="76">
        <f>分析係数表!C27</f>
        <v>2.5641025641025661E-2</v>
      </c>
      <c r="G24" s="77">
        <f t="shared" si="1"/>
        <v>0</v>
      </c>
      <c r="H24" s="77">
        <v>1.6092156883902088E-4</v>
      </c>
      <c r="I24" s="77">
        <f t="shared" si="2"/>
        <v>1.6092156883902088E-4</v>
      </c>
      <c r="J24" s="76">
        <f>分析係数表!G27</f>
        <v>0.17777777777777778</v>
      </c>
      <c r="K24" s="78">
        <f t="shared" si="3"/>
        <v>2.8608278904714822E-5</v>
      </c>
      <c r="L24" s="79"/>
      <c r="M24" s="80"/>
      <c r="N24" s="81">
        <f>分析係数表!H27</f>
        <v>1.2135524287447932E-2</v>
      </c>
      <c r="O24" s="82">
        <f t="shared" si="4"/>
        <v>0.14810440918507672</v>
      </c>
      <c r="P24" s="76">
        <f>分析係数表!C27</f>
        <v>2.5641025641025661E-2</v>
      </c>
      <c r="Q24" s="82">
        <f t="shared" si="5"/>
        <v>3.7975489534635086E-3</v>
      </c>
      <c r="R24" s="83">
        <v>3.8101634328059322E-3</v>
      </c>
      <c r="S24" s="84">
        <f t="shared" si="6"/>
        <v>3.9710850016449533E-3</v>
      </c>
      <c r="T24" s="85">
        <f>分析係数表!F27</f>
        <v>0.33333333333333331</v>
      </c>
      <c r="U24" s="86">
        <f t="shared" si="7"/>
        <v>1.3236950005483176E-3</v>
      </c>
      <c r="V24" s="87">
        <f>分析係数表!D27</f>
        <v>0</v>
      </c>
      <c r="W24" s="167">
        <f t="shared" si="8"/>
        <v>0</v>
      </c>
      <c r="X24" s="76">
        <f>分析係数表!E27</f>
        <v>0</v>
      </c>
      <c r="Y24" s="166">
        <f t="shared" si="9"/>
        <v>0</v>
      </c>
    </row>
    <row r="25" spans="1:25" x14ac:dyDescent="0.2">
      <c r="A25" s="6" t="s">
        <v>13</v>
      </c>
      <c r="B25" s="5" t="s">
        <v>191</v>
      </c>
      <c r="C25" s="90"/>
      <c r="D25" s="76">
        <f>投入係数表!AA25</f>
        <v>0</v>
      </c>
      <c r="E25" s="77">
        <f t="shared" si="0"/>
        <v>0</v>
      </c>
      <c r="F25" s="76">
        <f>分析係数表!C28</f>
        <v>7.5250836120401843E-3</v>
      </c>
      <c r="G25" s="77">
        <f t="shared" si="1"/>
        <v>0</v>
      </c>
      <c r="H25" s="77">
        <v>9.4632212206925497E-4</v>
      </c>
      <c r="I25" s="77">
        <f t="shared" si="2"/>
        <v>9.4632212206925497E-4</v>
      </c>
      <c r="J25" s="76">
        <f>分析係数表!G28</f>
        <v>0.13043478260869565</v>
      </c>
      <c r="K25" s="78">
        <f t="shared" si="3"/>
        <v>1.2343332026990282E-4</v>
      </c>
      <c r="L25" s="79"/>
      <c r="M25" s="80"/>
      <c r="N25" s="81">
        <f>分析係数表!H28</f>
        <v>2.325428843189347E-2</v>
      </c>
      <c r="O25" s="82">
        <f t="shared" si="4"/>
        <v>0.28380007057356593</v>
      </c>
      <c r="P25" s="76">
        <f>分析係数表!C28</f>
        <v>7.5250836120401843E-3</v>
      </c>
      <c r="Q25" s="82">
        <f t="shared" si="5"/>
        <v>2.1356192601689888E-3</v>
      </c>
      <c r="R25" s="83">
        <v>2.2117935151525297E-3</v>
      </c>
      <c r="S25" s="84">
        <f t="shared" si="6"/>
        <v>3.1581156372217844E-3</v>
      </c>
      <c r="T25" s="85">
        <f>分析係数表!F28</f>
        <v>0.21739130434782608</v>
      </c>
      <c r="U25" s="86">
        <f t="shared" si="7"/>
        <v>6.8654687765690961E-4</v>
      </c>
      <c r="V25" s="87">
        <f>分析係数表!D28</f>
        <v>0</v>
      </c>
      <c r="W25" s="167">
        <f t="shared" si="8"/>
        <v>0</v>
      </c>
      <c r="X25" s="76">
        <f>分析係数表!E28</f>
        <v>0</v>
      </c>
      <c r="Y25" s="166">
        <f t="shared" si="9"/>
        <v>0</v>
      </c>
    </row>
    <row r="26" spans="1:25" x14ac:dyDescent="0.2">
      <c r="A26" s="6" t="s">
        <v>14</v>
      </c>
      <c r="B26" s="5" t="s">
        <v>50</v>
      </c>
      <c r="C26" s="90"/>
      <c r="D26" s="76">
        <f>投入係数表!AA26</f>
        <v>3.5790980672870437E-3</v>
      </c>
      <c r="E26" s="77">
        <f t="shared" si="0"/>
        <v>0.35790980672870437</v>
      </c>
      <c r="F26" s="76">
        <f>分析係数表!C29</f>
        <v>5.2565707133917394E-2</v>
      </c>
      <c r="G26" s="77">
        <f t="shared" si="1"/>
        <v>1.8813782080858051E-2</v>
      </c>
      <c r="H26" s="77">
        <v>2.6418911427378931E-2</v>
      </c>
      <c r="I26" s="77">
        <f t="shared" si="2"/>
        <v>2.6418911427378931E-2</v>
      </c>
      <c r="J26" s="76">
        <f>分析係数表!G29</f>
        <v>0.23652173913043478</v>
      </c>
      <c r="K26" s="78">
        <f t="shared" si="3"/>
        <v>6.2486468767365818E-3</v>
      </c>
      <c r="L26" s="79"/>
      <c r="M26" s="80"/>
      <c r="N26" s="81">
        <f>分析係数表!H29</f>
        <v>1.0889173144412739E-2</v>
      </c>
      <c r="O26" s="82">
        <f t="shared" si="4"/>
        <v>0.13289368607958235</v>
      </c>
      <c r="P26" s="76">
        <f>分析係数表!C29</f>
        <v>5.2565707133917394E-2</v>
      </c>
      <c r="Q26" s="82">
        <f t="shared" si="5"/>
        <v>6.9856505824060803E-3</v>
      </c>
      <c r="R26" s="83">
        <v>8.4510350803727319E-3</v>
      </c>
      <c r="S26" s="84">
        <f t="shared" si="6"/>
        <v>3.4869946507751659E-2</v>
      </c>
      <c r="T26" s="85">
        <f>分析係数表!F29</f>
        <v>0.37217391304347824</v>
      </c>
      <c r="U26" s="86">
        <f t="shared" si="7"/>
        <v>1.2977684439406703E-2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投入係数表!AA27</f>
        <v>3.0064423765211165E-2</v>
      </c>
      <c r="E27" s="77">
        <f t="shared" si="0"/>
        <v>3.0064423765211163</v>
      </c>
      <c r="F27" s="76">
        <f>分析係数表!C30</f>
        <v>1</v>
      </c>
      <c r="G27" s="77">
        <f t="shared" si="1"/>
        <v>3.0064423765211163</v>
      </c>
      <c r="H27" s="77">
        <v>3.3923693336106981</v>
      </c>
      <c r="I27" s="77">
        <f t="shared" si="2"/>
        <v>3.3923693336106981</v>
      </c>
      <c r="J27" s="76">
        <f>分析係数表!G30</f>
        <v>0.34479678427869587</v>
      </c>
      <c r="K27" s="78">
        <f t="shared" si="3"/>
        <v>1.1696780373146312</v>
      </c>
      <c r="L27" s="79"/>
      <c r="M27" s="80"/>
      <c r="N27" s="81">
        <f>分析係数表!H30</f>
        <v>0</v>
      </c>
      <c r="O27" s="82">
        <f t="shared" si="4"/>
        <v>0</v>
      </c>
      <c r="P27" s="76">
        <f>分析係数表!C30</f>
        <v>1</v>
      </c>
      <c r="Q27" s="82">
        <f t="shared" si="5"/>
        <v>0</v>
      </c>
      <c r="R27" s="83">
        <v>2.1750193632518879E-2</v>
      </c>
      <c r="S27" s="84">
        <f t="shared" si="6"/>
        <v>3.414119527243217</v>
      </c>
      <c r="T27" s="85">
        <f>分析係数表!F30</f>
        <v>0.44149173738276015</v>
      </c>
      <c r="U27" s="86">
        <f t="shared" si="7"/>
        <v>1.5073055617150155</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投入係数表!AA28</f>
        <v>4.3664996420901936E-2</v>
      </c>
      <c r="E28" s="77">
        <f t="shared" si="0"/>
        <v>4.3664996420901936</v>
      </c>
      <c r="F28" s="76">
        <f>分析係数表!C31</f>
        <v>0.84592145015105746</v>
      </c>
      <c r="G28" s="77">
        <f t="shared" si="1"/>
        <v>3.69371570932101</v>
      </c>
      <c r="H28" s="77">
        <v>4.5817119261325638</v>
      </c>
      <c r="I28" s="77">
        <f t="shared" si="2"/>
        <v>4.5817119261325638</v>
      </c>
      <c r="J28" s="76">
        <f>分析係数表!G31</f>
        <v>7.1042791857083509E-2</v>
      </c>
      <c r="K28" s="78">
        <f t="shared" si="3"/>
        <v>0.32549760671735289</v>
      </c>
      <c r="L28" s="79"/>
      <c r="M28" s="80"/>
      <c r="N28" s="81">
        <f>分析係数表!H31</f>
        <v>2.6304568860900653E-2</v>
      </c>
      <c r="O28" s="82">
        <f t="shared" si="4"/>
        <v>0.32102631396332848</v>
      </c>
      <c r="P28" s="76">
        <f>分析係数表!C31</f>
        <v>0.84592145015105746</v>
      </c>
      <c r="Q28" s="82">
        <f t="shared" si="5"/>
        <v>0.27156304504450751</v>
      </c>
      <c r="R28" s="83">
        <v>0.35354609278656468</v>
      </c>
      <c r="S28" s="84">
        <f t="shared" si="6"/>
        <v>4.9352580189191286</v>
      </c>
      <c r="T28" s="85">
        <f>分析係数表!F31</f>
        <v>0.3444121312837557</v>
      </c>
      <c r="U28" s="86">
        <f t="shared" si="7"/>
        <v>1.6997627327311831</v>
      </c>
      <c r="V28" s="87">
        <f>分析係数表!D31</f>
        <v>0</v>
      </c>
      <c r="W28" s="167">
        <f t="shared" si="8"/>
        <v>0</v>
      </c>
      <c r="X28" s="76">
        <f>分析係数表!E31</f>
        <v>0</v>
      </c>
      <c r="Y28" s="166">
        <f t="shared" si="9"/>
        <v>0</v>
      </c>
    </row>
    <row r="29" spans="1:25" x14ac:dyDescent="0.2">
      <c r="A29" s="6" t="s">
        <v>17</v>
      </c>
      <c r="B29" s="5" t="s">
        <v>272</v>
      </c>
      <c r="C29" s="75">
        <f>最終需要_まとめ!C30</f>
        <v>100</v>
      </c>
      <c r="D29" s="76">
        <f>投入係数表!AA29</f>
        <v>9.234073013600573E-2</v>
      </c>
      <c r="E29" s="77">
        <f t="shared" si="0"/>
        <v>9.2340730136005735</v>
      </c>
      <c r="F29" s="76">
        <f>分析係数表!C32</f>
        <v>1</v>
      </c>
      <c r="G29" s="77">
        <f t="shared" si="1"/>
        <v>9.2340730136005735</v>
      </c>
      <c r="H29" s="77">
        <v>10.186915621269431</v>
      </c>
      <c r="I29" s="77">
        <f t="shared" si="2"/>
        <v>110.18691562126943</v>
      </c>
      <c r="J29" s="76">
        <f>分析係数表!G32</f>
        <v>0.14030064423765212</v>
      </c>
      <c r="K29" s="78">
        <f t="shared" si="3"/>
        <v>15.459295248223917</v>
      </c>
      <c r="L29" s="79"/>
      <c r="M29" s="80"/>
      <c r="N29" s="81">
        <f>分析係数表!H32</f>
        <v>7.5437042867919574E-3</v>
      </c>
      <c r="O29" s="82">
        <f t="shared" si="4"/>
        <v>9.2064903006939577E-2</v>
      </c>
      <c r="P29" s="76">
        <f>分析係数表!C32</f>
        <v>1</v>
      </c>
      <c r="Q29" s="82">
        <f t="shared" si="5"/>
        <v>9.2064903006939577E-2</v>
      </c>
      <c r="R29" s="83">
        <v>0.11461465135996671</v>
      </c>
      <c r="S29" s="84">
        <f t="shared" si="6"/>
        <v>110.30153027262941</v>
      </c>
      <c r="T29" s="85">
        <f>分析係数表!F32</f>
        <v>0.4831782390837509</v>
      </c>
      <c r="U29" s="86">
        <f t="shared" si="7"/>
        <v>53.295299165372121</v>
      </c>
      <c r="V29" s="87">
        <f>分析係数表!D32</f>
        <v>2.7916964924838941E-2</v>
      </c>
      <c r="W29" s="167">
        <f t="shared" si="8"/>
        <v>3</v>
      </c>
      <c r="X29" s="76">
        <f>分析係数表!E32</f>
        <v>4.2233357193987117E-2</v>
      </c>
      <c r="Y29" s="166">
        <f t="shared" si="9"/>
        <v>5</v>
      </c>
    </row>
    <row r="30" spans="1:25" x14ac:dyDescent="0.2">
      <c r="A30" s="6" t="s">
        <v>18</v>
      </c>
      <c r="B30" s="5" t="s">
        <v>273</v>
      </c>
      <c r="C30" s="90"/>
      <c r="D30" s="76">
        <f>投入係数表!AA30</f>
        <v>2.1474588403722263E-3</v>
      </c>
      <c r="E30" s="77">
        <f t="shared" si="0"/>
        <v>0.21474588403722264</v>
      </c>
      <c r="F30" s="76">
        <f>分析係数表!C33</f>
        <v>0.837092731829574</v>
      </c>
      <c r="G30" s="77">
        <f t="shared" si="1"/>
        <v>0.17976221871787559</v>
      </c>
      <c r="H30" s="77">
        <v>0.25989038427269645</v>
      </c>
      <c r="I30" s="77">
        <f t="shared" si="2"/>
        <v>0.25989038427269645</v>
      </c>
      <c r="J30" s="76">
        <f>分析係数表!G33</f>
        <v>0.5074626865671642</v>
      </c>
      <c r="K30" s="78">
        <f t="shared" si="3"/>
        <v>0.13188467261599521</v>
      </c>
      <c r="L30" s="79"/>
      <c r="M30" s="80"/>
      <c r="N30" s="81">
        <f>分析係数表!H33</f>
        <v>1.0823575715831939E-3</v>
      </c>
      <c r="O30" s="82">
        <f t="shared" si="4"/>
        <v>1.3209312170560896E-2</v>
      </c>
      <c r="P30" s="76">
        <f>分析係数表!C33</f>
        <v>0.837092731829574</v>
      </c>
      <c r="Q30" s="82">
        <f t="shared" si="5"/>
        <v>1.1057419210444461E-2</v>
      </c>
      <c r="R30" s="83">
        <v>2.8732735141251645E-2</v>
      </c>
      <c r="S30" s="84">
        <f t="shared" si="6"/>
        <v>0.28862311941394808</v>
      </c>
      <c r="T30" s="85">
        <f>分析係数表!F33</f>
        <v>0.64477611940298507</v>
      </c>
      <c r="U30" s="86">
        <f t="shared" si="7"/>
        <v>0.18609729490570981</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投入係数表!AA31</f>
        <v>1.8611309949892626E-2</v>
      </c>
      <c r="E31" s="77">
        <f t="shared" si="0"/>
        <v>1.8611309949892625</v>
      </c>
      <c r="F31" s="76">
        <f>分析係数表!C34</f>
        <v>0.15171777726539082</v>
      </c>
      <c r="G31" s="77">
        <f t="shared" si="1"/>
        <v>0.2823666577594961</v>
      </c>
      <c r="H31" s="77">
        <v>0.39112035128679457</v>
      </c>
      <c r="I31" s="77">
        <f t="shared" si="2"/>
        <v>0.39112035128679457</v>
      </c>
      <c r="J31" s="76">
        <f>分析係数表!G34</f>
        <v>0.4256007393715342</v>
      </c>
      <c r="K31" s="78">
        <f t="shared" si="3"/>
        <v>0.16646111069091396</v>
      </c>
      <c r="L31" s="79"/>
      <c r="M31" s="80"/>
      <c r="N31" s="81">
        <f>分析係数表!H34</f>
        <v>0.18524713831217815</v>
      </c>
      <c r="O31" s="82">
        <f t="shared" si="4"/>
        <v>2.2607937921008467</v>
      </c>
      <c r="P31" s="76">
        <f>分析係数表!C34</f>
        <v>0.15171777726539082</v>
      </c>
      <c r="Q31" s="82">
        <f t="shared" si="5"/>
        <v>0.34300260899293455</v>
      </c>
      <c r="R31" s="83">
        <v>0.36202499976113856</v>
      </c>
      <c r="S31" s="84">
        <f t="shared" si="6"/>
        <v>0.75314535104793312</v>
      </c>
      <c r="T31" s="85">
        <f>分析係数表!F34</f>
        <v>0.70194085027726427</v>
      </c>
      <c r="U31" s="86">
        <f t="shared" si="7"/>
        <v>0.52866348809695485</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投入係数表!AA32</f>
        <v>2.3622047244094488E-2</v>
      </c>
      <c r="E32" s="77">
        <f t="shared" si="0"/>
        <v>2.3622047244094486</v>
      </c>
      <c r="F32" s="76">
        <f>分析係数表!C35</f>
        <v>0.24573021958870689</v>
      </c>
      <c r="G32" s="77">
        <f t="shared" si="1"/>
        <v>0.58046508564261468</v>
      </c>
      <c r="H32" s="77">
        <v>0.69465566587321881</v>
      </c>
      <c r="I32" s="77">
        <f t="shared" si="2"/>
        <v>0.69465566587321881</v>
      </c>
      <c r="J32" s="76">
        <f>分析係数表!G35</f>
        <v>0.31648936170212766</v>
      </c>
      <c r="K32" s="78">
        <f t="shared" si="3"/>
        <v>0.21985112829498149</v>
      </c>
      <c r="L32" s="79"/>
      <c r="M32" s="80"/>
      <c r="N32" s="81">
        <f>分析係数表!H35</f>
        <v>7.0287644724326803E-2</v>
      </c>
      <c r="O32" s="82">
        <f t="shared" si="4"/>
        <v>0.85780472671248487</v>
      </c>
      <c r="P32" s="76">
        <f>分析係数表!C35</f>
        <v>0.24573021958870689</v>
      </c>
      <c r="Q32" s="82">
        <f t="shared" si="5"/>
        <v>0.21078854385928961</v>
      </c>
      <c r="R32" s="83">
        <v>0.23298028805010185</v>
      </c>
      <c r="S32" s="84">
        <f t="shared" si="6"/>
        <v>0.92763595392332066</v>
      </c>
      <c r="T32" s="85">
        <f>分析係数表!F35</f>
        <v>0.65026595744680848</v>
      </c>
      <c r="U32" s="86">
        <f t="shared" si="7"/>
        <v>0.60321008174003166</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投入係数表!AA33</f>
        <v>0</v>
      </c>
      <c r="E33" s="77">
        <f t="shared" si="0"/>
        <v>0</v>
      </c>
      <c r="F33" s="76">
        <f>分析係数表!C36</f>
        <v>0.58821233411397345</v>
      </c>
      <c r="G33" s="77">
        <f t="shared" si="1"/>
        <v>0</v>
      </c>
      <c r="H33" s="77">
        <v>3.9781209597681576E-2</v>
      </c>
      <c r="I33" s="77">
        <f t="shared" si="2"/>
        <v>3.9781209597681576E-2</v>
      </c>
      <c r="J33" s="76">
        <f>分析係数表!G36</f>
        <v>4.6988749172733289E-2</v>
      </c>
      <c r="K33" s="78">
        <f t="shared" si="3"/>
        <v>1.8692692795733898E-3</v>
      </c>
      <c r="L33" s="79"/>
      <c r="M33" s="80"/>
      <c r="N33" s="81">
        <f>分析係数表!H36</f>
        <v>7.2517957296073993E-2</v>
      </c>
      <c r="O33" s="82">
        <f t="shared" si="4"/>
        <v>0.88502391542758008</v>
      </c>
      <c r="P33" s="76">
        <f>分析係数表!C36</f>
        <v>0.58821233411397345</v>
      </c>
      <c r="Q33" s="82">
        <f t="shared" si="5"/>
        <v>0.52058198304034475</v>
      </c>
      <c r="R33" s="83">
        <v>0.54955524631655084</v>
      </c>
      <c r="S33" s="84">
        <f t="shared" si="6"/>
        <v>0.58933645591423245</v>
      </c>
      <c r="T33" s="85">
        <f>分析係数表!F36</f>
        <v>0.85903375248180014</v>
      </c>
      <c r="U33" s="86">
        <f t="shared" si="7"/>
        <v>0.50625990719832803</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投入係数表!AA34</f>
        <v>1.2168933428775949E-2</v>
      </c>
      <c r="E34" s="77">
        <f t="shared" si="0"/>
        <v>1.2168933428775948</v>
      </c>
      <c r="F34" s="76">
        <f>分析係数表!C37</f>
        <v>0.50371087447563734</v>
      </c>
      <c r="G34" s="77">
        <f t="shared" si="1"/>
        <v>0.61296240988445483</v>
      </c>
      <c r="H34" s="77">
        <v>0.88866086168645508</v>
      </c>
      <c r="I34" s="77">
        <f t="shared" si="2"/>
        <v>0.88866086168645508</v>
      </c>
      <c r="J34" s="76">
        <f>分析係数表!G37</f>
        <v>0.46674537583628495</v>
      </c>
      <c r="K34" s="78">
        <f t="shared" si="3"/>
        <v>0.41477834787884132</v>
      </c>
      <c r="L34" s="79"/>
      <c r="M34" s="80"/>
      <c r="N34" s="81">
        <f>分析係数表!H37</f>
        <v>5.4544261864934891E-2</v>
      </c>
      <c r="O34" s="82">
        <f t="shared" si="4"/>
        <v>0.66566927695887179</v>
      </c>
      <c r="P34" s="76">
        <f>分析係数表!C37</f>
        <v>0.50371087447563734</v>
      </c>
      <c r="Q34" s="82">
        <f t="shared" si="5"/>
        <v>0.33530485360851853</v>
      </c>
      <c r="R34" s="83">
        <v>0.37892230765215174</v>
      </c>
      <c r="S34" s="84">
        <f t="shared" si="6"/>
        <v>1.2675831693386068</v>
      </c>
      <c r="T34" s="85">
        <f>分析係数表!F37</f>
        <v>0.71979535615899248</v>
      </c>
      <c r="U34" s="86">
        <f t="shared" si="7"/>
        <v>0.91240047883522701</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投入係数表!AA35</f>
        <v>4.0801717967072298E-2</v>
      </c>
      <c r="E35" s="77">
        <f t="shared" si="0"/>
        <v>4.08017179670723</v>
      </c>
      <c r="F35" s="76">
        <f>分析係数表!C38</f>
        <v>2.603198214949809E-3</v>
      </c>
      <c r="G35" s="77">
        <f t="shared" si="1"/>
        <v>1.0621495937876816E-2</v>
      </c>
      <c r="H35" s="77">
        <v>1.2475224625350669E-2</v>
      </c>
      <c r="I35" s="77">
        <f t="shared" si="2"/>
        <v>1.2475224625350669E-2</v>
      </c>
      <c r="J35" s="76">
        <f>分析係数表!G38</f>
        <v>0.5</v>
      </c>
      <c r="K35" s="78">
        <f t="shared" si="3"/>
        <v>6.2376123126753344E-3</v>
      </c>
      <c r="L35" s="79"/>
      <c r="M35" s="80"/>
      <c r="N35" s="81">
        <f>分析係数表!H38</f>
        <v>4.7820525435402932E-2</v>
      </c>
      <c r="O35" s="82">
        <f t="shared" si="4"/>
        <v>0.58361142862659965</v>
      </c>
      <c r="P35" s="76">
        <f>分析係数表!C38</f>
        <v>2.603198214949809E-3</v>
      </c>
      <c r="Q35" s="82">
        <f t="shared" si="5"/>
        <v>1.5192562292250719E-3</v>
      </c>
      <c r="R35" s="83">
        <v>1.7082185554289455E-3</v>
      </c>
      <c r="S35" s="84">
        <f t="shared" si="6"/>
        <v>1.4183443180779614E-2</v>
      </c>
      <c r="T35" s="85">
        <f>分析係数表!F38</f>
        <v>0.66666666666666663</v>
      </c>
      <c r="U35" s="86">
        <f t="shared" si="7"/>
        <v>9.4556287871864087E-3</v>
      </c>
      <c r="V35" s="87">
        <f>分析係数表!D38</f>
        <v>1.0833333333333333</v>
      </c>
      <c r="W35" s="167">
        <f t="shared" si="8"/>
        <v>0</v>
      </c>
      <c r="X35" s="76">
        <f>分析係数表!E38</f>
        <v>0</v>
      </c>
      <c r="Y35" s="166">
        <f t="shared" si="9"/>
        <v>0</v>
      </c>
    </row>
    <row r="36" spans="1:25" x14ac:dyDescent="0.2">
      <c r="A36" s="6" t="s">
        <v>24</v>
      </c>
      <c r="B36" s="5" t="s">
        <v>39</v>
      </c>
      <c r="C36" s="90"/>
      <c r="D36" s="76">
        <f>投入係数表!AA36</f>
        <v>0</v>
      </c>
      <c r="E36" s="77">
        <f t="shared" si="0"/>
        <v>0</v>
      </c>
      <c r="F36" s="76">
        <f>分析係数表!C39</f>
        <v>1</v>
      </c>
      <c r="G36" s="77">
        <f t="shared" si="1"/>
        <v>0</v>
      </c>
      <c r="H36" s="77">
        <v>1.0483678379903598E-2</v>
      </c>
      <c r="I36" s="77">
        <f t="shared" si="2"/>
        <v>1.0483678379903598E-2</v>
      </c>
      <c r="J36" s="76">
        <f>分析係数表!G39</f>
        <v>0.35424286759326995</v>
      </c>
      <c r="K36" s="78">
        <f t="shared" si="3"/>
        <v>3.7137682922226169E-3</v>
      </c>
      <c r="L36" s="79"/>
      <c r="M36" s="80"/>
      <c r="N36" s="81">
        <f>分析係数表!H39</f>
        <v>4.3622290006231756E-3</v>
      </c>
      <c r="O36" s="82">
        <f t="shared" si="4"/>
        <v>5.3237530869230283E-2</v>
      </c>
      <c r="P36" s="76">
        <f>分析係数表!C39</f>
        <v>1</v>
      </c>
      <c r="Q36" s="82">
        <f t="shared" si="5"/>
        <v>5.3237530869230283E-2</v>
      </c>
      <c r="R36" s="83">
        <v>5.6157285274883187E-2</v>
      </c>
      <c r="S36" s="84">
        <f t="shared" si="6"/>
        <v>6.6640963654786778E-2</v>
      </c>
      <c r="T36" s="85">
        <f>分析係数表!F39</f>
        <v>0.70501097293343085</v>
      </c>
      <c r="U36" s="86">
        <f t="shared" si="7"/>
        <v>4.6982610623482628E-2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投入係数表!AA37</f>
        <v>0</v>
      </c>
      <c r="E37" s="77">
        <f t="shared" si="0"/>
        <v>0</v>
      </c>
      <c r="F37" s="76">
        <f>分析係数表!C40</f>
        <v>0.80741531074953321</v>
      </c>
      <c r="G37" s="77">
        <f t="shared" si="1"/>
        <v>0</v>
      </c>
      <c r="H37" s="77">
        <v>1.5634439731681518E-3</v>
      </c>
      <c r="I37" s="77">
        <f t="shared" si="2"/>
        <v>1.5634439731681518E-3</v>
      </c>
      <c r="J37" s="76">
        <f>分析係数表!G40</f>
        <v>0.58044960848699167</v>
      </c>
      <c r="K37" s="78">
        <f t="shared" si="3"/>
        <v>9.0750044211680041E-4</v>
      </c>
      <c r="L37" s="79"/>
      <c r="M37" s="80"/>
      <c r="N37" s="81">
        <f>分析係数表!H40</f>
        <v>3.1486765718783824E-2</v>
      </c>
      <c r="O37" s="82">
        <f t="shared" si="4"/>
        <v>0.38427089950722609</v>
      </c>
      <c r="P37" s="76">
        <f>分析係数表!C40</f>
        <v>0.80741531074953321</v>
      </c>
      <c r="Q37" s="82">
        <f t="shared" si="5"/>
        <v>0.31026620773762958</v>
      </c>
      <c r="R37" s="83">
        <v>0.31061223052266496</v>
      </c>
      <c r="S37" s="84">
        <f t="shared" si="6"/>
        <v>0.31217567449583311</v>
      </c>
      <c r="T37" s="85">
        <f>分析係数表!F40</f>
        <v>0.7794897701439758</v>
      </c>
      <c r="U37" s="86">
        <f t="shared" si="7"/>
        <v>0.24333774475729755</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投入係数表!AA38</f>
        <v>0</v>
      </c>
      <c r="E38" s="77">
        <f t="shared" si="0"/>
        <v>0</v>
      </c>
      <c r="F38" s="76">
        <f>分析係数表!C41</f>
        <v>0.45201238390092879</v>
      </c>
      <c r="G38" s="77">
        <f t="shared" si="1"/>
        <v>0</v>
      </c>
      <c r="H38" s="77">
        <v>1.3789497834985785E-6</v>
      </c>
      <c r="I38" s="77">
        <f t="shared" si="2"/>
        <v>1.3789497834985785E-6</v>
      </c>
      <c r="J38" s="76">
        <f>分析係数表!G41</f>
        <v>0.48819421350182907</v>
      </c>
      <c r="K38" s="78">
        <f t="shared" si="3"/>
        <v>6.7319530501360598E-7</v>
      </c>
      <c r="L38" s="79"/>
      <c r="M38" s="80"/>
      <c r="N38" s="81">
        <f>分析係数表!H41</f>
        <v>5.5823411722260484E-2</v>
      </c>
      <c r="O38" s="82">
        <f t="shared" si="4"/>
        <v>0.68128028225135284</v>
      </c>
      <c r="P38" s="76">
        <f>分析係数表!C41</f>
        <v>0.45201238390092879</v>
      </c>
      <c r="Q38" s="82">
        <f t="shared" si="5"/>
        <v>0.30794712448513162</v>
      </c>
      <c r="R38" s="83">
        <v>0.31066104276388362</v>
      </c>
      <c r="S38" s="84">
        <f t="shared" si="6"/>
        <v>0.31066242171366715</v>
      </c>
      <c r="T38" s="85">
        <f>分析係数表!F41</f>
        <v>0.58829398071167271</v>
      </c>
      <c r="U38" s="86">
        <f t="shared" si="7"/>
        <v>0.18276083272746163</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投入係数表!AA39</f>
        <v>9.3056549749463129E-3</v>
      </c>
      <c r="E39" s="77">
        <f>$C$29*D39</f>
        <v>0.93056549749463124</v>
      </c>
      <c r="F39" s="76">
        <f>分析係数表!C42</f>
        <v>0.22977941176470584</v>
      </c>
      <c r="G39" s="77">
        <f>E39*F39</f>
        <v>0.2138247926228472</v>
      </c>
      <c r="H39" s="77">
        <v>0.23813406837891182</v>
      </c>
      <c r="I39" s="77">
        <f>C39+H39</f>
        <v>0.23813406837891182</v>
      </c>
      <c r="J39" s="76">
        <f>分析係数表!G42</f>
        <v>0.5</v>
      </c>
      <c r="K39" s="78">
        <f>I39*J39</f>
        <v>0.11906703418945591</v>
      </c>
      <c r="L39" s="79"/>
      <c r="M39" s="80"/>
      <c r="N39" s="81">
        <f>分析係数表!H42</f>
        <v>1.6268162288038308E-2</v>
      </c>
      <c r="O39" s="82">
        <f t="shared" si="4"/>
        <v>0.19853996474540012</v>
      </c>
      <c r="P39" s="76">
        <f>分析係数表!C42</f>
        <v>0.22977941176470584</v>
      </c>
      <c r="Q39" s="82">
        <f>O39*P39</f>
        <v>4.5620396310983476E-2</v>
      </c>
      <c r="R39" s="83">
        <v>4.6776361698888089E-2</v>
      </c>
      <c r="S39" s="84">
        <f>I39+R39</f>
        <v>0.28491043007779993</v>
      </c>
      <c r="T39" s="85">
        <f>分析係数表!F42</f>
        <v>0.56349206349206349</v>
      </c>
      <c r="U39" s="86">
        <f>S39*T39</f>
        <v>0.16054476615495075</v>
      </c>
      <c r="V39" s="87">
        <f>分析係数表!D42</f>
        <v>0.8571428571428571</v>
      </c>
      <c r="W39" s="167">
        <f>ROUND(S39*V39,0)</f>
        <v>0</v>
      </c>
      <c r="X39" s="76">
        <f>分析係数表!E42</f>
        <v>0.72222222222222221</v>
      </c>
      <c r="Y39" s="166">
        <f>ROUND(S39*X39,0)</f>
        <v>0</v>
      </c>
    </row>
    <row r="40" spans="1:25" x14ac:dyDescent="0.2">
      <c r="A40" s="6" t="s">
        <v>194</v>
      </c>
      <c r="B40" s="5" t="s">
        <v>41</v>
      </c>
      <c r="C40" s="90"/>
      <c r="D40" s="76">
        <f>投入係数表!AA40</f>
        <v>0.13600572655690765</v>
      </c>
      <c r="E40" s="77">
        <f>$C$29*D40</f>
        <v>13.600572655690765</v>
      </c>
      <c r="F40" s="76">
        <f>分析係数表!C43</f>
        <v>0.15755839576906128</v>
      </c>
      <c r="G40" s="77">
        <f>E40*F40</f>
        <v>2.1428844091711983</v>
      </c>
      <c r="H40" s="77">
        <v>2.559041333405577</v>
      </c>
      <c r="I40" s="77">
        <f>C40+H40</f>
        <v>2.559041333405577</v>
      </c>
      <c r="J40" s="76">
        <f>分析係数表!G43</f>
        <v>0.37795275590551181</v>
      </c>
      <c r="K40" s="78">
        <f>I40*J40</f>
        <v>0.96719672443675353</v>
      </c>
      <c r="L40" s="79"/>
      <c r="M40" s="80"/>
      <c r="N40" s="81">
        <f>分析係数表!H43</f>
        <v>4.3425497720489356E-2</v>
      </c>
      <c r="O40" s="82">
        <f t="shared" si="4"/>
        <v>0.52997361557038258</v>
      </c>
      <c r="P40" s="76">
        <f>分析係数表!C43</f>
        <v>0.15755839576906128</v>
      </c>
      <c r="Q40" s="82">
        <f>O40*P40</f>
        <v>8.3501792669198674E-2</v>
      </c>
      <c r="R40" s="83">
        <v>0.11869867517804614</v>
      </c>
      <c r="S40" s="84">
        <f>I40+R40</f>
        <v>2.6777400085836232</v>
      </c>
      <c r="T40" s="85">
        <f>分析係数表!F43</f>
        <v>0.59317585301837272</v>
      </c>
      <c r="U40" s="86">
        <f>S40*T40</f>
        <v>1.5883707137530154</v>
      </c>
      <c r="V40" s="87">
        <f>分析係数表!D43</f>
        <v>0.81889763779527558</v>
      </c>
      <c r="W40" s="167">
        <f>ROUND(S40*V40,0)</f>
        <v>2</v>
      </c>
      <c r="X40" s="76">
        <f>分析係数表!E43</f>
        <v>0.67322834645669294</v>
      </c>
      <c r="Y40" s="166">
        <f>ROUND(S40*X40,0)</f>
        <v>2</v>
      </c>
    </row>
    <row r="41" spans="1:25" x14ac:dyDescent="0.2">
      <c r="A41" s="6" t="s">
        <v>340</v>
      </c>
      <c r="B41" s="5" t="s">
        <v>42</v>
      </c>
      <c r="C41" s="90"/>
      <c r="D41" s="76">
        <f>投入係数表!AA41</f>
        <v>0</v>
      </c>
      <c r="E41" s="77">
        <f>$C$29*D41</f>
        <v>0</v>
      </c>
      <c r="F41" s="76">
        <f>分析係数表!C44</f>
        <v>0.3172445048719692</v>
      </c>
      <c r="G41" s="77">
        <f>E41*F41</f>
        <v>0</v>
      </c>
      <c r="H41" s="77">
        <v>4.7470586450297915E-4</v>
      </c>
      <c r="I41" s="77">
        <f>C41+H41</f>
        <v>4.7470586450297915E-4</v>
      </c>
      <c r="J41" s="76">
        <f>分析係数表!G44</f>
        <v>0.27070707070707073</v>
      </c>
      <c r="K41" s="78">
        <f>I41*J41</f>
        <v>1.2850623402706912E-4</v>
      </c>
      <c r="L41" s="79"/>
      <c r="M41" s="80"/>
      <c r="N41" s="81">
        <f>分析係数表!H44</f>
        <v>0.1249959001607137</v>
      </c>
      <c r="O41" s="82">
        <f t="shared" si="4"/>
        <v>1.5254754146062901</v>
      </c>
      <c r="P41" s="76">
        <f>分析係数表!C44</f>
        <v>0.3172445048719692</v>
      </c>
      <c r="Q41" s="82">
        <f>O41*P41</f>
        <v>0.48394869260113443</v>
      </c>
      <c r="R41" s="83">
        <v>0.48835894116319234</v>
      </c>
      <c r="S41" s="84">
        <f>I41+R41</f>
        <v>0.48883364702769533</v>
      </c>
      <c r="T41" s="85">
        <f>分析係数表!F44</f>
        <v>0.56111111111111112</v>
      </c>
      <c r="U41" s="86">
        <f>S41*T41</f>
        <v>0.27428999083220684</v>
      </c>
      <c r="V41" s="87">
        <f>分析係数表!D44</f>
        <v>0.3292929292929293</v>
      </c>
      <c r="W41" s="167">
        <f>ROUND(S41*V41,0)</f>
        <v>0</v>
      </c>
      <c r="X41" s="76">
        <f>分析係数表!E44</f>
        <v>0.21363636363636362</v>
      </c>
      <c r="Y41" s="166">
        <f>ROUND(S41*X41,0)</f>
        <v>0</v>
      </c>
    </row>
    <row r="42" spans="1:25" x14ac:dyDescent="0.2">
      <c r="A42" s="6" t="s">
        <v>341</v>
      </c>
      <c r="B42" s="5" t="s">
        <v>278</v>
      </c>
      <c r="C42" s="90"/>
      <c r="D42" s="76">
        <f>投入係数表!AA42</f>
        <v>7.158196134574087E-4</v>
      </c>
      <c r="E42" s="77">
        <f>$C$29*D42</f>
        <v>7.1581961345740866E-2</v>
      </c>
      <c r="F42" s="76">
        <f>分析係数表!C45</f>
        <v>1</v>
      </c>
      <c r="G42" s="77">
        <f>E42*F42</f>
        <v>7.1581961345740866E-2</v>
      </c>
      <c r="H42" s="77">
        <v>9.1209252088629775E-2</v>
      </c>
      <c r="I42" s="77">
        <f>C42+H42</f>
        <v>9.1209252088629775E-2</v>
      </c>
      <c r="J42" s="76">
        <f>分析係数表!G45</f>
        <v>0</v>
      </c>
      <c r="K42" s="78">
        <f>I42*J42</f>
        <v>0</v>
      </c>
      <c r="L42" s="79"/>
      <c r="M42" s="80"/>
      <c r="N42" s="81">
        <f>分析係数表!H45</f>
        <v>0</v>
      </c>
      <c r="O42" s="82">
        <f t="shared" si="4"/>
        <v>0</v>
      </c>
      <c r="P42" s="76">
        <f>分析係数表!C45</f>
        <v>1</v>
      </c>
      <c r="Q42" s="82">
        <f>O42*P42</f>
        <v>0</v>
      </c>
      <c r="R42" s="83">
        <v>4.2445888050649692E-3</v>
      </c>
      <c r="S42" s="84">
        <f>I42+R42</f>
        <v>9.5453840893694741E-2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1.0021474588403722E-2</v>
      </c>
      <c r="E43" s="77">
        <f>$C$29*D43</f>
        <v>1.0021474588403723</v>
      </c>
      <c r="F43" s="76">
        <f>分析係数表!C46</f>
        <v>4.6672428694900625E-2</v>
      </c>
      <c r="G43" s="77">
        <f>E43*F43</f>
        <v>4.6772655814503135E-2</v>
      </c>
      <c r="H43" s="77">
        <v>5.6611863251479433E-2</v>
      </c>
      <c r="I43" s="77">
        <f>C43+H43</f>
        <v>5.6611863251479433E-2</v>
      </c>
      <c r="J43" s="76">
        <f>分析係数表!G46</f>
        <v>1.8518518518518517E-2</v>
      </c>
      <c r="K43" s="78">
        <f>I43*J43</f>
        <v>1.0483678379903597E-3</v>
      </c>
      <c r="L43" s="79"/>
      <c r="M43" s="80"/>
      <c r="N43" s="81">
        <f>分析係数表!H46</f>
        <v>2.5582997146511858E-2</v>
      </c>
      <c r="O43" s="82">
        <f t="shared" si="4"/>
        <v>0.31222010584962123</v>
      </c>
      <c r="P43" s="76">
        <f>分析係数表!C46</f>
        <v>4.6672428694900625E-2</v>
      </c>
      <c r="Q43" s="82">
        <f>O43*P43</f>
        <v>1.4572070627380772E-2</v>
      </c>
      <c r="R43" s="83">
        <v>1.5766673790525675E-2</v>
      </c>
      <c r="S43" s="84">
        <f>I43+R43</f>
        <v>7.2378537042005114E-2</v>
      </c>
      <c r="T43" s="85">
        <f>分析係数表!F46</f>
        <v>0.35185185185185186</v>
      </c>
      <c r="U43" s="86">
        <f>S43*T43</f>
        <v>2.5466522292557355E-2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92">
        <f>投入係数表!AA44</f>
        <v>0.50250536864710094</v>
      </c>
      <c r="E44" s="91">
        <f>SUM(E5:E43)</f>
        <v>50.250536864710085</v>
      </c>
      <c r="F44" s="92">
        <f>分析係数表!C47</f>
        <v>0.39611399613657461</v>
      </c>
      <c r="G44" s="91">
        <f>SUM(G5:G43)</f>
        <v>21.8693999147958</v>
      </c>
      <c r="H44" s="91">
        <f>SUM(H5:H43)</f>
        <v>25.876520574794245</v>
      </c>
      <c r="I44" s="91">
        <f>SUM(I5:I43)</f>
        <v>125.87652057479426</v>
      </c>
      <c r="J44" s="92">
        <f>分析係数表!G47</f>
        <v>0.26621430495689657</v>
      </c>
      <c r="K44" s="93">
        <f>SUM(K5:K43)</f>
        <v>19.464439551893634</v>
      </c>
      <c r="L44" s="94">
        <f>最終需要_まとめ!$L$33</f>
        <v>0.627</v>
      </c>
      <c r="M44" s="91">
        <f>K44*L44</f>
        <v>12.204203599037308</v>
      </c>
      <c r="N44" s="95">
        <f>分析係数表!H47</f>
        <v>1</v>
      </c>
      <c r="O44" s="96">
        <f>SUM(O5:O43)</f>
        <v>12.204203599037308</v>
      </c>
      <c r="P44" s="92">
        <f>分析係数表!C47</f>
        <v>0.39611399613657461</v>
      </c>
      <c r="Q44" s="96">
        <f>SUM(Q5:Q43)</f>
        <v>3.5942413982516479</v>
      </c>
      <c r="R44" s="91">
        <f>SUM(R5:R43)</f>
        <v>4.0410173523695905</v>
      </c>
      <c r="S44" s="97">
        <f>SUM(S5:S43)</f>
        <v>129.91753792716383</v>
      </c>
      <c r="T44" s="98">
        <f>分析係数表!F47</f>
        <v>0.49986530172413796</v>
      </c>
      <c r="U44" s="99">
        <f>SUM(U5:U43)</f>
        <v>62.825859966484174</v>
      </c>
      <c r="V44" s="100">
        <f>分析係数表!D47</f>
        <v>0.10482893318965517</v>
      </c>
      <c r="W44" s="164">
        <f>SUM(W5:W43)</f>
        <v>5</v>
      </c>
      <c r="X44" s="92">
        <f>分析係数表!E47</f>
        <v>8.4725215517241381E-2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B33" sqref="B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128.83462649525021</v>
      </c>
      <c r="E6" s="168">
        <f>'1'!U44</f>
        <v>59.255278898899462</v>
      </c>
      <c r="F6" s="119">
        <f>'1'!W44</f>
        <v>6</v>
      </c>
      <c r="G6" s="171">
        <f>'1'!Y44</f>
        <v>4</v>
      </c>
      <c r="H6" s="53">
        <v>1</v>
      </c>
      <c r="I6" s="56"/>
      <c r="J6" s="104" t="s">
        <v>102</v>
      </c>
      <c r="K6" s="185">
        <v>0.75600000000000001</v>
      </c>
      <c r="L6" s="186">
        <v>0.73199999999999998</v>
      </c>
    </row>
    <row r="7" spans="1:12" x14ac:dyDescent="0.2">
      <c r="A7" s="159" t="s">
        <v>219</v>
      </c>
      <c r="B7" s="3" t="s">
        <v>265</v>
      </c>
      <c r="C7" s="133">
        <v>100</v>
      </c>
      <c r="D7" s="128">
        <f>'2'!S44</f>
        <v>122.0670944499745</v>
      </c>
      <c r="E7" s="169">
        <f>'2'!U44</f>
        <v>85.400791170016916</v>
      </c>
      <c r="F7" s="120">
        <f>'2'!W44</f>
        <v>19</v>
      </c>
      <c r="G7" s="172">
        <f>'2'!Y44</f>
        <v>4</v>
      </c>
      <c r="H7" s="156">
        <v>2</v>
      </c>
      <c r="I7" s="56"/>
      <c r="J7" s="103" t="s">
        <v>135</v>
      </c>
      <c r="K7" s="187">
        <v>0.74099999999999999</v>
      </c>
      <c r="L7" s="188">
        <v>0.71099999999999997</v>
      </c>
    </row>
    <row r="8" spans="1:12" x14ac:dyDescent="0.2">
      <c r="A8" s="159" t="s">
        <v>220</v>
      </c>
      <c r="B8" s="3" t="s">
        <v>266</v>
      </c>
      <c r="C8" s="133">
        <v>100</v>
      </c>
      <c r="D8" s="128">
        <f>'3'!S44</f>
        <v>113.34468134008567</v>
      </c>
      <c r="E8" s="169">
        <f>'3'!U44</f>
        <v>64.010782759141364</v>
      </c>
      <c r="F8" s="120">
        <f>'3'!W44</f>
        <v>15</v>
      </c>
      <c r="G8" s="172">
        <f>'3'!Y44</f>
        <v>1</v>
      </c>
      <c r="H8" s="156">
        <v>3</v>
      </c>
      <c r="I8" s="56"/>
      <c r="J8" s="103" t="s">
        <v>136</v>
      </c>
      <c r="K8" s="187">
        <v>0.90500000000000003</v>
      </c>
      <c r="L8" s="188">
        <v>0.73599999999999999</v>
      </c>
    </row>
    <row r="9" spans="1:12" x14ac:dyDescent="0.2">
      <c r="A9" s="159" t="s">
        <v>221</v>
      </c>
      <c r="B9" s="3" t="s">
        <v>27</v>
      </c>
      <c r="C9" s="133">
        <v>100</v>
      </c>
      <c r="D9" s="128">
        <f>'4'!S44</f>
        <v>120.76102598071701</v>
      </c>
      <c r="E9" s="169">
        <f>'4'!U44</f>
        <v>112.5203733667306</v>
      </c>
      <c r="F9" s="120">
        <f>'4'!W44</f>
        <v>102</v>
      </c>
      <c r="G9" s="172">
        <f>'4'!Y44</f>
        <v>2</v>
      </c>
      <c r="H9" s="156">
        <v>4</v>
      </c>
      <c r="I9" s="56"/>
      <c r="J9" s="103" t="s">
        <v>137</v>
      </c>
      <c r="K9" s="187">
        <v>0.871</v>
      </c>
      <c r="L9" s="188">
        <v>0.74299999999999999</v>
      </c>
    </row>
    <row r="10" spans="1:12" x14ac:dyDescent="0.2">
      <c r="A10" s="2" t="s">
        <v>222</v>
      </c>
      <c r="B10" s="10" t="s">
        <v>190</v>
      </c>
      <c r="C10" s="132">
        <v>100</v>
      </c>
      <c r="D10" s="127">
        <f>'5'!S44</f>
        <v>140.79088997404833</v>
      </c>
      <c r="E10" s="168">
        <f>'5'!U44</f>
        <v>47.972912049773768</v>
      </c>
      <c r="F10" s="119">
        <f>'5'!W44</f>
        <v>8</v>
      </c>
      <c r="G10" s="171">
        <f>'5'!Y44</f>
        <v>7</v>
      </c>
      <c r="H10" s="53">
        <v>5</v>
      </c>
      <c r="I10" s="56"/>
      <c r="J10" s="103" t="s">
        <v>138</v>
      </c>
      <c r="K10" s="187">
        <v>0.82499999999999996</v>
      </c>
      <c r="L10" s="188">
        <v>0.73499999999999999</v>
      </c>
    </row>
    <row r="11" spans="1:12" x14ac:dyDescent="0.2">
      <c r="A11" s="159" t="s">
        <v>223</v>
      </c>
      <c r="B11" s="3" t="s">
        <v>28</v>
      </c>
      <c r="C11" s="133">
        <v>100</v>
      </c>
      <c r="D11" s="128">
        <f>'6'!S44</f>
        <v>114.08811926295272</v>
      </c>
      <c r="E11" s="169">
        <f>'6'!U44</f>
        <v>47.818114389566503</v>
      </c>
      <c r="F11" s="120">
        <f>'6'!W44</f>
        <v>17</v>
      </c>
      <c r="G11" s="172">
        <f>'6'!Y44</f>
        <v>12</v>
      </c>
      <c r="H11" s="156">
        <v>6</v>
      </c>
      <c r="I11" s="56"/>
      <c r="J11" s="103" t="s">
        <v>139</v>
      </c>
      <c r="K11" s="187">
        <v>0.86899999999999999</v>
      </c>
      <c r="L11" s="188">
        <v>0.76500000000000001</v>
      </c>
    </row>
    <row r="12" spans="1:12" x14ac:dyDescent="0.2">
      <c r="A12" s="159" t="s">
        <v>224</v>
      </c>
      <c r="B12" s="3" t="s">
        <v>267</v>
      </c>
      <c r="C12" s="133">
        <v>100</v>
      </c>
      <c r="D12" s="128">
        <f>'7'!S44</f>
        <v>121.74029100022905</v>
      </c>
      <c r="E12" s="169">
        <f>'7'!U44</f>
        <v>50.918476462400861</v>
      </c>
      <c r="F12" s="120">
        <f>'7'!W44</f>
        <v>18</v>
      </c>
      <c r="G12" s="172">
        <f>'7'!Y44</f>
        <v>9</v>
      </c>
      <c r="H12" s="156">
        <v>7</v>
      </c>
      <c r="I12" s="56"/>
      <c r="J12" s="103" t="s">
        <v>140</v>
      </c>
      <c r="K12" s="187">
        <v>0.80400000000000005</v>
      </c>
      <c r="L12" s="188">
        <v>0.749</v>
      </c>
    </row>
    <row r="13" spans="1:12" x14ac:dyDescent="0.2">
      <c r="A13" s="159" t="s">
        <v>225</v>
      </c>
      <c r="B13" s="3" t="s">
        <v>29</v>
      </c>
      <c r="C13" s="133">
        <v>100</v>
      </c>
      <c r="D13" s="128">
        <f>'8'!S44</f>
        <v>112.32185464520207</v>
      </c>
      <c r="E13" s="169">
        <f>'8'!U44</f>
        <v>36.311763818758287</v>
      </c>
      <c r="F13" s="120">
        <f>'8'!W44</f>
        <v>5</v>
      </c>
      <c r="G13" s="172">
        <f>'8'!Y44</f>
        <v>5</v>
      </c>
      <c r="H13" s="156">
        <v>8</v>
      </c>
      <c r="I13" s="56"/>
      <c r="J13" s="103" t="s">
        <v>195</v>
      </c>
      <c r="K13" s="161">
        <v>0.78600000000000003</v>
      </c>
      <c r="L13" s="189">
        <v>0.73599999999999999</v>
      </c>
    </row>
    <row r="14" spans="1:12" x14ac:dyDescent="0.2">
      <c r="A14" s="159" t="s">
        <v>226</v>
      </c>
      <c r="B14" s="3" t="s">
        <v>30</v>
      </c>
      <c r="C14" s="133">
        <v>100</v>
      </c>
      <c r="D14" s="128">
        <f>'9'!S44</f>
        <v>104.32779404300621</v>
      </c>
      <c r="E14" s="169">
        <f>'9'!U44</f>
        <v>31.105505273061258</v>
      </c>
      <c r="F14" s="120">
        <f>'9'!W44</f>
        <v>0</v>
      </c>
      <c r="G14" s="172">
        <f>'9'!Y44</f>
        <v>0</v>
      </c>
      <c r="H14" s="156">
        <v>9</v>
      </c>
      <c r="I14" s="56"/>
      <c r="J14" s="103" t="s">
        <v>196</v>
      </c>
      <c r="K14" s="161">
        <v>0.69399999999999995</v>
      </c>
      <c r="L14" s="189">
        <v>0.751</v>
      </c>
    </row>
    <row r="15" spans="1:12" x14ac:dyDescent="0.2">
      <c r="A15" s="159" t="s">
        <v>2</v>
      </c>
      <c r="B15" s="3" t="s">
        <v>364</v>
      </c>
      <c r="C15" s="133">
        <v>100</v>
      </c>
      <c r="D15" s="128">
        <f>'10'!S44</f>
        <v>123.73073493924944</v>
      </c>
      <c r="E15" s="169">
        <f>'10'!U44</f>
        <v>42.719380854039919</v>
      </c>
      <c r="F15" s="120">
        <f>'10'!W44</f>
        <v>6</v>
      </c>
      <c r="G15" s="172">
        <f>'10'!Y44</f>
        <v>5</v>
      </c>
      <c r="H15" s="156">
        <v>10</v>
      </c>
      <c r="I15" s="56"/>
      <c r="J15" s="103" t="s">
        <v>197</v>
      </c>
      <c r="K15" s="161">
        <v>0.66300000000000003</v>
      </c>
      <c r="L15" s="189">
        <v>0.73499999999999999</v>
      </c>
    </row>
    <row r="16" spans="1:12" x14ac:dyDescent="0.2">
      <c r="A16" s="159" t="s">
        <v>3</v>
      </c>
      <c r="B16" s="3" t="s">
        <v>31</v>
      </c>
      <c r="C16" s="133">
        <v>100</v>
      </c>
      <c r="D16" s="128">
        <f>'11'!S44</f>
        <v>118.28494450044752</v>
      </c>
      <c r="E16" s="169">
        <f>'11'!U44</f>
        <v>55.600641288804773</v>
      </c>
      <c r="F16" s="120">
        <f>'11'!W44</f>
        <v>3</v>
      </c>
      <c r="G16" s="172">
        <f>'11'!Y44</f>
        <v>3</v>
      </c>
      <c r="H16" s="156">
        <v>11</v>
      </c>
      <c r="I16" s="56"/>
      <c r="J16" s="103" t="s">
        <v>198</v>
      </c>
      <c r="K16" s="161">
        <v>0.66</v>
      </c>
      <c r="L16" s="189">
        <v>0.72199999999999998</v>
      </c>
    </row>
    <row r="17" spans="1:12" x14ac:dyDescent="0.2">
      <c r="A17" s="159" t="s">
        <v>4</v>
      </c>
      <c r="B17" s="3" t="s">
        <v>32</v>
      </c>
      <c r="C17" s="133">
        <v>100</v>
      </c>
      <c r="D17" s="128">
        <f>'12'!S44</f>
        <v>108.1028503203917</v>
      </c>
      <c r="E17" s="169">
        <f>'12'!U44</f>
        <v>30.119915014922178</v>
      </c>
      <c r="F17" s="120">
        <f>'12'!W44</f>
        <v>4</v>
      </c>
      <c r="G17" s="172">
        <f>'12'!Y44</f>
        <v>0</v>
      </c>
      <c r="H17" s="156">
        <v>12</v>
      </c>
      <c r="I17" s="56"/>
      <c r="J17" s="103" t="s">
        <v>199</v>
      </c>
      <c r="K17" s="161">
        <v>0.69299999999999995</v>
      </c>
      <c r="L17" s="189">
        <v>0.73899999999999999</v>
      </c>
    </row>
    <row r="18" spans="1:12" x14ac:dyDescent="0.2">
      <c r="A18" s="159" t="s">
        <v>5</v>
      </c>
      <c r="B18" s="3" t="s">
        <v>33</v>
      </c>
      <c r="C18" s="133">
        <v>100</v>
      </c>
      <c r="D18" s="128">
        <f>'13'!S44</f>
        <v>107.3906162231283</v>
      </c>
      <c r="E18" s="169">
        <f>'13'!U44</f>
        <v>30.404004911189208</v>
      </c>
      <c r="F18" s="120">
        <f>'13'!W44</f>
        <v>0</v>
      </c>
      <c r="G18" s="172">
        <f>'13'!Y44</f>
        <v>0</v>
      </c>
      <c r="H18" s="156">
        <v>13</v>
      </c>
      <c r="I18" s="56"/>
      <c r="J18" s="103" t="s">
        <v>215</v>
      </c>
      <c r="K18" s="161">
        <v>0.75800000000000001</v>
      </c>
      <c r="L18" s="189">
        <v>0.74199999999999999</v>
      </c>
    </row>
    <row r="19" spans="1:12" x14ac:dyDescent="0.2">
      <c r="A19" s="159" t="s">
        <v>6</v>
      </c>
      <c r="B19" s="3" t="s">
        <v>34</v>
      </c>
      <c r="C19" s="133">
        <v>100</v>
      </c>
      <c r="D19" s="128">
        <f>'14'!S44</f>
        <v>114.84029974035946</v>
      </c>
      <c r="E19" s="169">
        <f>'14'!U44</f>
        <v>50.431868589679539</v>
      </c>
      <c r="F19" s="120">
        <f>'14'!W44</f>
        <v>8</v>
      </c>
      <c r="G19" s="172">
        <f>'14'!Y44</f>
        <v>5</v>
      </c>
      <c r="H19" s="156">
        <v>14</v>
      </c>
      <c r="I19" s="56"/>
      <c r="J19" s="103" t="s">
        <v>216</v>
      </c>
      <c r="K19" s="161">
        <v>0.752</v>
      </c>
      <c r="L19" s="189">
        <v>0.72199999999999998</v>
      </c>
    </row>
    <row r="20" spans="1:12" x14ac:dyDescent="0.2">
      <c r="A20" s="159" t="s">
        <v>7</v>
      </c>
      <c r="B20" s="3" t="s">
        <v>268</v>
      </c>
      <c r="C20" s="133">
        <v>100</v>
      </c>
      <c r="D20" s="128">
        <f>'15'!S44</f>
        <v>112.2490801278981</v>
      </c>
      <c r="E20" s="169">
        <f>'15'!U44</f>
        <v>48.728783671838947</v>
      </c>
      <c r="F20" s="120">
        <f>'15'!W44</f>
        <v>4</v>
      </c>
      <c r="G20" s="172">
        <f>'15'!Y44</f>
        <v>1</v>
      </c>
      <c r="H20" s="156">
        <v>15</v>
      </c>
      <c r="I20" s="56"/>
      <c r="J20" s="103" t="s">
        <v>217</v>
      </c>
      <c r="K20" s="161">
        <v>0.71899999999999997</v>
      </c>
      <c r="L20" s="189">
        <v>0.74399999999999999</v>
      </c>
    </row>
    <row r="21" spans="1:12" x14ac:dyDescent="0.2">
      <c r="A21" s="159" t="s">
        <v>8</v>
      </c>
      <c r="B21" s="3" t="s">
        <v>269</v>
      </c>
      <c r="C21" s="133">
        <v>100</v>
      </c>
      <c r="D21" s="128">
        <f>'16'!S44</f>
        <v>113.51825798811589</v>
      </c>
      <c r="E21" s="169">
        <f>'16'!U44</f>
        <v>50.37316404063813</v>
      </c>
      <c r="F21" s="120">
        <f>'16'!W44</f>
        <v>6</v>
      </c>
      <c r="G21" s="172">
        <f>'16'!Y44</f>
        <v>6</v>
      </c>
      <c r="H21" s="156">
        <v>16</v>
      </c>
      <c r="I21" s="56"/>
      <c r="J21" s="103" t="s">
        <v>218</v>
      </c>
      <c r="K21" s="161">
        <v>0.82599999999999996</v>
      </c>
      <c r="L21" s="189">
        <v>0.75</v>
      </c>
    </row>
    <row r="22" spans="1:12" x14ac:dyDescent="0.2">
      <c r="A22" s="159" t="s">
        <v>9</v>
      </c>
      <c r="B22" s="3" t="s">
        <v>270</v>
      </c>
      <c r="C22" s="133">
        <v>100</v>
      </c>
      <c r="D22" s="128">
        <f>'17'!S44</f>
        <v>116.68930233109647</v>
      </c>
      <c r="E22" s="169">
        <f>'17'!U44</f>
        <v>47.919137126544634</v>
      </c>
      <c r="F22" s="120">
        <f>'17'!W44</f>
        <v>8</v>
      </c>
      <c r="G22" s="172">
        <f>'17'!Y44</f>
        <v>5</v>
      </c>
      <c r="H22" s="156">
        <v>17</v>
      </c>
      <c r="I22" s="56"/>
      <c r="J22" s="103" t="s">
        <v>252</v>
      </c>
      <c r="K22" s="161">
        <v>0.84399999999999997</v>
      </c>
      <c r="L22" s="189">
        <v>0.76200000000000001</v>
      </c>
    </row>
    <row r="23" spans="1:12" x14ac:dyDescent="0.2">
      <c r="A23" s="159" t="s">
        <v>10</v>
      </c>
      <c r="B23" s="3" t="s">
        <v>271</v>
      </c>
      <c r="C23" s="133">
        <v>100</v>
      </c>
      <c r="D23" s="128">
        <f>'18'!S44</f>
        <v>114.99588285317917</v>
      </c>
      <c r="E23" s="169">
        <f>'18'!U44</f>
        <v>42.67273316553861</v>
      </c>
      <c r="F23" s="120">
        <f>'18'!W44</f>
        <v>8</v>
      </c>
      <c r="G23" s="172">
        <f>'18'!Y44</f>
        <v>7</v>
      </c>
      <c r="H23" s="156">
        <v>18</v>
      </c>
      <c r="I23" s="56"/>
      <c r="J23" s="190" t="s">
        <v>262</v>
      </c>
      <c r="K23" s="394">
        <v>0.94499999999999995</v>
      </c>
      <c r="L23" s="395">
        <v>0.77200000000000002</v>
      </c>
    </row>
    <row r="24" spans="1:12" x14ac:dyDescent="0.2">
      <c r="A24" s="159" t="s">
        <v>11</v>
      </c>
      <c r="B24" s="3" t="s">
        <v>35</v>
      </c>
      <c r="C24" s="133">
        <v>100</v>
      </c>
      <c r="D24" s="128">
        <f>'19'!S44</f>
        <v>122.67821992810943</v>
      </c>
      <c r="E24" s="169">
        <f>'19'!U44</f>
        <v>43.672371490194749</v>
      </c>
      <c r="F24" s="120">
        <f>'19'!W44</f>
        <v>9</v>
      </c>
      <c r="G24" s="172">
        <f>'19'!Y44</f>
        <v>8</v>
      </c>
      <c r="H24" s="156">
        <v>19</v>
      </c>
      <c r="I24" s="56"/>
      <c r="J24" s="103" t="s">
        <v>339</v>
      </c>
      <c r="K24" s="161">
        <v>0.80800000000000005</v>
      </c>
      <c r="L24" s="189">
        <v>0.74199999999999999</v>
      </c>
    </row>
    <row r="25" spans="1:12" x14ac:dyDescent="0.2">
      <c r="A25" s="159" t="s">
        <v>12</v>
      </c>
      <c r="B25" s="3" t="s">
        <v>366</v>
      </c>
      <c r="C25" s="133">
        <v>100</v>
      </c>
      <c r="D25" s="128">
        <f>'20'!S44</f>
        <v>113.27005967512353</v>
      </c>
      <c r="E25" s="169">
        <f>'20'!U44</f>
        <v>39.48903492939472</v>
      </c>
      <c r="F25" s="120">
        <f>'20'!W44</f>
        <v>1</v>
      </c>
      <c r="G25" s="172">
        <f>'20'!Y44</f>
        <v>1</v>
      </c>
      <c r="H25" s="156">
        <v>20</v>
      </c>
      <c r="I25" s="56"/>
      <c r="J25" s="103" t="s">
        <v>368</v>
      </c>
      <c r="K25" s="161">
        <v>0.82699999999999996</v>
      </c>
      <c r="L25" s="189">
        <v>0.69599999999999995</v>
      </c>
    </row>
    <row r="26" spans="1:12" x14ac:dyDescent="0.2">
      <c r="A26" s="159" t="s">
        <v>13</v>
      </c>
      <c r="B26" s="3" t="s">
        <v>191</v>
      </c>
      <c r="C26" s="133">
        <v>100</v>
      </c>
      <c r="D26" s="128">
        <f>'21'!S44</f>
        <v>110.90950205662129</v>
      </c>
      <c r="E26" s="169">
        <f>'21'!U44</f>
        <v>26.789516674176195</v>
      </c>
      <c r="F26" s="120">
        <f>'21'!W44</f>
        <v>0</v>
      </c>
      <c r="G26" s="172">
        <f>'21'!Y44</f>
        <v>0</v>
      </c>
      <c r="H26" s="156">
        <v>21</v>
      </c>
      <c r="I26" s="56"/>
      <c r="J26" s="200" t="s">
        <v>369</v>
      </c>
      <c r="K26" s="161">
        <v>0.78</v>
      </c>
      <c r="L26" s="189">
        <v>0.71399999999999997</v>
      </c>
    </row>
    <row r="27" spans="1:12" x14ac:dyDescent="0.2">
      <c r="A27" s="11" t="s">
        <v>14</v>
      </c>
      <c r="B27" s="12" t="s">
        <v>50</v>
      </c>
      <c r="C27" s="134">
        <v>100</v>
      </c>
      <c r="D27" s="129">
        <f>'22'!S44</f>
        <v>120.05518776073417</v>
      </c>
      <c r="E27" s="170">
        <f>'22'!U44</f>
        <v>47.474815767553729</v>
      </c>
      <c r="F27" s="121">
        <f>'22'!W44</f>
        <v>14</v>
      </c>
      <c r="G27" s="173">
        <f>'22'!Y44</f>
        <v>11</v>
      </c>
      <c r="H27" s="157">
        <v>22</v>
      </c>
      <c r="I27" s="56"/>
      <c r="J27" s="199" t="s">
        <v>370</v>
      </c>
      <c r="K27" s="396">
        <v>0.82799999999999996</v>
      </c>
      <c r="L27" s="397">
        <v>0.68200000000000005</v>
      </c>
    </row>
    <row r="28" spans="1:12" x14ac:dyDescent="0.2">
      <c r="A28" s="159" t="s">
        <v>15</v>
      </c>
      <c r="B28" s="3" t="s">
        <v>36</v>
      </c>
      <c r="C28" s="133">
        <v>100</v>
      </c>
      <c r="D28" s="128">
        <f>'23'!S44</f>
        <v>118.48784036290409</v>
      </c>
      <c r="E28" s="169">
        <f>'23'!U44</f>
        <v>54.374088083766416</v>
      </c>
      <c r="F28" s="120">
        <f>'23'!W44</f>
        <v>12</v>
      </c>
      <c r="G28" s="172">
        <f>'23'!Y44</f>
        <v>6</v>
      </c>
      <c r="H28" s="156">
        <v>23</v>
      </c>
      <c r="I28" s="56"/>
      <c r="J28" s="114" t="s">
        <v>549</v>
      </c>
      <c r="K28" s="422">
        <v>0.67200000000000004</v>
      </c>
      <c r="L28" s="423">
        <v>0.67900000000000005</v>
      </c>
    </row>
    <row r="29" spans="1:12" x14ac:dyDescent="0.2">
      <c r="A29" s="159" t="s">
        <v>16</v>
      </c>
      <c r="B29" s="3" t="s">
        <v>192</v>
      </c>
      <c r="C29" s="133">
        <v>100</v>
      </c>
      <c r="D29" s="128">
        <f>'24'!S44</f>
        <v>120.09808447884738</v>
      </c>
      <c r="E29" s="169">
        <f>'24'!U44</f>
        <v>43.793284957947627</v>
      </c>
      <c r="F29" s="120">
        <f>'24'!W44</f>
        <v>1</v>
      </c>
      <c r="G29" s="172">
        <f>'24'!Y44</f>
        <v>1</v>
      </c>
      <c r="H29" s="156">
        <v>24</v>
      </c>
      <c r="I29" s="56"/>
      <c r="J29" s="200" t="s">
        <v>550</v>
      </c>
      <c r="K29" s="416">
        <v>0.59799999999999998</v>
      </c>
      <c r="L29" s="417">
        <v>0.61099999999999999</v>
      </c>
    </row>
    <row r="30" spans="1:12" x14ac:dyDescent="0.2">
      <c r="A30" s="159" t="s">
        <v>17</v>
      </c>
      <c r="B30" s="3" t="s">
        <v>272</v>
      </c>
      <c r="C30" s="133">
        <v>100</v>
      </c>
      <c r="D30" s="128">
        <f>'25'!S44</f>
        <v>129.91753792716383</v>
      </c>
      <c r="E30" s="169">
        <f>'25'!U44</f>
        <v>62.825859966484174</v>
      </c>
      <c r="F30" s="120">
        <f>'25'!W44</f>
        <v>5</v>
      </c>
      <c r="G30" s="172">
        <f>'25'!Y44</f>
        <v>7</v>
      </c>
      <c r="H30" s="156">
        <v>25</v>
      </c>
      <c r="I30" s="56"/>
      <c r="J30" s="200" t="s">
        <v>551</v>
      </c>
      <c r="K30" s="416">
        <v>0.71299999999999997</v>
      </c>
      <c r="L30" s="417">
        <v>0.622</v>
      </c>
    </row>
    <row r="31" spans="1:12" x14ac:dyDescent="0.2">
      <c r="A31" s="159" t="s">
        <v>18</v>
      </c>
      <c r="B31" s="3" t="s">
        <v>273</v>
      </c>
      <c r="C31" s="133">
        <v>100</v>
      </c>
      <c r="D31" s="128">
        <f>'26'!S44</f>
        <v>126.46939841094888</v>
      </c>
      <c r="E31" s="169">
        <f>'26'!U44</f>
        <v>78.154448788001517</v>
      </c>
      <c r="F31" s="120">
        <f>'26'!W44</f>
        <v>12</v>
      </c>
      <c r="G31" s="172">
        <f>'26'!Y44</f>
        <v>12</v>
      </c>
      <c r="H31" s="156">
        <v>26</v>
      </c>
      <c r="I31" s="56"/>
      <c r="J31" s="115" t="s">
        <v>552</v>
      </c>
      <c r="K31" s="424">
        <v>0.64</v>
      </c>
      <c r="L31" s="425">
        <v>0.64900000000000002</v>
      </c>
    </row>
    <row r="32" spans="1:12" x14ac:dyDescent="0.2">
      <c r="A32" s="159" t="s">
        <v>19</v>
      </c>
      <c r="B32" s="3" t="s">
        <v>274</v>
      </c>
      <c r="C32" s="133">
        <v>100</v>
      </c>
      <c r="D32" s="128">
        <f>'27'!S44</f>
        <v>118.13050712166697</v>
      </c>
      <c r="E32" s="169">
        <f>'27'!U44</f>
        <v>80.783291338615072</v>
      </c>
      <c r="F32" s="120">
        <f>'27'!W44</f>
        <v>43</v>
      </c>
      <c r="G32" s="172">
        <f>'27'!Y44</f>
        <v>30</v>
      </c>
      <c r="H32" s="156">
        <v>27</v>
      </c>
      <c r="I32" s="56"/>
      <c r="J32" s="191" t="s">
        <v>141</v>
      </c>
      <c r="K32" s="191"/>
      <c r="L32" s="47" t="s">
        <v>120</v>
      </c>
    </row>
    <row r="33" spans="1:12" x14ac:dyDescent="0.2">
      <c r="A33" s="159" t="s">
        <v>20</v>
      </c>
      <c r="B33" s="3" t="s">
        <v>37</v>
      </c>
      <c r="C33" s="133">
        <v>100</v>
      </c>
      <c r="D33" s="128">
        <f>'28'!S44</f>
        <v>114.54012593378745</v>
      </c>
      <c r="E33" s="169">
        <f>'28'!U44</f>
        <v>73.797839505462022</v>
      </c>
      <c r="F33" s="120">
        <f>'28'!W44</f>
        <v>10</v>
      </c>
      <c r="G33" s="172">
        <f>'28'!Y44</f>
        <v>7</v>
      </c>
      <c r="H33" s="156">
        <v>28</v>
      </c>
      <c r="I33" s="56"/>
      <c r="J33" s="57" t="s">
        <v>612</v>
      </c>
      <c r="K33" s="58">
        <v>0.65</v>
      </c>
      <c r="L33" s="58">
        <v>0.627</v>
      </c>
    </row>
    <row r="34" spans="1:12" x14ac:dyDescent="0.2">
      <c r="A34" s="159" t="s">
        <v>21</v>
      </c>
      <c r="B34" s="3" t="s">
        <v>38</v>
      </c>
      <c r="C34" s="133">
        <v>100</v>
      </c>
      <c r="D34" s="128">
        <f>'29'!S44</f>
        <v>106.77389252777932</v>
      </c>
      <c r="E34" s="169">
        <f>'29'!U44</f>
        <v>90.371310410997495</v>
      </c>
      <c r="F34" s="120">
        <f>'29'!W44</f>
        <v>4</v>
      </c>
      <c r="G34" s="172">
        <f>'29'!Y44</f>
        <v>1</v>
      </c>
      <c r="H34" s="156">
        <v>29</v>
      </c>
      <c r="I34" s="56"/>
    </row>
    <row r="35" spans="1:12" x14ac:dyDescent="0.2">
      <c r="A35" s="159" t="s">
        <v>22</v>
      </c>
      <c r="B35" s="3" t="s">
        <v>377</v>
      </c>
      <c r="C35" s="133">
        <v>100</v>
      </c>
      <c r="D35" s="128">
        <f>'30'!S44</f>
        <v>119.27132873687266</v>
      </c>
      <c r="E35" s="169">
        <f>'30'!U44</f>
        <v>83.316671602328057</v>
      </c>
      <c r="F35" s="120">
        <f>'30'!W44</f>
        <v>8</v>
      </c>
      <c r="G35" s="172">
        <f>'30'!Y44</f>
        <v>7</v>
      </c>
      <c r="H35" s="156">
        <v>30</v>
      </c>
      <c r="I35" s="56"/>
    </row>
    <row r="36" spans="1:12" x14ac:dyDescent="0.2">
      <c r="A36" s="159" t="s">
        <v>23</v>
      </c>
      <c r="B36" s="3" t="s">
        <v>193</v>
      </c>
      <c r="C36" s="133">
        <v>100</v>
      </c>
      <c r="D36" s="128">
        <f>'31'!S44</f>
        <v>116.39238059830897</v>
      </c>
      <c r="E36" s="169">
        <f>'31'!U44</f>
        <v>76.466513056441784</v>
      </c>
      <c r="F36" s="120">
        <f>'31'!W44</f>
        <v>113</v>
      </c>
      <c r="G36" s="172">
        <f>'31'!Y44</f>
        <v>4</v>
      </c>
      <c r="H36" s="156">
        <v>31</v>
      </c>
      <c r="I36" s="56"/>
    </row>
    <row r="37" spans="1:12" x14ac:dyDescent="0.2">
      <c r="A37" s="159" t="s">
        <v>24</v>
      </c>
      <c r="B37" s="3" t="s">
        <v>39</v>
      </c>
      <c r="C37" s="133">
        <v>100</v>
      </c>
      <c r="D37" s="128">
        <f>'32'!S44</f>
        <v>118.03293272902589</v>
      </c>
      <c r="E37" s="169">
        <f>'32'!U44</f>
        <v>80.795216176517229</v>
      </c>
      <c r="F37" s="120">
        <f>'32'!W44</f>
        <v>7</v>
      </c>
      <c r="G37" s="172">
        <f>'32'!Y44</f>
        <v>9</v>
      </c>
      <c r="H37" s="156">
        <v>32</v>
      </c>
      <c r="I37" s="56"/>
    </row>
    <row r="38" spans="1:12" x14ac:dyDescent="0.2">
      <c r="A38" s="159" t="s">
        <v>25</v>
      </c>
      <c r="B38" s="3" t="s">
        <v>40</v>
      </c>
      <c r="C38" s="133">
        <v>100</v>
      </c>
      <c r="D38" s="128">
        <f>'33'!S44</f>
        <v>120.82222754933696</v>
      </c>
      <c r="E38" s="169">
        <f>'33'!U44</f>
        <v>89.567587746960285</v>
      </c>
      <c r="F38" s="120">
        <f>'33'!W44</f>
        <v>20</v>
      </c>
      <c r="G38" s="172">
        <f>'33'!Y44</f>
        <v>11</v>
      </c>
      <c r="H38" s="156">
        <v>33</v>
      </c>
      <c r="I38" s="56"/>
    </row>
    <row r="39" spans="1:12" x14ac:dyDescent="0.2">
      <c r="A39" s="159" t="s">
        <v>26</v>
      </c>
      <c r="B39" s="3" t="s">
        <v>276</v>
      </c>
      <c r="C39" s="133">
        <v>100</v>
      </c>
      <c r="D39" s="128">
        <f>'34'!S44</f>
        <v>119.65181104773393</v>
      </c>
      <c r="E39" s="169">
        <f>'34'!U44</f>
        <v>70.250340817119849</v>
      </c>
      <c r="F39" s="120">
        <f>'34'!W44</f>
        <v>27</v>
      </c>
      <c r="G39" s="172">
        <f>'34'!Y44</f>
        <v>26</v>
      </c>
      <c r="H39" s="156">
        <v>34</v>
      </c>
      <c r="I39" s="56"/>
    </row>
    <row r="40" spans="1:12" x14ac:dyDescent="0.2">
      <c r="A40" s="159" t="s">
        <v>51</v>
      </c>
      <c r="B40" s="3" t="s">
        <v>367</v>
      </c>
      <c r="C40" s="133">
        <v>100</v>
      </c>
      <c r="D40" s="128">
        <f>'35'!S44</f>
        <v>118.93992815579224</v>
      </c>
      <c r="E40" s="169">
        <f>'35'!U44</f>
        <v>67.540576519772799</v>
      </c>
      <c r="F40" s="120">
        <f>'35'!W44</f>
        <v>88</v>
      </c>
      <c r="G40" s="172">
        <f>'35'!Y44</f>
        <v>73</v>
      </c>
      <c r="H40" s="156">
        <v>35</v>
      </c>
      <c r="I40" s="56"/>
    </row>
    <row r="41" spans="1:12" x14ac:dyDescent="0.2">
      <c r="A41" s="159" t="s">
        <v>194</v>
      </c>
      <c r="B41" s="3" t="s">
        <v>41</v>
      </c>
      <c r="C41" s="133">
        <v>100</v>
      </c>
      <c r="D41" s="128">
        <f>'36'!S44</f>
        <v>114.46932253795512</v>
      </c>
      <c r="E41" s="169">
        <f>'36'!U44</f>
        <v>67.397101039249762</v>
      </c>
      <c r="F41" s="120">
        <f>'36'!W44</f>
        <v>84</v>
      </c>
      <c r="G41" s="172">
        <f>'36'!Y44</f>
        <v>69</v>
      </c>
      <c r="H41" s="156">
        <v>36</v>
      </c>
      <c r="I41" s="56"/>
    </row>
    <row r="42" spans="1:12" x14ac:dyDescent="0.2">
      <c r="A42" s="159" t="s">
        <v>200</v>
      </c>
      <c r="B42" s="3" t="s">
        <v>345</v>
      </c>
      <c r="C42" s="133">
        <v>100</v>
      </c>
      <c r="D42" s="128">
        <f>'37'!S44</f>
        <v>121.16325310124235</v>
      </c>
      <c r="E42" s="169">
        <f>'37'!U44</f>
        <v>67.229993804586528</v>
      </c>
      <c r="F42" s="120">
        <f>'37'!W44</f>
        <v>35</v>
      </c>
      <c r="G42" s="172">
        <f>'37'!Y44</f>
        <v>24</v>
      </c>
      <c r="H42" s="156">
        <v>37</v>
      </c>
      <c r="I42" s="56"/>
    </row>
    <row r="43" spans="1:12" x14ac:dyDescent="0.2">
      <c r="A43" s="159" t="s">
        <v>201</v>
      </c>
      <c r="B43" s="3" t="s">
        <v>278</v>
      </c>
      <c r="C43" s="133">
        <v>100</v>
      </c>
      <c r="D43" s="128">
        <f>'38'!S44</f>
        <v>136.03064896807015</v>
      </c>
      <c r="E43" s="169">
        <f>'38'!U44</f>
        <v>18.206541318719548</v>
      </c>
      <c r="F43" s="120">
        <f>'38'!W44</f>
        <v>3</v>
      </c>
      <c r="G43" s="172">
        <f>'38'!Y44</f>
        <v>3</v>
      </c>
      <c r="H43" s="156">
        <v>38</v>
      </c>
      <c r="I43" s="56"/>
    </row>
    <row r="44" spans="1:12" x14ac:dyDescent="0.2">
      <c r="A44" s="159" t="s">
        <v>202</v>
      </c>
      <c r="B44" s="3" t="s">
        <v>279</v>
      </c>
      <c r="C44" s="133">
        <v>100</v>
      </c>
      <c r="D44" s="128">
        <f>'39'!S44</f>
        <v>133.83354165828447</v>
      </c>
      <c r="E44" s="169">
        <f>'39'!U44</f>
        <v>57.57817199577299</v>
      </c>
      <c r="F44" s="120">
        <f>'39'!W44</f>
        <v>6</v>
      </c>
      <c r="G44" s="172">
        <f>'39'!Y44</f>
        <v>12</v>
      </c>
      <c r="H44" s="156">
        <v>39</v>
      </c>
      <c r="I44" s="56"/>
    </row>
    <row r="45" spans="1:12" x14ac:dyDescent="0.2">
      <c r="A45" s="106"/>
      <c r="B45" s="94" t="s">
        <v>83</v>
      </c>
      <c r="C45" s="135">
        <f>SUM(C6:C44)</f>
        <v>3900</v>
      </c>
      <c r="D45" s="202">
        <f>SUM(D6:D44)</f>
        <v>4628.0160774816395</v>
      </c>
      <c r="E45" s="203">
        <f>SUM(E6:E44)</f>
        <v>2254.1582028416078</v>
      </c>
      <c r="F45" s="204">
        <f>SUM(F6:F44)</f>
        <v>739</v>
      </c>
      <c r="G45" s="205">
        <f>SUM(G6:G44)</f>
        <v>398</v>
      </c>
      <c r="H45" s="160"/>
      <c r="I45" s="56"/>
    </row>
    <row r="46" spans="1:12" x14ac:dyDescent="0.2">
      <c r="A46" s="398" t="str">
        <f>取引基本表!$E$1</f>
        <v>2015年上郡町産業連関表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1</v>
      </c>
      <c r="G5" s="77">
        <f t="shared" ref="G5:G38" si="1">E5*F5</f>
        <v>0</v>
      </c>
      <c r="H5" s="77">
        <f t="array" ref="H5:H43">MMULT(逆行列係数!C5:AO43,'26'!G5:G43)</f>
        <v>1.7037031058243835E-3</v>
      </c>
      <c r="I5" s="77">
        <f t="shared" ref="I5:I38" si="2">C5+H5</f>
        <v>1.7037031058243835E-3</v>
      </c>
      <c r="J5" s="76">
        <f>分析係数表!G8</f>
        <v>0.11967899511514306</v>
      </c>
      <c r="K5" s="78">
        <f t="shared" ref="K5:K38" si="3">I5*J5</f>
        <v>2.0389747567961045E-4</v>
      </c>
      <c r="L5" s="79" t="s">
        <v>184</v>
      </c>
      <c r="M5" s="80" t="s">
        <v>184</v>
      </c>
      <c r="N5" s="81">
        <f>分析係数表!H8</f>
        <v>1.4037849716291122E-2</v>
      </c>
      <c r="O5" s="82">
        <f t="shared" ref="O5:O43" si="4">$M$44*N5</f>
        <v>0.4736620153316598</v>
      </c>
      <c r="P5" s="76">
        <f>分析係数表!C8</f>
        <v>1</v>
      </c>
      <c r="Q5" s="82">
        <f t="shared" ref="Q5:Q38" si="5">O5*P5</f>
        <v>0.4736620153316598</v>
      </c>
      <c r="R5" s="83">
        <f t="array" ref="R5:R43">MMULT(逆行列係数!C5:AO43,'26'!Q5:Q43)</f>
        <v>0.68497625209077373</v>
      </c>
      <c r="S5" s="84">
        <f t="shared" ref="S5:S38" si="6">I5+R5</f>
        <v>0.68667995519659808</v>
      </c>
      <c r="T5" s="85">
        <f>分析係数表!F8</f>
        <v>0.45208187950686207</v>
      </c>
      <c r="U5" s="86">
        <f t="shared" ref="U5:U38" si="7">S5*T5</f>
        <v>0.31043556476496592</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投入係数表!AB6</f>
        <v>0</v>
      </c>
      <c r="E6" s="77">
        <f t="shared" si="0"/>
        <v>0</v>
      </c>
      <c r="F6" s="76">
        <f>分析係数表!C9</f>
        <v>0.71764705882352942</v>
      </c>
      <c r="G6" s="77">
        <f t="shared" si="1"/>
        <v>0</v>
      </c>
      <c r="H6" s="77">
        <v>2.4857018606097903E-3</v>
      </c>
      <c r="I6" s="77">
        <f t="shared" si="2"/>
        <v>2.4857018606097903E-3</v>
      </c>
      <c r="J6" s="76">
        <f>分析係数表!G9</f>
        <v>0.25757575757575757</v>
      </c>
      <c r="K6" s="78">
        <f t="shared" si="3"/>
        <v>6.4025653985403687E-4</v>
      </c>
      <c r="L6" s="79"/>
      <c r="M6" s="80"/>
      <c r="N6" s="81">
        <f>分析係数表!H9</f>
        <v>7.2157171438879601E-4</v>
      </c>
      <c r="O6" s="82">
        <f t="shared" si="4"/>
        <v>2.4347112937608682E-2</v>
      </c>
      <c r="P6" s="76">
        <f>分析係数表!C9</f>
        <v>0.71764705882352942</v>
      </c>
      <c r="Q6" s="82">
        <f t="shared" si="5"/>
        <v>1.7472633990519171E-2</v>
      </c>
      <c r="R6" s="83">
        <v>2.1467309017541653E-2</v>
      </c>
      <c r="S6" s="84">
        <f t="shared" si="6"/>
        <v>2.3953010878151444E-2</v>
      </c>
      <c r="T6" s="85">
        <f>分析係数表!F9</f>
        <v>0.71212121212121215</v>
      </c>
      <c r="U6" s="86">
        <f t="shared" si="7"/>
        <v>1.7057447140501787E-2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投入係数表!AB7</f>
        <v>0</v>
      </c>
      <c r="E7" s="77">
        <f t="shared" si="0"/>
        <v>0</v>
      </c>
      <c r="F7" s="76">
        <f>分析係数表!C10</f>
        <v>2.3584905660377409E-2</v>
      </c>
      <c r="G7" s="77">
        <f t="shared" si="1"/>
        <v>0</v>
      </c>
      <c r="H7" s="77">
        <v>1.0755347683123168E-6</v>
      </c>
      <c r="I7" s="77">
        <f t="shared" si="2"/>
        <v>1.0755347683123168E-6</v>
      </c>
      <c r="J7" s="76">
        <f>分析係数表!G10</f>
        <v>0.2857142857142857</v>
      </c>
      <c r="K7" s="78">
        <f t="shared" si="3"/>
        <v>3.0729564808923333E-7</v>
      </c>
      <c r="L7" s="79"/>
      <c r="M7" s="80"/>
      <c r="N7" s="81">
        <f>分析係数表!H10</f>
        <v>1.443143428777592E-3</v>
      </c>
      <c r="O7" s="82">
        <f t="shared" si="4"/>
        <v>4.8694225875217365E-2</v>
      </c>
      <c r="P7" s="76">
        <f>分析係数表!C10</f>
        <v>2.3584905660377409E-2</v>
      </c>
      <c r="Q7" s="82">
        <f t="shared" si="5"/>
        <v>1.1484487234721102E-3</v>
      </c>
      <c r="R7" s="83">
        <v>1.6468624196317319E-3</v>
      </c>
      <c r="S7" s="84">
        <f t="shared" si="6"/>
        <v>1.6479379544000442E-3</v>
      </c>
      <c r="T7" s="85">
        <f>分析係数表!F10</f>
        <v>0.5714285714285714</v>
      </c>
      <c r="U7" s="86">
        <f t="shared" si="7"/>
        <v>9.4167883108573945E-4</v>
      </c>
      <c r="V7" s="87">
        <f>分析係数表!D10</f>
        <v>0.14285714285714285</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-1.1066869517094855E-3</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0.10853964836742014</v>
      </c>
      <c r="G9" s="77">
        <f t="shared" si="1"/>
        <v>0</v>
      </c>
      <c r="H9" s="77">
        <v>1.6704789566396742E-4</v>
      </c>
      <c r="I9" s="77">
        <f t="shared" si="2"/>
        <v>1.6704789566396742E-4</v>
      </c>
      <c r="J9" s="76">
        <f>分析係数表!G12</f>
        <v>0.14452332657200812</v>
      </c>
      <c r="K9" s="78">
        <f t="shared" si="3"/>
        <v>2.4142317578210301E-5</v>
      </c>
      <c r="L9" s="79"/>
      <c r="M9" s="80"/>
      <c r="N9" s="81">
        <f>分析係数表!H12</f>
        <v>0.10554626258650661</v>
      </c>
      <c r="O9" s="82">
        <f t="shared" si="4"/>
        <v>3.5613186106011243</v>
      </c>
      <c r="P9" s="76">
        <f>分析係数表!C12</f>
        <v>0.10853964836742014</v>
      </c>
      <c r="Q9" s="82">
        <f t="shared" si="5"/>
        <v>0.3865442697189953</v>
      </c>
      <c r="R9" s="83">
        <v>0.42444490881500485</v>
      </c>
      <c r="S9" s="84">
        <f t="shared" si="6"/>
        <v>0.42461195671066881</v>
      </c>
      <c r="T9" s="85">
        <f>分析係数表!F12</f>
        <v>0.28575050709939148</v>
      </c>
      <c r="U9" s="86">
        <f t="shared" si="7"/>
        <v>0.12133308195053848</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投入係数表!AB10</f>
        <v>2.9850746268656717E-3</v>
      </c>
      <c r="E10" s="77">
        <f t="shared" si="0"/>
        <v>0.29850746268656719</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0.53010304986884349</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投入係数表!AB11</f>
        <v>2.9850746268656717E-3</v>
      </c>
      <c r="E11" s="77">
        <f t="shared" si="0"/>
        <v>0.29850746268656719</v>
      </c>
      <c r="F11" s="76">
        <f>分析係数表!C14</f>
        <v>8.8339222614840951E-2</v>
      </c>
      <c r="G11" s="77">
        <f t="shared" si="1"/>
        <v>2.6369917198459988E-2</v>
      </c>
      <c r="H11" s="77">
        <v>3.6454656707171275E-2</v>
      </c>
      <c r="I11" s="77">
        <f t="shared" si="2"/>
        <v>3.6454656707171275E-2</v>
      </c>
      <c r="J11" s="76">
        <f>分析係数表!G14</f>
        <v>0.19860627177700349</v>
      </c>
      <c r="K11" s="78">
        <f t="shared" si="3"/>
        <v>7.240123457521821E-3</v>
      </c>
      <c r="L11" s="79"/>
      <c r="M11" s="80"/>
      <c r="N11" s="81">
        <f>分析係数表!H14</f>
        <v>1.3119485716159927E-3</v>
      </c>
      <c r="O11" s="82">
        <f t="shared" si="4"/>
        <v>4.4267478068379419E-2</v>
      </c>
      <c r="P11" s="76">
        <f>分析係数表!C14</f>
        <v>8.8339222614840951E-2</v>
      </c>
      <c r="Q11" s="82">
        <f t="shared" si="5"/>
        <v>3.9105545996801589E-3</v>
      </c>
      <c r="R11" s="83">
        <v>1.0750306857876132E-2</v>
      </c>
      <c r="S11" s="84">
        <f t="shared" si="6"/>
        <v>4.7204963565047407E-2</v>
      </c>
      <c r="T11" s="85">
        <f>分析係数表!F14</f>
        <v>0.38327526132404183</v>
      </c>
      <c r="U11" s="86">
        <f t="shared" si="7"/>
        <v>1.809249474618542E-2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投入係数表!AB12</f>
        <v>1.4925373134328358E-2</v>
      </c>
      <c r="E12" s="77">
        <f t="shared" si="0"/>
        <v>1.4925373134328357</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0.32979271160942669</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投入係数表!AB13</f>
        <v>1.1940298507462687E-2</v>
      </c>
      <c r="E13" s="77">
        <f t="shared" si="0"/>
        <v>1.1940298507462688</v>
      </c>
      <c r="F13" s="76">
        <f>分析係数表!C16</f>
        <v>0.17911646586345387</v>
      </c>
      <c r="G13" s="77">
        <f t="shared" si="1"/>
        <v>0.21387040700113896</v>
      </c>
      <c r="H13" s="77">
        <v>0.31762420172183203</v>
      </c>
      <c r="I13" s="77">
        <f t="shared" si="2"/>
        <v>0.31762420172183203</v>
      </c>
      <c r="J13" s="76">
        <f>分析係数表!G16</f>
        <v>3.2586558044806514E-2</v>
      </c>
      <c r="K13" s="78">
        <f t="shared" si="3"/>
        <v>1.0350279485843814E-2</v>
      </c>
      <c r="L13" s="79"/>
      <c r="M13" s="80"/>
      <c r="N13" s="81">
        <f>分析係数表!H16</f>
        <v>1.8859260716979895E-2</v>
      </c>
      <c r="O13" s="82">
        <f t="shared" si="4"/>
        <v>0.63634499723295412</v>
      </c>
      <c r="P13" s="76">
        <f>分析係数表!C16</f>
        <v>0.17911646586345387</v>
      </c>
      <c r="Q13" s="82">
        <f t="shared" si="5"/>
        <v>0.11397986697425608</v>
      </c>
      <c r="R13" s="83">
        <v>0.13969485527589959</v>
      </c>
      <c r="S13" s="84">
        <f t="shared" si="6"/>
        <v>0.45731905699773162</v>
      </c>
      <c r="T13" s="85">
        <f>分析係数表!F16</f>
        <v>0.28920570264765783</v>
      </c>
      <c r="U13" s="86">
        <f t="shared" si="7"/>
        <v>0.13225927921319325</v>
      </c>
      <c r="V13" s="87">
        <f>分析係数表!D16</f>
        <v>0</v>
      </c>
      <c r="W13" s="88">
        <f t="shared" si="8"/>
        <v>0</v>
      </c>
      <c r="X13" s="76">
        <f>分析係数表!E16</f>
        <v>0</v>
      </c>
      <c r="Y13" s="89">
        <f t="shared" si="9"/>
        <v>0</v>
      </c>
    </row>
    <row r="14" spans="1:25" x14ac:dyDescent="0.2">
      <c r="A14" s="6" t="s">
        <v>2</v>
      </c>
      <c r="B14" s="5" t="s">
        <v>364</v>
      </c>
      <c r="C14" s="90"/>
      <c r="D14" s="76">
        <f>投入係数表!AB14</f>
        <v>1.7910447761194031E-2</v>
      </c>
      <c r="E14" s="77">
        <f t="shared" si="0"/>
        <v>1.791044776119403</v>
      </c>
      <c r="F14" s="76">
        <f>分析係数表!C17</f>
        <v>0.37357512953367877</v>
      </c>
      <c r="G14" s="77">
        <f t="shared" si="1"/>
        <v>0.66908978423942467</v>
      </c>
      <c r="H14" s="77">
        <v>0.82466637034917001</v>
      </c>
      <c r="I14" s="77">
        <f t="shared" si="2"/>
        <v>0.82466637034917001</v>
      </c>
      <c r="J14" s="76">
        <f>分析係数表!G17</f>
        <v>0.21247931930985584</v>
      </c>
      <c r="K14" s="78">
        <f t="shared" si="3"/>
        <v>0.17522454902952111</v>
      </c>
      <c r="L14" s="79"/>
      <c r="M14" s="80"/>
      <c r="N14" s="81">
        <f>分析係数表!H17</f>
        <v>3.1158778575879824E-3</v>
      </c>
      <c r="O14" s="82">
        <f t="shared" si="4"/>
        <v>0.10513526041240112</v>
      </c>
      <c r="P14" s="76">
        <f>分析係数表!C17</f>
        <v>0.37357512953367877</v>
      </c>
      <c r="Q14" s="82">
        <f t="shared" si="5"/>
        <v>3.9275918527119799E-2</v>
      </c>
      <c r="R14" s="83">
        <v>7.5037673160201712E-2</v>
      </c>
      <c r="S14" s="84">
        <f t="shared" si="6"/>
        <v>0.89970404350937172</v>
      </c>
      <c r="T14" s="85">
        <f>分析係数表!F17</f>
        <v>0.32309146773812336</v>
      </c>
      <c r="U14" s="86">
        <f t="shared" si="7"/>
        <v>0.29068669994736729</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投入係数表!AB15</f>
        <v>0</v>
      </c>
      <c r="E15" s="77">
        <f t="shared" si="0"/>
        <v>0</v>
      </c>
      <c r="F15" s="76">
        <f>分析係数表!C18</f>
        <v>9.0293453724604955E-2</v>
      </c>
      <c r="G15" s="77">
        <f t="shared" si="1"/>
        <v>0</v>
      </c>
      <c r="H15" s="77">
        <v>3.3474178310119247E-3</v>
      </c>
      <c r="I15" s="77">
        <f t="shared" si="2"/>
        <v>3.3474178310119247E-3</v>
      </c>
      <c r="J15" s="76">
        <f>分析係数表!G18</f>
        <v>0.21491228070175439</v>
      </c>
      <c r="K15" s="78">
        <f t="shared" si="3"/>
        <v>7.1940120052449257E-4</v>
      </c>
      <c r="L15" s="79"/>
      <c r="M15" s="80"/>
      <c r="N15" s="81">
        <f>分析係数表!H18</f>
        <v>4.9198071435599725E-4</v>
      </c>
      <c r="O15" s="82">
        <f t="shared" si="4"/>
        <v>1.6600304275642283E-2</v>
      </c>
      <c r="P15" s="76">
        <f>分析係数表!C18</f>
        <v>9.0293453724604955E-2</v>
      </c>
      <c r="Q15" s="82">
        <f t="shared" si="5"/>
        <v>1.4988988059270682E-3</v>
      </c>
      <c r="R15" s="83">
        <v>2.9781442836899494E-3</v>
      </c>
      <c r="S15" s="84">
        <f t="shared" si="6"/>
        <v>6.3255621147018746E-3</v>
      </c>
      <c r="T15" s="85">
        <f>分析係数表!F18</f>
        <v>0.46052631578947367</v>
      </c>
      <c r="U15" s="86">
        <f t="shared" si="7"/>
        <v>2.9130878159811264E-3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投入係数表!AB16</f>
        <v>0</v>
      </c>
      <c r="E16" s="77">
        <f t="shared" si="0"/>
        <v>0</v>
      </c>
      <c r="F16" s="76">
        <f>分析係数表!C19</f>
        <v>1.9704433497536922E-2</v>
      </c>
      <c r="G16" s="77">
        <f t="shared" si="1"/>
        <v>0</v>
      </c>
      <c r="H16" s="77">
        <v>3.3379710255390194E-4</v>
      </c>
      <c r="I16" s="77">
        <f t="shared" si="2"/>
        <v>3.3379710255390194E-4</v>
      </c>
      <c r="J16" s="76">
        <f>分析係数表!G19</f>
        <v>6.3291139240506333E-2</v>
      </c>
      <c r="K16" s="78">
        <f t="shared" si="3"/>
        <v>2.1126398895816579E-5</v>
      </c>
      <c r="L16" s="79"/>
      <c r="M16" s="80"/>
      <c r="N16" s="81">
        <f>分析係数表!H19</f>
        <v>-1.3119485716159927E-4</v>
      </c>
      <c r="O16" s="82">
        <f t="shared" si="4"/>
        <v>-4.4267478068379419E-3</v>
      </c>
      <c r="P16" s="76">
        <f>分析係数表!C19</f>
        <v>1.9704433497536922E-2</v>
      </c>
      <c r="Q16" s="82">
        <f t="shared" si="5"/>
        <v>-8.7226557770205641E-5</v>
      </c>
      <c r="R16" s="83">
        <v>3.5455265000031285E-4</v>
      </c>
      <c r="S16" s="84">
        <f t="shared" si="6"/>
        <v>6.8834975255421479E-4</v>
      </c>
      <c r="T16" s="85">
        <f>分析係数表!F19</f>
        <v>0.26582278481012656</v>
      </c>
      <c r="U16" s="86">
        <f t="shared" si="7"/>
        <v>1.829790481473229E-4</v>
      </c>
      <c r="V16" s="87">
        <f>分析係数表!D19</f>
        <v>3.7974683544303799E-2</v>
      </c>
      <c r="W16" s="88">
        <f t="shared" si="8"/>
        <v>0</v>
      </c>
      <c r="X16" s="76">
        <f>分析係数表!E19</f>
        <v>0</v>
      </c>
      <c r="Y16" s="89">
        <f t="shared" si="9"/>
        <v>0</v>
      </c>
    </row>
    <row r="17" spans="1:25" x14ac:dyDescent="0.2">
      <c r="A17" s="6" t="s">
        <v>5</v>
      </c>
      <c r="B17" s="5" t="s">
        <v>33</v>
      </c>
      <c r="C17" s="90"/>
      <c r="D17" s="76">
        <f>投入係数表!AB17</f>
        <v>0</v>
      </c>
      <c r="E17" s="77">
        <f t="shared" si="0"/>
        <v>0</v>
      </c>
      <c r="F17" s="76">
        <f>分析係数表!C20</f>
        <v>3.1397174254317317E-3</v>
      </c>
      <c r="G17" s="77">
        <f t="shared" si="1"/>
        <v>0</v>
      </c>
      <c r="H17" s="77">
        <v>3.6721180421761044E-5</v>
      </c>
      <c r="I17" s="77">
        <f t="shared" si="2"/>
        <v>3.6721180421761044E-5</v>
      </c>
      <c r="J17" s="76">
        <f>分析係数表!G20</f>
        <v>0.11538461538461539</v>
      </c>
      <c r="K17" s="78">
        <f t="shared" si="3"/>
        <v>4.237059279433967E-6</v>
      </c>
      <c r="L17" s="79"/>
      <c r="M17" s="80"/>
      <c r="N17" s="81">
        <f>分析係数表!H20</f>
        <v>6.231755715175965E-4</v>
      </c>
      <c r="O17" s="82">
        <f t="shared" si="4"/>
        <v>2.1027052082480225E-2</v>
      </c>
      <c r="P17" s="76">
        <f>分析係数表!C20</f>
        <v>3.1397174254317317E-3</v>
      </c>
      <c r="Q17" s="82">
        <f t="shared" si="5"/>
        <v>6.6019001828823747E-5</v>
      </c>
      <c r="R17" s="83">
        <v>1.5804698532011072E-4</v>
      </c>
      <c r="S17" s="84">
        <f t="shared" si="6"/>
        <v>1.9476816574187178E-4</v>
      </c>
      <c r="T17" s="85">
        <f>分析係数表!F20</f>
        <v>0.26923076923076922</v>
      </c>
      <c r="U17" s="86">
        <f t="shared" si="7"/>
        <v>5.243758308435009E-5</v>
      </c>
      <c r="V17" s="87">
        <f>分析係数表!D20</f>
        <v>0</v>
      </c>
      <c r="W17" s="88">
        <f t="shared" si="8"/>
        <v>0</v>
      </c>
      <c r="X17" s="76">
        <f>分析係数表!E20</f>
        <v>0</v>
      </c>
      <c r="Y17" s="89">
        <f t="shared" si="9"/>
        <v>0</v>
      </c>
    </row>
    <row r="18" spans="1:25" x14ac:dyDescent="0.2">
      <c r="A18" s="6" t="s">
        <v>6</v>
      </c>
      <c r="B18" s="5" t="s">
        <v>34</v>
      </c>
      <c r="C18" s="90"/>
      <c r="D18" s="76">
        <f>投入係数表!AB18</f>
        <v>0</v>
      </c>
      <c r="E18" s="77">
        <f t="shared" si="0"/>
        <v>0</v>
      </c>
      <c r="F18" s="76">
        <f>分析係数表!C21</f>
        <v>0.20240700218818386</v>
      </c>
      <c r="G18" s="77">
        <f t="shared" si="1"/>
        <v>0</v>
      </c>
      <c r="H18" s="77">
        <v>1.246113888284683E-2</v>
      </c>
      <c r="I18" s="77">
        <f t="shared" si="2"/>
        <v>1.246113888284683E-2</v>
      </c>
      <c r="J18" s="76">
        <f>分析係数表!G21</f>
        <v>0.28486646884272998</v>
      </c>
      <c r="K18" s="78">
        <f t="shared" si="3"/>
        <v>3.5497606313154178E-3</v>
      </c>
      <c r="L18" s="79"/>
      <c r="M18" s="80"/>
      <c r="N18" s="81">
        <f>分析係数表!H21</f>
        <v>1.0495588572927942E-3</v>
      </c>
      <c r="O18" s="82">
        <f t="shared" si="4"/>
        <v>3.5413982454703535E-2</v>
      </c>
      <c r="P18" s="76">
        <f>分析係数表!C21</f>
        <v>0.20240700218818386</v>
      </c>
      <c r="Q18" s="82">
        <f t="shared" si="5"/>
        <v>7.1680380242014835E-3</v>
      </c>
      <c r="R18" s="83">
        <v>1.373758388551753E-2</v>
      </c>
      <c r="S18" s="84">
        <f t="shared" si="6"/>
        <v>2.6198722768364359E-2</v>
      </c>
      <c r="T18" s="85">
        <f>分析係数表!F21</f>
        <v>0.42507418397626112</v>
      </c>
      <c r="U18" s="86">
        <f t="shared" si="7"/>
        <v>1.1136400701982773E-2</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投入係数表!AB19</f>
        <v>0</v>
      </c>
      <c r="E19" s="77">
        <f t="shared" si="0"/>
        <v>0</v>
      </c>
      <c r="F19" s="76">
        <f>分析係数表!C22</f>
        <v>1.320132013201325E-2</v>
      </c>
      <c r="G19" s="77">
        <f t="shared" si="1"/>
        <v>0</v>
      </c>
      <c r="H19" s="77">
        <v>3.6665513790955061E-4</v>
      </c>
      <c r="I19" s="77">
        <f t="shared" si="2"/>
        <v>3.6665513790955061E-4</v>
      </c>
      <c r="J19" s="76">
        <f>分析係数表!G22</f>
        <v>0.19444444444444445</v>
      </c>
      <c r="K19" s="78">
        <f t="shared" si="3"/>
        <v>7.1294054593523724E-5</v>
      </c>
      <c r="L19" s="79"/>
      <c r="M19" s="80"/>
      <c r="N19" s="81">
        <f>分析係数表!H22</f>
        <v>6.5597428580799636E-5</v>
      </c>
      <c r="O19" s="82">
        <f t="shared" si="4"/>
        <v>2.213373903418971E-3</v>
      </c>
      <c r="P19" s="76">
        <f>分析係数表!C22</f>
        <v>1.320132013201325E-2</v>
      </c>
      <c r="Q19" s="82">
        <f t="shared" si="5"/>
        <v>2.9219457470877612E-5</v>
      </c>
      <c r="R19" s="83">
        <v>2.006953872581436E-4</v>
      </c>
      <c r="S19" s="84">
        <f t="shared" si="6"/>
        <v>5.6735052516769416E-4</v>
      </c>
      <c r="T19" s="85">
        <f>分析係数表!F22</f>
        <v>0.42592592592592593</v>
      </c>
      <c r="U19" s="86">
        <f t="shared" si="7"/>
        <v>2.4164929775661047E-4</v>
      </c>
      <c r="V19" s="87">
        <f>分析係数表!D22</f>
        <v>2.7777777777777776E-2</v>
      </c>
      <c r="W19" s="88">
        <f t="shared" si="8"/>
        <v>0</v>
      </c>
      <c r="X19" s="76">
        <f>分析係数表!E22</f>
        <v>0</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1.1066869517094855E-3</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投入係数表!AB21</f>
        <v>0</v>
      </c>
      <c r="E21" s="77">
        <f t="shared" si="0"/>
        <v>0</v>
      </c>
      <c r="F21" s="76">
        <f>分析係数表!C24</f>
        <v>0.31952662721893488</v>
      </c>
      <c r="G21" s="77">
        <f t="shared" si="1"/>
        <v>0</v>
      </c>
      <c r="H21" s="77">
        <v>4.5324467979159181E-3</v>
      </c>
      <c r="I21" s="77">
        <f t="shared" si="2"/>
        <v>4.5324467979159181E-3</v>
      </c>
      <c r="J21" s="76">
        <f>分析係数表!G24</f>
        <v>0.20786516853932585</v>
      </c>
      <c r="K21" s="78">
        <f t="shared" si="3"/>
        <v>9.4213781754432012E-4</v>
      </c>
      <c r="L21" s="79"/>
      <c r="M21" s="80"/>
      <c r="N21" s="81">
        <f>分析係数表!H24</f>
        <v>4.2638328577519763E-4</v>
      </c>
      <c r="O21" s="82">
        <f t="shared" si="4"/>
        <v>1.4386930372223312E-2</v>
      </c>
      <c r="P21" s="76">
        <f>分析係数表!C24</f>
        <v>0.31952662721893488</v>
      </c>
      <c r="Q21" s="82">
        <f t="shared" si="5"/>
        <v>4.5970073378701704E-3</v>
      </c>
      <c r="R21" s="83">
        <v>9.9177253476580331E-3</v>
      </c>
      <c r="S21" s="84">
        <f t="shared" si="6"/>
        <v>1.4450172145573951E-2</v>
      </c>
      <c r="T21" s="85">
        <f>分析係数表!F24</f>
        <v>0.398876404494382</v>
      </c>
      <c r="U21" s="86">
        <f t="shared" si="7"/>
        <v>5.7638327097514069E-3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投入係数表!AB22</f>
        <v>0</v>
      </c>
      <c r="E22" s="77">
        <f t="shared" si="0"/>
        <v>0</v>
      </c>
      <c r="F22" s="76">
        <f>分析係数表!C25</f>
        <v>1.883239171374762E-2</v>
      </c>
      <c r="G22" s="77">
        <f t="shared" si="1"/>
        <v>0</v>
      </c>
      <c r="H22" s="77">
        <v>7.1111676620875272E-4</v>
      </c>
      <c r="I22" s="77">
        <f t="shared" si="2"/>
        <v>7.1111676620875272E-4</v>
      </c>
      <c r="J22" s="76">
        <f>分析係数表!G25</f>
        <v>0.19852941176470587</v>
      </c>
      <c r="K22" s="78">
        <f t="shared" si="3"/>
        <v>1.4117759329144354E-4</v>
      </c>
      <c r="L22" s="79"/>
      <c r="M22" s="80"/>
      <c r="N22" s="81">
        <f>分析係数表!H25</f>
        <v>5.9037685722719666E-4</v>
      </c>
      <c r="O22" s="82">
        <f t="shared" si="4"/>
        <v>1.9920365130770737E-2</v>
      </c>
      <c r="P22" s="76">
        <f>分析係数表!C25</f>
        <v>1.883239171374762E-2</v>
      </c>
      <c r="Q22" s="82">
        <f t="shared" si="5"/>
        <v>3.7514811922355383E-4</v>
      </c>
      <c r="R22" s="83">
        <v>1.6472539342734707E-3</v>
      </c>
      <c r="S22" s="84">
        <f t="shared" si="6"/>
        <v>2.3583707004822233E-3</v>
      </c>
      <c r="T22" s="85">
        <f>分析係数表!F25</f>
        <v>0.35294117647058826</v>
      </c>
      <c r="U22" s="86">
        <f t="shared" si="7"/>
        <v>8.3236612958196123E-4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投入係数表!AB23</f>
        <v>0</v>
      </c>
      <c r="E23" s="77">
        <f t="shared" si="0"/>
        <v>0</v>
      </c>
      <c r="F23" s="76">
        <f>分析係数表!C26</f>
        <v>0.74753173483779967</v>
      </c>
      <c r="G23" s="77">
        <f t="shared" si="1"/>
        <v>0</v>
      </c>
      <c r="H23" s="77">
        <v>1.2862690024058725E-2</v>
      </c>
      <c r="I23" s="77">
        <f t="shared" si="2"/>
        <v>1.2862690024058725E-2</v>
      </c>
      <c r="J23" s="76">
        <f>分析係数表!G26</f>
        <v>0.19647946353730092</v>
      </c>
      <c r="K23" s="78">
        <f t="shared" si="3"/>
        <v>2.5272544355736505E-3</v>
      </c>
      <c r="L23" s="79"/>
      <c r="M23" s="80"/>
      <c r="N23" s="81">
        <f>分析係数表!H26</f>
        <v>1.2791498573255929E-2</v>
      </c>
      <c r="O23" s="82">
        <f t="shared" si="4"/>
        <v>0.43160791116669939</v>
      </c>
      <c r="P23" s="76">
        <f>分析係数表!C26</f>
        <v>0.74753173483779967</v>
      </c>
      <c r="Q23" s="82">
        <f t="shared" si="5"/>
        <v>0.32264061060416172</v>
      </c>
      <c r="R23" s="83">
        <v>0.35875519329024969</v>
      </c>
      <c r="S23" s="84">
        <f t="shared" si="6"/>
        <v>0.37161788331430839</v>
      </c>
      <c r="T23" s="85">
        <f>分析係数表!F26</f>
        <v>0.33528918692372173</v>
      </c>
      <c r="U23" s="86">
        <f t="shared" si="7"/>
        <v>0.12459945794276896</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投入係数表!AB24</f>
        <v>0</v>
      </c>
      <c r="E24" s="77">
        <f t="shared" si="0"/>
        <v>0</v>
      </c>
      <c r="F24" s="76">
        <f>分析係数表!C27</f>
        <v>2.5641025641025661E-2</v>
      </c>
      <c r="G24" s="77">
        <f t="shared" si="1"/>
        <v>0</v>
      </c>
      <c r="H24" s="77">
        <v>2.4615821109675398E-5</v>
      </c>
      <c r="I24" s="77">
        <f t="shared" si="2"/>
        <v>2.4615821109675398E-5</v>
      </c>
      <c r="J24" s="76">
        <f>分析係数表!G27</f>
        <v>0.17777777777777778</v>
      </c>
      <c r="K24" s="78">
        <f t="shared" si="3"/>
        <v>4.3761459750534045E-6</v>
      </c>
      <c r="L24" s="79"/>
      <c r="M24" s="80"/>
      <c r="N24" s="81">
        <f>分析係数表!H27</f>
        <v>1.2135524287447932E-2</v>
      </c>
      <c r="O24" s="82">
        <f t="shared" si="4"/>
        <v>0.40947417213250964</v>
      </c>
      <c r="P24" s="76">
        <f>分析係数表!C27</f>
        <v>2.5641025641025661E-2</v>
      </c>
      <c r="Q24" s="82">
        <f t="shared" si="5"/>
        <v>1.0499337746987435E-2</v>
      </c>
      <c r="R24" s="83">
        <v>1.0534213842264021E-2</v>
      </c>
      <c r="S24" s="84">
        <f t="shared" si="6"/>
        <v>1.0558829663373697E-2</v>
      </c>
      <c r="T24" s="85">
        <f>分析係数表!F27</f>
        <v>0.33333333333333331</v>
      </c>
      <c r="U24" s="86">
        <f t="shared" si="7"/>
        <v>3.519609887791232E-3</v>
      </c>
      <c r="V24" s="87">
        <f>分析係数表!D27</f>
        <v>0</v>
      </c>
      <c r="W24" s="88">
        <f t="shared" si="8"/>
        <v>0</v>
      </c>
      <c r="X24" s="76">
        <f>分析係数表!E27</f>
        <v>0</v>
      </c>
      <c r="Y24" s="89">
        <f t="shared" si="9"/>
        <v>0</v>
      </c>
    </row>
    <row r="25" spans="1:25" x14ac:dyDescent="0.2">
      <c r="A25" s="6" t="s">
        <v>13</v>
      </c>
      <c r="B25" s="5" t="s">
        <v>191</v>
      </c>
      <c r="C25" s="90"/>
      <c r="D25" s="76">
        <f>投入係数表!AB25</f>
        <v>0</v>
      </c>
      <c r="E25" s="77">
        <f t="shared" si="0"/>
        <v>0</v>
      </c>
      <c r="F25" s="76">
        <f>分析係数表!C28</f>
        <v>7.5250836120401843E-3</v>
      </c>
      <c r="G25" s="77">
        <f t="shared" si="1"/>
        <v>0</v>
      </c>
      <c r="H25" s="77">
        <v>5.5393681685572335E-4</v>
      </c>
      <c r="I25" s="77">
        <f t="shared" si="2"/>
        <v>5.5393681685572335E-4</v>
      </c>
      <c r="J25" s="76">
        <f>分析係数表!G28</f>
        <v>0.13043478260869565</v>
      </c>
      <c r="K25" s="78">
        <f t="shared" si="3"/>
        <v>7.2252628285529125E-5</v>
      </c>
      <c r="L25" s="79"/>
      <c r="M25" s="80"/>
      <c r="N25" s="81">
        <f>分析係数表!H28</f>
        <v>2.325428843189347E-2</v>
      </c>
      <c r="O25" s="82">
        <f t="shared" si="4"/>
        <v>0.78464104876202523</v>
      </c>
      <c r="P25" s="76">
        <f>分析係数表!C28</f>
        <v>7.5250836120401843E-3</v>
      </c>
      <c r="Q25" s="82">
        <f t="shared" si="5"/>
        <v>5.9044894973731389E-3</v>
      </c>
      <c r="R25" s="83">
        <v>6.1150935581760681E-3</v>
      </c>
      <c r="S25" s="84">
        <f t="shared" si="6"/>
        <v>6.6690303750317915E-3</v>
      </c>
      <c r="T25" s="85">
        <f>分析係数表!F28</f>
        <v>0.21739130434782608</v>
      </c>
      <c r="U25" s="86">
        <f t="shared" si="7"/>
        <v>1.4497892119634329E-3</v>
      </c>
      <c r="V25" s="87">
        <f>分析係数表!D28</f>
        <v>0</v>
      </c>
      <c r="W25" s="88">
        <f t="shared" si="8"/>
        <v>0</v>
      </c>
      <c r="X25" s="76">
        <f>分析係数表!E28</f>
        <v>0</v>
      </c>
      <c r="Y25" s="89">
        <f t="shared" si="9"/>
        <v>0</v>
      </c>
    </row>
    <row r="26" spans="1:25" x14ac:dyDescent="0.2">
      <c r="A26" s="6" t="s">
        <v>14</v>
      </c>
      <c r="B26" s="5" t="s">
        <v>50</v>
      </c>
      <c r="C26" s="90"/>
      <c r="D26" s="76">
        <f>投入係数表!AB26</f>
        <v>2.9850746268656717E-3</v>
      </c>
      <c r="E26" s="77">
        <f t="shared" si="0"/>
        <v>0.29850746268656719</v>
      </c>
      <c r="F26" s="76">
        <f>分析係数表!C29</f>
        <v>5.2565707133917394E-2</v>
      </c>
      <c r="G26" s="77">
        <f t="shared" si="1"/>
        <v>1.5691255860870865E-2</v>
      </c>
      <c r="H26" s="77">
        <v>2.1713610365860118E-2</v>
      </c>
      <c r="I26" s="77">
        <f t="shared" si="2"/>
        <v>2.1713610365860118E-2</v>
      </c>
      <c r="J26" s="76">
        <f>分析係数表!G29</f>
        <v>0.23652173913043478</v>
      </c>
      <c r="K26" s="78">
        <f t="shared" si="3"/>
        <v>5.1357408865338712E-3</v>
      </c>
      <c r="L26" s="79"/>
      <c r="M26" s="80"/>
      <c r="N26" s="81">
        <f>分析係数表!H29</f>
        <v>1.0889173144412739E-2</v>
      </c>
      <c r="O26" s="82">
        <f t="shared" si="4"/>
        <v>0.36742006796754917</v>
      </c>
      <c r="P26" s="76">
        <f>分析係数表!C29</f>
        <v>5.2565707133917394E-2</v>
      </c>
      <c r="Q26" s="82">
        <f t="shared" si="5"/>
        <v>1.9313695687906213E-2</v>
      </c>
      <c r="R26" s="83">
        <v>2.3365142281983501E-2</v>
      </c>
      <c r="S26" s="84">
        <f t="shared" si="6"/>
        <v>4.5078752647843619E-2</v>
      </c>
      <c r="T26" s="85">
        <f>分析係数表!F29</f>
        <v>0.37217391304347824</v>
      </c>
      <c r="U26" s="86">
        <f t="shared" si="7"/>
        <v>1.6777135768067015E-2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投入係数表!AB27</f>
        <v>2.9850746268656717E-3</v>
      </c>
      <c r="E27" s="77">
        <f t="shared" si="0"/>
        <v>0.29850746268656719</v>
      </c>
      <c r="F27" s="76">
        <f>分析係数表!C30</f>
        <v>1</v>
      </c>
      <c r="G27" s="77">
        <f t="shared" si="1"/>
        <v>0.29850746268656719</v>
      </c>
      <c r="H27" s="77">
        <v>0.44095081624756288</v>
      </c>
      <c r="I27" s="77">
        <f t="shared" si="2"/>
        <v>0.44095081624756288</v>
      </c>
      <c r="J27" s="76">
        <f>分析係数表!G30</f>
        <v>0.34479678427869587</v>
      </c>
      <c r="K27" s="78">
        <f t="shared" si="3"/>
        <v>0.15203842346722579</v>
      </c>
      <c r="L27" s="79"/>
      <c r="M27" s="80"/>
      <c r="N27" s="81">
        <f>分析係数表!H30</f>
        <v>0</v>
      </c>
      <c r="O27" s="82">
        <f t="shared" si="4"/>
        <v>0</v>
      </c>
      <c r="P27" s="76">
        <f>分析係数表!C30</f>
        <v>1</v>
      </c>
      <c r="Q27" s="82">
        <f t="shared" si="5"/>
        <v>0</v>
      </c>
      <c r="R27" s="83">
        <v>6.0134215992638053E-2</v>
      </c>
      <c r="S27" s="84">
        <f t="shared" si="6"/>
        <v>0.50108503224020096</v>
      </c>
      <c r="T27" s="85">
        <f>分析係数表!F30</f>
        <v>0.44149173738276015</v>
      </c>
      <c r="U27" s="86">
        <f t="shared" si="7"/>
        <v>0.22122490146022269</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投入係数表!AB28</f>
        <v>7.7611940298507459E-2</v>
      </c>
      <c r="E28" s="77">
        <f t="shared" si="0"/>
        <v>7.7611940298507456</v>
      </c>
      <c r="F28" s="76">
        <f>分析係数表!C31</f>
        <v>0.84592145015105746</v>
      </c>
      <c r="G28" s="77">
        <f t="shared" si="1"/>
        <v>6.5653605086350719</v>
      </c>
      <c r="H28" s="77">
        <v>7.304940104185369</v>
      </c>
      <c r="I28" s="77">
        <f t="shared" si="2"/>
        <v>7.304940104185369</v>
      </c>
      <c r="J28" s="76">
        <f>分析係数表!G31</f>
        <v>7.1042791857083509E-2</v>
      </c>
      <c r="K28" s="78">
        <f t="shared" si="3"/>
        <v>0.51896333935010308</v>
      </c>
      <c r="L28" s="79"/>
      <c r="M28" s="80"/>
      <c r="N28" s="81">
        <f>分析係数表!H31</f>
        <v>2.6304568860900653E-2</v>
      </c>
      <c r="O28" s="82">
        <f t="shared" si="4"/>
        <v>0.88756293527100738</v>
      </c>
      <c r="P28" s="76">
        <f>分析係数表!C31</f>
        <v>0.84592145015105746</v>
      </c>
      <c r="Q28" s="82">
        <f t="shared" si="5"/>
        <v>0.75080852530477971</v>
      </c>
      <c r="R28" s="83">
        <v>0.97747254420734053</v>
      </c>
      <c r="S28" s="84">
        <f t="shared" si="6"/>
        <v>8.2824126483927092</v>
      </c>
      <c r="T28" s="85">
        <f>分析係数表!F31</f>
        <v>0.3444121312837557</v>
      </c>
      <c r="U28" s="86">
        <f t="shared" si="7"/>
        <v>2.8525633924044684</v>
      </c>
      <c r="V28" s="87">
        <f>分析係数表!D31</f>
        <v>0</v>
      </c>
      <c r="W28" s="88">
        <f t="shared" si="8"/>
        <v>0</v>
      </c>
      <c r="X28" s="76">
        <f>分析係数表!E31</f>
        <v>0</v>
      </c>
      <c r="Y28" s="89">
        <f t="shared" si="9"/>
        <v>0</v>
      </c>
    </row>
    <row r="29" spans="1:25" x14ac:dyDescent="0.2">
      <c r="A29" s="6" t="s">
        <v>17</v>
      </c>
      <c r="B29" s="5" t="s">
        <v>272</v>
      </c>
      <c r="C29" s="90"/>
      <c r="D29" s="76">
        <f>投入係数表!AB29</f>
        <v>8.9552238805970154E-3</v>
      </c>
      <c r="E29" s="77">
        <f t="shared" si="0"/>
        <v>0.89552238805970152</v>
      </c>
      <c r="F29" s="76">
        <f>分析係数表!C32</f>
        <v>1</v>
      </c>
      <c r="G29" s="77">
        <f t="shared" si="1"/>
        <v>0.89552238805970152</v>
      </c>
      <c r="H29" s="77">
        <v>0.99964231618431398</v>
      </c>
      <c r="I29" s="77">
        <f t="shared" si="2"/>
        <v>0.99964231618431398</v>
      </c>
      <c r="J29" s="76">
        <f>分析係数表!G32</f>
        <v>0.14030064423765212</v>
      </c>
      <c r="K29" s="78">
        <f t="shared" si="3"/>
        <v>0.14025046096787799</v>
      </c>
      <c r="L29" s="79"/>
      <c r="M29" s="80"/>
      <c r="N29" s="81">
        <f>分析係数表!H32</f>
        <v>7.5437042867919574E-3</v>
      </c>
      <c r="O29" s="82">
        <f t="shared" si="4"/>
        <v>0.25453799889318163</v>
      </c>
      <c r="P29" s="76">
        <f>分析係数表!C32</f>
        <v>1</v>
      </c>
      <c r="Q29" s="82">
        <f t="shared" si="5"/>
        <v>0.25453799889318163</v>
      </c>
      <c r="R29" s="83">
        <v>0.31688279733273134</v>
      </c>
      <c r="S29" s="84">
        <f t="shared" si="6"/>
        <v>1.3165251135170453</v>
      </c>
      <c r="T29" s="85">
        <f>分析係数表!F32</f>
        <v>0.4831782390837509</v>
      </c>
      <c r="U29" s="86">
        <f t="shared" si="7"/>
        <v>0.63611628605870119</v>
      </c>
      <c r="V29" s="87">
        <f>分析係数表!D32</f>
        <v>2.7916964924838941E-2</v>
      </c>
      <c r="W29" s="88">
        <f t="shared" si="8"/>
        <v>0</v>
      </c>
      <c r="X29" s="76">
        <f>分析係数表!E32</f>
        <v>4.2233357193987117E-2</v>
      </c>
      <c r="Y29" s="89">
        <f t="shared" si="9"/>
        <v>0</v>
      </c>
    </row>
    <row r="30" spans="1:25" x14ac:dyDescent="0.2">
      <c r="A30" s="6" t="s">
        <v>18</v>
      </c>
      <c r="B30" s="5" t="s">
        <v>273</v>
      </c>
      <c r="C30" s="75">
        <f>最終需要_まとめ!C31</f>
        <v>100</v>
      </c>
      <c r="D30" s="76">
        <f>投入係数表!AB30</f>
        <v>0</v>
      </c>
      <c r="E30" s="77">
        <f t="shared" si="0"/>
        <v>0</v>
      </c>
      <c r="F30" s="76">
        <f>分析係数表!C33</f>
        <v>0.837092731829574</v>
      </c>
      <c r="G30" s="77">
        <f t="shared" si="1"/>
        <v>0</v>
      </c>
      <c r="H30" s="77">
        <v>9.6283194294535246E-2</v>
      </c>
      <c r="I30" s="77">
        <f t="shared" si="2"/>
        <v>100.09628319429453</v>
      </c>
      <c r="J30" s="76">
        <f>分析係数表!G33</f>
        <v>0.5074626865671642</v>
      </c>
      <c r="K30" s="78">
        <f t="shared" si="3"/>
        <v>50.795128785164387</v>
      </c>
      <c r="L30" s="79"/>
      <c r="M30" s="80"/>
      <c r="N30" s="81">
        <f>分析係数表!H33</f>
        <v>1.0823575715831939E-3</v>
      </c>
      <c r="O30" s="82">
        <f t="shared" si="4"/>
        <v>3.652066940641302E-2</v>
      </c>
      <c r="P30" s="76">
        <f>分析係数表!C33</f>
        <v>0.837092731829574</v>
      </c>
      <c r="Q30" s="82">
        <f t="shared" si="5"/>
        <v>3.057118692165902E-2</v>
      </c>
      <c r="R30" s="83">
        <v>7.9439315816481282E-2</v>
      </c>
      <c r="S30" s="84">
        <f t="shared" si="6"/>
        <v>100.17572251011102</v>
      </c>
      <c r="T30" s="85">
        <f>分析係数表!F33</f>
        <v>0.64477611940298507</v>
      </c>
      <c r="U30" s="86">
        <f t="shared" si="7"/>
        <v>64.590913618459638</v>
      </c>
      <c r="V30" s="87">
        <f>分析係数表!D33</f>
        <v>0.1044776119402985</v>
      </c>
      <c r="W30" s="88">
        <f t="shared" si="8"/>
        <v>10</v>
      </c>
      <c r="X30" s="76">
        <f>分析係数表!E33</f>
        <v>0.10746268656716418</v>
      </c>
      <c r="Y30" s="89">
        <f t="shared" si="9"/>
        <v>11</v>
      </c>
    </row>
    <row r="31" spans="1:25" x14ac:dyDescent="0.2">
      <c r="A31" s="6" t="s">
        <v>19</v>
      </c>
      <c r="B31" s="5" t="s">
        <v>274</v>
      </c>
      <c r="C31" s="90"/>
      <c r="D31" s="76">
        <f>投入係数表!AB31</f>
        <v>1.4925373134328358E-2</v>
      </c>
      <c r="E31" s="77">
        <f t="shared" si="0"/>
        <v>1.4925373134328357</v>
      </c>
      <c r="F31" s="76">
        <f>分析係数表!C34</f>
        <v>0.15171777726539082</v>
      </c>
      <c r="G31" s="77">
        <f t="shared" si="1"/>
        <v>0.22644444367968777</v>
      </c>
      <c r="H31" s="77">
        <v>0.28106723758564089</v>
      </c>
      <c r="I31" s="77">
        <f t="shared" si="2"/>
        <v>0.28106723758564089</v>
      </c>
      <c r="J31" s="76">
        <f>分析係数表!G34</f>
        <v>0.4256007393715342</v>
      </c>
      <c r="K31" s="78">
        <f t="shared" si="3"/>
        <v>0.11962242412956343</v>
      </c>
      <c r="L31" s="79"/>
      <c r="M31" s="80"/>
      <c r="N31" s="81">
        <f>分析係数表!H34</f>
        <v>0.18524713831217815</v>
      </c>
      <c r="O31" s="82">
        <f t="shared" si="4"/>
        <v>6.250567903255174</v>
      </c>
      <c r="P31" s="76">
        <f>分析係数表!C34</f>
        <v>0.15171777726539082</v>
      </c>
      <c r="Q31" s="82">
        <f t="shared" si="5"/>
        <v>0.94832226892826943</v>
      </c>
      <c r="R31" s="83">
        <v>1.0009147457805809</v>
      </c>
      <c r="S31" s="84">
        <f t="shared" si="6"/>
        <v>1.2819819833662218</v>
      </c>
      <c r="T31" s="85">
        <f>分析係数表!F34</f>
        <v>0.70194085027726427</v>
      </c>
      <c r="U31" s="86">
        <f t="shared" si="7"/>
        <v>0.89987552344421939</v>
      </c>
      <c r="V31" s="87">
        <f>分析係数表!D34</f>
        <v>0.41728280961182995</v>
      </c>
      <c r="W31" s="88">
        <f t="shared" si="8"/>
        <v>1</v>
      </c>
      <c r="X31" s="76">
        <f>分析係数表!E34</f>
        <v>0.28927911275415896</v>
      </c>
      <c r="Y31" s="89">
        <f t="shared" si="9"/>
        <v>0</v>
      </c>
    </row>
    <row r="32" spans="1:25" x14ac:dyDescent="0.2">
      <c r="A32" s="6" t="s">
        <v>20</v>
      </c>
      <c r="B32" s="5" t="s">
        <v>37</v>
      </c>
      <c r="C32" s="90"/>
      <c r="D32" s="76">
        <f>投入係数表!AB32</f>
        <v>2.6865671641791045E-2</v>
      </c>
      <c r="E32" s="77">
        <f t="shared" si="0"/>
        <v>2.6865671641791042</v>
      </c>
      <c r="F32" s="76">
        <f>分析係数表!C35</f>
        <v>0.24573021958870689</v>
      </c>
      <c r="G32" s="77">
        <f t="shared" si="1"/>
        <v>0.66017073919354086</v>
      </c>
      <c r="H32" s="77">
        <v>0.72630234088786516</v>
      </c>
      <c r="I32" s="77">
        <f t="shared" si="2"/>
        <v>0.72630234088786516</v>
      </c>
      <c r="J32" s="76">
        <f>分析係数表!G35</f>
        <v>0.31648936170212766</v>
      </c>
      <c r="K32" s="78">
        <f t="shared" si="3"/>
        <v>0.22986696427036157</v>
      </c>
      <c r="L32" s="79"/>
      <c r="M32" s="80"/>
      <c r="N32" s="81">
        <f>分析係数表!H35</f>
        <v>7.0287644724326803E-2</v>
      </c>
      <c r="O32" s="82">
        <f t="shared" si="4"/>
        <v>2.3716301375134274</v>
      </c>
      <c r="P32" s="76">
        <f>分析係数表!C35</f>
        <v>0.24573021958870689</v>
      </c>
      <c r="Q32" s="82">
        <f t="shared" si="5"/>
        <v>0.5827811944743696</v>
      </c>
      <c r="R32" s="83">
        <v>0.64413619484680207</v>
      </c>
      <c r="S32" s="84">
        <f t="shared" si="6"/>
        <v>1.3704385357346673</v>
      </c>
      <c r="T32" s="85">
        <f>分析係数表!F35</f>
        <v>0.65026595744680848</v>
      </c>
      <c r="U32" s="86">
        <f t="shared" si="7"/>
        <v>0.8911495265615057</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投入係数表!AB33</f>
        <v>0</v>
      </c>
      <c r="E33" s="77">
        <f t="shared" si="0"/>
        <v>0</v>
      </c>
      <c r="F33" s="76">
        <f>分析係数表!C36</f>
        <v>0.58821233411397345</v>
      </c>
      <c r="G33" s="77">
        <f t="shared" si="1"/>
        <v>0</v>
      </c>
      <c r="H33" s="77">
        <v>4.1992998438732797E-2</v>
      </c>
      <c r="I33" s="77">
        <f t="shared" si="2"/>
        <v>4.1992998438732797E-2</v>
      </c>
      <c r="J33" s="76">
        <f>分析係数表!G36</f>
        <v>4.6988749172733289E-2</v>
      </c>
      <c r="K33" s="78">
        <f t="shared" si="3"/>
        <v>1.9731984706485958E-3</v>
      </c>
      <c r="L33" s="79"/>
      <c r="M33" s="80"/>
      <c r="N33" s="81">
        <f>分析係数表!H36</f>
        <v>7.2517957296073993E-2</v>
      </c>
      <c r="O33" s="82">
        <f t="shared" si="4"/>
        <v>2.4468848502296723</v>
      </c>
      <c r="P33" s="76">
        <f>分析係数表!C36</f>
        <v>0.58821233411397345</v>
      </c>
      <c r="Q33" s="82">
        <f t="shared" si="5"/>
        <v>1.4392878490617158</v>
      </c>
      <c r="R33" s="83">
        <v>1.5193921691105288</v>
      </c>
      <c r="S33" s="84">
        <f t="shared" si="6"/>
        <v>1.5613851675492616</v>
      </c>
      <c r="T33" s="85">
        <f>分析係数表!F36</f>
        <v>0.85903375248180014</v>
      </c>
      <c r="U33" s="86">
        <f t="shared" si="7"/>
        <v>1.3412825595492663</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投入係数表!AB34</f>
        <v>4.4776119402985072E-2</v>
      </c>
      <c r="E34" s="77">
        <f t="shared" si="0"/>
        <v>4.4776119402985071</v>
      </c>
      <c r="F34" s="76">
        <f>分析係数表!C37</f>
        <v>0.50371087447563734</v>
      </c>
      <c r="G34" s="77">
        <f t="shared" si="1"/>
        <v>2.2554218260103163</v>
      </c>
      <c r="H34" s="77">
        <v>2.5247692686286114</v>
      </c>
      <c r="I34" s="77">
        <f t="shared" si="2"/>
        <v>2.5247692686286114</v>
      </c>
      <c r="J34" s="76">
        <f>分析係数表!G37</f>
        <v>0.46674537583628495</v>
      </c>
      <c r="K34" s="78">
        <f t="shared" si="3"/>
        <v>1.1784243811859636</v>
      </c>
      <c r="L34" s="79"/>
      <c r="M34" s="80"/>
      <c r="N34" s="81">
        <f>分析係数表!H37</f>
        <v>5.4544261864934891E-2</v>
      </c>
      <c r="O34" s="82">
        <f t="shared" si="4"/>
        <v>1.8404204006928744</v>
      </c>
      <c r="P34" s="76">
        <f>分析係数表!C37</f>
        <v>0.50371087447563734</v>
      </c>
      <c r="Q34" s="82">
        <f t="shared" si="5"/>
        <v>0.92703976943581057</v>
      </c>
      <c r="R34" s="83">
        <v>1.047631863778699</v>
      </c>
      <c r="S34" s="84">
        <f t="shared" si="6"/>
        <v>3.5724011324073102</v>
      </c>
      <c r="T34" s="85">
        <f>分析係数表!F37</f>
        <v>0.71979535615899248</v>
      </c>
      <c r="U34" s="86">
        <f t="shared" si="7"/>
        <v>2.5713977454439081</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投入係数表!AB35</f>
        <v>8.9552238805970154E-3</v>
      </c>
      <c r="E35" s="77">
        <f t="shared" si="0"/>
        <v>0.89552238805970152</v>
      </c>
      <c r="F35" s="76">
        <f>分析係数表!C38</f>
        <v>2.603198214949809E-3</v>
      </c>
      <c r="G35" s="77">
        <f t="shared" si="1"/>
        <v>2.3312222820446051E-3</v>
      </c>
      <c r="H35" s="77">
        <v>2.9596124591102528E-3</v>
      </c>
      <c r="I35" s="77">
        <f t="shared" si="2"/>
        <v>2.9596124591102528E-3</v>
      </c>
      <c r="J35" s="76">
        <f>分析係数表!G38</f>
        <v>0.5</v>
      </c>
      <c r="K35" s="78">
        <f t="shared" si="3"/>
        <v>1.4798062295551264E-3</v>
      </c>
      <c r="L35" s="79"/>
      <c r="M35" s="80"/>
      <c r="N35" s="81">
        <f>分析係数表!H38</f>
        <v>4.7820525435402932E-2</v>
      </c>
      <c r="O35" s="82">
        <f t="shared" si="4"/>
        <v>1.6135495755924298</v>
      </c>
      <c r="P35" s="76">
        <f>分析係数表!C38</f>
        <v>2.603198214949809E-3</v>
      </c>
      <c r="Q35" s="82">
        <f t="shared" si="5"/>
        <v>4.2003893749152348E-3</v>
      </c>
      <c r="R35" s="83">
        <v>4.7228261646928673E-3</v>
      </c>
      <c r="S35" s="84">
        <f t="shared" si="6"/>
        <v>7.68243862380312E-3</v>
      </c>
      <c r="T35" s="85">
        <f>分析係数表!F38</f>
        <v>0.66666666666666663</v>
      </c>
      <c r="U35" s="86">
        <f t="shared" si="7"/>
        <v>5.12162574920208E-3</v>
      </c>
      <c r="V35" s="87">
        <f>分析係数表!D38</f>
        <v>1.0833333333333333</v>
      </c>
      <c r="W35" s="88">
        <f t="shared" si="8"/>
        <v>0</v>
      </c>
      <c r="X35" s="76">
        <f>分析係数表!E38</f>
        <v>0</v>
      </c>
      <c r="Y35" s="89">
        <f t="shared" si="9"/>
        <v>0</v>
      </c>
    </row>
    <row r="36" spans="1:25" x14ac:dyDescent="0.2">
      <c r="A36" s="6" t="s">
        <v>24</v>
      </c>
      <c r="B36" s="5" t="s">
        <v>39</v>
      </c>
      <c r="C36" s="90"/>
      <c r="D36" s="76">
        <f>投入係数表!AB36</f>
        <v>0</v>
      </c>
      <c r="E36" s="77">
        <f t="shared" si="0"/>
        <v>0</v>
      </c>
      <c r="F36" s="76">
        <f>分析係数表!C39</f>
        <v>1</v>
      </c>
      <c r="G36" s="77">
        <f t="shared" si="1"/>
        <v>0</v>
      </c>
      <c r="H36" s="77">
        <v>2.1419301605822789E-2</v>
      </c>
      <c r="I36" s="77">
        <f t="shared" si="2"/>
        <v>2.1419301605822789E-2</v>
      </c>
      <c r="J36" s="76">
        <f>分析係数表!G39</f>
        <v>0.35424286759326995</v>
      </c>
      <c r="K36" s="78">
        <f t="shared" si="3"/>
        <v>7.5876348226917969E-3</v>
      </c>
      <c r="L36" s="79"/>
      <c r="M36" s="80"/>
      <c r="N36" s="81">
        <f>分析係数表!H39</f>
        <v>4.3622290006231756E-3</v>
      </c>
      <c r="O36" s="82">
        <f t="shared" si="4"/>
        <v>0.14718936457736156</v>
      </c>
      <c r="P36" s="76">
        <f>分析係数表!C39</f>
        <v>1</v>
      </c>
      <c r="Q36" s="82">
        <f t="shared" si="5"/>
        <v>0.14718936457736156</v>
      </c>
      <c r="R36" s="83">
        <v>0.15526180499060374</v>
      </c>
      <c r="S36" s="84">
        <f t="shared" si="6"/>
        <v>0.17668110659642652</v>
      </c>
      <c r="T36" s="85">
        <f>分析係数表!F39</f>
        <v>0.70501097293343085</v>
      </c>
      <c r="U36" s="86">
        <f t="shared" si="7"/>
        <v>0.12456211886050186</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投入係数表!AB37</f>
        <v>0</v>
      </c>
      <c r="E37" s="77">
        <f t="shared" si="0"/>
        <v>0</v>
      </c>
      <c r="F37" s="76">
        <f>分析係数表!C40</f>
        <v>0.80741531074953321</v>
      </c>
      <c r="G37" s="77">
        <f t="shared" si="1"/>
        <v>0</v>
      </c>
      <c r="H37" s="77">
        <v>1.8532643432768465E-3</v>
      </c>
      <c r="I37" s="77">
        <f t="shared" si="2"/>
        <v>1.8532643432768465E-3</v>
      </c>
      <c r="J37" s="76">
        <f>分析係数表!G40</f>
        <v>0.58044960848699167</v>
      </c>
      <c r="K37" s="78">
        <f t="shared" si="3"/>
        <v>1.0757265624779472E-3</v>
      </c>
      <c r="L37" s="79"/>
      <c r="M37" s="80"/>
      <c r="N37" s="81">
        <f>分析係数表!H40</f>
        <v>3.1486765718783824E-2</v>
      </c>
      <c r="O37" s="82">
        <f t="shared" si="4"/>
        <v>1.0624194736411061</v>
      </c>
      <c r="P37" s="76">
        <f>分析係数表!C40</f>
        <v>0.80741531074953321</v>
      </c>
      <c r="Q37" s="82">
        <f t="shared" si="5"/>
        <v>0.85781374945628919</v>
      </c>
      <c r="R37" s="83">
        <v>0.85877042180805063</v>
      </c>
      <c r="S37" s="84">
        <f t="shared" si="6"/>
        <v>0.86062368615132745</v>
      </c>
      <c r="T37" s="85">
        <f>分析係数表!F40</f>
        <v>0.7794897701439758</v>
      </c>
      <c r="U37" s="86">
        <f t="shared" si="7"/>
        <v>0.67084735929855943</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投入係数表!AB38</f>
        <v>0</v>
      </c>
      <c r="E38" s="77">
        <f t="shared" si="0"/>
        <v>0</v>
      </c>
      <c r="F38" s="76">
        <f>分析係数表!C41</f>
        <v>0.45201238390092879</v>
      </c>
      <c r="G38" s="77">
        <f t="shared" si="1"/>
        <v>0</v>
      </c>
      <c r="H38" s="77">
        <v>3.6136324136949875E-7</v>
      </c>
      <c r="I38" s="77">
        <f t="shared" si="2"/>
        <v>3.6136324136949875E-7</v>
      </c>
      <c r="J38" s="76">
        <f>分析係数表!G41</f>
        <v>0.48819421350182907</v>
      </c>
      <c r="K38" s="78">
        <f t="shared" si="3"/>
        <v>1.7641544340885407E-7</v>
      </c>
      <c r="L38" s="79"/>
      <c r="M38" s="80"/>
      <c r="N38" s="81">
        <f>分析係数表!H41</f>
        <v>5.5823411722260484E-2</v>
      </c>
      <c r="O38" s="82">
        <f t="shared" si="4"/>
        <v>1.8835811918095442</v>
      </c>
      <c r="P38" s="76">
        <f>分析係数表!C41</f>
        <v>0.45201238390092879</v>
      </c>
      <c r="Q38" s="82">
        <f t="shared" si="5"/>
        <v>0.85140202478078464</v>
      </c>
      <c r="R38" s="83">
        <v>0.85890537627816377</v>
      </c>
      <c r="S38" s="84">
        <f t="shared" si="6"/>
        <v>0.8589057376414051</v>
      </c>
      <c r="T38" s="85">
        <f>分析係数表!F41</f>
        <v>0.58829398071167271</v>
      </c>
      <c r="U38" s="86">
        <f t="shared" si="7"/>
        <v>0.50528907545315782</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投入係数表!AB39</f>
        <v>2.9850746268656717E-3</v>
      </c>
      <c r="E39" s="77">
        <f>$C$30*D39</f>
        <v>0.29850746268656719</v>
      </c>
      <c r="F39" s="76">
        <f>分析係数表!C42</f>
        <v>0.22977941176470584</v>
      </c>
      <c r="G39" s="77">
        <f>E39*F39</f>
        <v>6.8590869183494288E-2</v>
      </c>
      <c r="H39" s="77">
        <v>7.2882832244411486E-2</v>
      </c>
      <c r="I39" s="77">
        <f>C39+H39</f>
        <v>7.2882832244411486E-2</v>
      </c>
      <c r="J39" s="76">
        <f>分析係数表!G42</f>
        <v>0.5</v>
      </c>
      <c r="K39" s="78">
        <f>I39*J39</f>
        <v>3.6441416122205743E-2</v>
      </c>
      <c r="L39" s="79"/>
      <c r="M39" s="80"/>
      <c r="N39" s="81">
        <f>分析係数表!H42</f>
        <v>1.6268162288038308E-2</v>
      </c>
      <c r="O39" s="82">
        <f t="shared" si="4"/>
        <v>0.54891672804790481</v>
      </c>
      <c r="P39" s="76">
        <f>分析係数表!C42</f>
        <v>0.22977941176470584</v>
      </c>
      <c r="Q39" s="82">
        <f>O39*P39</f>
        <v>0.12612976287865457</v>
      </c>
      <c r="R39" s="83">
        <v>0.12932573775091225</v>
      </c>
      <c r="S39" s="84">
        <f>I39+R39</f>
        <v>0.20220856999532372</v>
      </c>
      <c r="T39" s="85">
        <f>分析係数表!F42</f>
        <v>0.56349206349206349</v>
      </c>
      <c r="U39" s="86">
        <f>S39*T39</f>
        <v>0.11394292436244431</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投入係数表!AB40</f>
        <v>5.9701492537313432E-2</v>
      </c>
      <c r="E40" s="77">
        <f>$C$30*D40</f>
        <v>5.9701492537313428</v>
      </c>
      <c r="F40" s="76">
        <f>分析係数表!C43</f>
        <v>0.15755839576906128</v>
      </c>
      <c r="G40" s="77">
        <f>E40*F40</f>
        <v>0.9406471389197687</v>
      </c>
      <c r="H40" s="77">
        <v>1.1182700580512568</v>
      </c>
      <c r="I40" s="77">
        <f>C40+H40</f>
        <v>1.1182700580512568</v>
      </c>
      <c r="J40" s="76">
        <f>分析係数表!G43</f>
        <v>0.37795275590551181</v>
      </c>
      <c r="K40" s="78">
        <f>I40*J40</f>
        <v>0.42265325028708917</v>
      </c>
      <c r="L40" s="79"/>
      <c r="M40" s="80"/>
      <c r="N40" s="81">
        <f>分析係数表!H43</f>
        <v>4.3425497720489356E-2</v>
      </c>
      <c r="O40" s="82">
        <f t="shared" si="4"/>
        <v>1.4652535240633588</v>
      </c>
      <c r="P40" s="76">
        <f>分析係数表!C43</f>
        <v>0.15755839576906128</v>
      </c>
      <c r="Q40" s="82">
        <f>O40*P40</f>
        <v>0.23086299464638643</v>
      </c>
      <c r="R40" s="83">
        <v>0.32817417131058341</v>
      </c>
      <c r="S40" s="84">
        <f>I40+R40</f>
        <v>1.4464442293618403</v>
      </c>
      <c r="T40" s="85">
        <f>分析係数表!F43</f>
        <v>0.59317585301837272</v>
      </c>
      <c r="U40" s="86">
        <f>S40*T40</f>
        <v>0.85799578959521239</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投入係数表!AB41</f>
        <v>0</v>
      </c>
      <c r="E41" s="77">
        <f>$C$30*D41</f>
        <v>0</v>
      </c>
      <c r="F41" s="76">
        <f>分析係数表!C44</f>
        <v>0.3172445048719692</v>
      </c>
      <c r="G41" s="77">
        <f>E41*F41</f>
        <v>0</v>
      </c>
      <c r="H41" s="77">
        <v>4.3765810550393621E-4</v>
      </c>
      <c r="I41" s="77">
        <f>C41+H41</f>
        <v>4.3765810550393621E-4</v>
      </c>
      <c r="J41" s="76">
        <f>分析係数表!G44</f>
        <v>0.27070707070707073</v>
      </c>
      <c r="K41" s="78">
        <f>I41*J41</f>
        <v>1.1847714371217668E-4</v>
      </c>
      <c r="L41" s="79"/>
      <c r="M41" s="80"/>
      <c r="N41" s="81">
        <f>分析係数表!H44</f>
        <v>0.1249959001607137</v>
      </c>
      <c r="O41" s="82">
        <f t="shared" si="4"/>
        <v>4.2175839729648494</v>
      </c>
      <c r="P41" s="76">
        <f>分析係数表!C44</f>
        <v>0.3172445048719692</v>
      </c>
      <c r="Q41" s="82">
        <f>O41*P41</f>
        <v>1.3380053392591864</v>
      </c>
      <c r="R41" s="83">
        <v>1.3501986486196833</v>
      </c>
      <c r="S41" s="84">
        <f>I41+R41</f>
        <v>1.3506363067251872</v>
      </c>
      <c r="T41" s="85">
        <f>分析係数表!F44</f>
        <v>0.56111111111111112</v>
      </c>
      <c r="U41" s="86">
        <f>S41*T41</f>
        <v>0.75785703877357724</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投入係数表!AB42</f>
        <v>2.9850746268656717E-3</v>
      </c>
      <c r="E42" s="77">
        <f>$C$30*D42</f>
        <v>0.29850746268656719</v>
      </c>
      <c r="F42" s="76">
        <f>分析係数表!C45</f>
        <v>1</v>
      </c>
      <c r="G42" s="77">
        <f>E42*F42</f>
        <v>0.29850746268656719</v>
      </c>
      <c r="H42" s="77">
        <v>0.3074447899036945</v>
      </c>
      <c r="I42" s="77">
        <f>C42+H42</f>
        <v>0.3074447899036945</v>
      </c>
      <c r="J42" s="76">
        <f>分析係数表!G45</f>
        <v>0</v>
      </c>
      <c r="K42" s="78">
        <f>I42*J42</f>
        <v>0</v>
      </c>
      <c r="L42" s="79"/>
      <c r="M42" s="80"/>
      <c r="N42" s="81">
        <f>分析係数表!H45</f>
        <v>0</v>
      </c>
      <c r="O42" s="82">
        <f t="shared" si="4"/>
        <v>0</v>
      </c>
      <c r="P42" s="76">
        <f>分析係数表!C45</f>
        <v>1</v>
      </c>
      <c r="Q42" s="82">
        <f>O42*P42</f>
        <v>0</v>
      </c>
      <c r="R42" s="83">
        <v>1.1735298743368041E-2</v>
      </c>
      <c r="S42" s="84">
        <f>I42+R42</f>
        <v>0.31918008864706254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2.3880597014925373E-2</v>
      </c>
      <c r="E43" s="77">
        <f>$C$30*D43</f>
        <v>2.3880597014925375</v>
      </c>
      <c r="F43" s="76">
        <f>分析係数表!C46</f>
        <v>4.6672428694900625E-2</v>
      </c>
      <c r="G43" s="77">
        <f>E43*F43</f>
        <v>0.11145654613707613</v>
      </c>
      <c r="H43" s="77">
        <v>0.11566422867144308</v>
      </c>
      <c r="I43" s="77">
        <f>C43+H43</f>
        <v>0.11566422867144308</v>
      </c>
      <c r="J43" s="76">
        <f>分析係数表!G46</f>
        <v>1.8518518518518517E-2</v>
      </c>
      <c r="K43" s="78">
        <f>I43*J43</f>
        <v>2.141930160582279E-3</v>
      </c>
      <c r="L43" s="79"/>
      <c r="M43" s="80"/>
      <c r="N43" s="81">
        <f>分析係数表!H46</f>
        <v>2.5582997146511858E-2</v>
      </c>
      <c r="O43" s="82">
        <f t="shared" si="4"/>
        <v>0.86321582233339877</v>
      </c>
      <c r="P43" s="76">
        <f>分析係数表!C46</f>
        <v>4.6672428694900625E-2</v>
      </c>
      <c r="Q43" s="82">
        <f>O43*P43</f>
        <v>4.028837891616556E-2</v>
      </c>
      <c r="R43" s="83">
        <v>4.3591178231507786E-2</v>
      </c>
      <c r="S43" s="84">
        <f>I43+R43</f>
        <v>0.15925540690295087</v>
      </c>
      <c r="T43" s="85">
        <f>分析係数表!F46</f>
        <v>0.35185185185185186</v>
      </c>
      <c r="U43" s="86">
        <f>S43*T43</f>
        <v>5.6034309836223456E-2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投入係数表!AB44</f>
        <v>0.32835820895522388</v>
      </c>
      <c r="E44" s="91">
        <f>SUM(E5:E43)</f>
        <v>32.835820895522389</v>
      </c>
      <c r="F44" s="92">
        <f>分析係数表!C47</f>
        <v>0.39611399613657461</v>
      </c>
      <c r="G44" s="91">
        <f>SUM(G5:G43)</f>
        <v>13.247981971773729</v>
      </c>
      <c r="H44" s="91">
        <f>SUM(H5:H43)</f>
        <v>15.296927287102188</v>
      </c>
      <c r="I44" s="91">
        <f>SUM(I5:I43)</f>
        <v>115.29692728710218</v>
      </c>
      <c r="J44" s="92">
        <f>分析係数表!G47</f>
        <v>0.26621430495689657</v>
      </c>
      <c r="K44" s="93">
        <f>SUM(K5:K43)</f>
        <v>53.814638709203358</v>
      </c>
      <c r="L44" s="94">
        <f>最終需要_まとめ!$L$33</f>
        <v>0.627</v>
      </c>
      <c r="M44" s="91">
        <f>K44*L44</f>
        <v>33.741778470670504</v>
      </c>
      <c r="N44" s="95">
        <f>分析係数表!H47</f>
        <v>1</v>
      </c>
      <c r="O44" s="96">
        <f>SUM(O5:O43)</f>
        <v>33.741778470670504</v>
      </c>
      <c r="P44" s="92">
        <f>分析係数表!C47</f>
        <v>0.39611399613657461</v>
      </c>
      <c r="Q44" s="96">
        <f>SUM(Q5:Q43)</f>
        <v>9.9372397425004149</v>
      </c>
      <c r="R44" s="91">
        <f>SUM(R5:R43)</f>
        <v>11.172471123846689</v>
      </c>
      <c r="S44" s="97">
        <f>SUM(S5:S43)</f>
        <v>126.46939841094888</v>
      </c>
      <c r="T44" s="98">
        <f>分析係数表!F47</f>
        <v>0.49986530172413796</v>
      </c>
      <c r="U44" s="99">
        <f>SUM(U5:U43)</f>
        <v>78.154448788001517</v>
      </c>
      <c r="V44" s="100">
        <f>分析係数表!D47</f>
        <v>0.10482893318965517</v>
      </c>
      <c r="W44" s="101">
        <f>SUM(W5:W43)</f>
        <v>12</v>
      </c>
      <c r="X44" s="92">
        <f>分析係数表!E47</f>
        <v>8.4725215517241381E-2</v>
      </c>
      <c r="Y44" s="102">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0</v>
      </c>
      <c r="E5" s="77">
        <f t="shared" ref="E5:E38" si="0">$C$31*D5</f>
        <v>0</v>
      </c>
      <c r="F5" s="76">
        <f>分析係数表!C8</f>
        <v>1</v>
      </c>
      <c r="G5" s="77">
        <f t="shared" ref="G5:G38" si="1">E5*F5</f>
        <v>0</v>
      </c>
      <c r="H5" s="77">
        <f t="array" ref="H5:H43">MMULT(逆行列係数!C5:AO43,'27'!G5:G43)</f>
        <v>2.0254084728565849E-3</v>
      </c>
      <c r="I5" s="77">
        <f t="shared" ref="I5:I38" si="2">C5+H5</f>
        <v>2.0254084728565849E-3</v>
      </c>
      <c r="J5" s="76">
        <f>分析係数表!G8</f>
        <v>0.11967899511514306</v>
      </c>
      <c r="K5" s="78">
        <f t="shared" ref="K5:K38" si="3">I5*J5</f>
        <v>2.4239885072917258E-4</v>
      </c>
      <c r="L5" s="79" t="s">
        <v>184</v>
      </c>
      <c r="M5" s="80" t="s">
        <v>184</v>
      </c>
      <c r="N5" s="81">
        <f>分析係数表!H8</f>
        <v>1.4037849716291122E-2</v>
      </c>
      <c r="O5" s="82">
        <f t="shared" ref="O5:O43" si="4">$M$44*N5</f>
        <v>0.39173164691681112</v>
      </c>
      <c r="P5" s="76">
        <f>分析係数表!C8</f>
        <v>1</v>
      </c>
      <c r="Q5" s="82">
        <f t="shared" ref="Q5:Q38" si="5">O5*P5</f>
        <v>0.39173164691681112</v>
      </c>
      <c r="R5" s="83">
        <f t="array" ref="R5:R43">MMULT(逆行列係数!C5:AO43,'27'!Q5:Q43)</f>
        <v>0.5664943918767481</v>
      </c>
      <c r="S5" s="84">
        <f t="shared" ref="S5:S38" si="6">I5+R5</f>
        <v>0.5685198003496047</v>
      </c>
      <c r="T5" s="85">
        <f>分析係数表!F8</f>
        <v>0.45208187950686207</v>
      </c>
      <c r="U5" s="86">
        <f t="shared" ref="U5:U38" si="7">S5*T5</f>
        <v>0.25701749987891526</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投入係数表!AC6</f>
        <v>0</v>
      </c>
      <c r="E6" s="77">
        <f t="shared" si="0"/>
        <v>0</v>
      </c>
      <c r="F6" s="76">
        <f>分析係数表!C9</f>
        <v>0.71764705882352942</v>
      </c>
      <c r="G6" s="77">
        <f t="shared" si="1"/>
        <v>0</v>
      </c>
      <c r="H6" s="77">
        <v>5.4453451750877879E-3</v>
      </c>
      <c r="I6" s="77">
        <f t="shared" si="2"/>
        <v>5.4453451750877879E-3</v>
      </c>
      <c r="J6" s="76">
        <f>分析係数表!G9</f>
        <v>0.25757575757575757</v>
      </c>
      <c r="K6" s="78">
        <f t="shared" si="3"/>
        <v>1.4025889087347333E-3</v>
      </c>
      <c r="L6" s="79"/>
      <c r="M6" s="80"/>
      <c r="N6" s="81">
        <f>分析係数表!H9</f>
        <v>7.2157171438879601E-4</v>
      </c>
      <c r="O6" s="82">
        <f t="shared" si="4"/>
        <v>2.0135738860209917E-2</v>
      </c>
      <c r="P6" s="76">
        <f>分析係数表!C9</f>
        <v>0.71764705882352942</v>
      </c>
      <c r="Q6" s="82">
        <f t="shared" si="5"/>
        <v>1.4450353770268294E-2</v>
      </c>
      <c r="R6" s="83">
        <v>1.7754061005768845E-2</v>
      </c>
      <c r="S6" s="84">
        <f t="shared" si="6"/>
        <v>2.3199406180856634E-2</v>
      </c>
      <c r="T6" s="85">
        <f>分析係数表!F9</f>
        <v>0.71212121212121215</v>
      </c>
      <c r="U6" s="86">
        <f t="shared" si="7"/>
        <v>1.6520789250003966E-2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投入係数表!AC7</f>
        <v>0</v>
      </c>
      <c r="E7" s="77">
        <f t="shared" si="0"/>
        <v>0</v>
      </c>
      <c r="F7" s="76">
        <f>分析係数表!C10</f>
        <v>2.3584905660377409E-2</v>
      </c>
      <c r="G7" s="77">
        <f t="shared" si="1"/>
        <v>0</v>
      </c>
      <c r="H7" s="77">
        <v>3.7780208816117978E-6</v>
      </c>
      <c r="I7" s="77">
        <f t="shared" si="2"/>
        <v>3.7780208816117978E-6</v>
      </c>
      <c r="J7" s="76">
        <f>分析係数表!G10</f>
        <v>0.2857142857142857</v>
      </c>
      <c r="K7" s="78">
        <f t="shared" si="3"/>
        <v>1.0794345376033708E-6</v>
      </c>
      <c r="L7" s="79"/>
      <c r="M7" s="80"/>
      <c r="N7" s="81">
        <f>分析係数表!H10</f>
        <v>1.443143428777592E-3</v>
      </c>
      <c r="O7" s="82">
        <f t="shared" si="4"/>
        <v>4.0271477720419835E-2</v>
      </c>
      <c r="P7" s="76">
        <f>分析係数表!C10</f>
        <v>2.3584905660377409E-2</v>
      </c>
      <c r="Q7" s="82">
        <f t="shared" si="5"/>
        <v>9.497990028400925E-4</v>
      </c>
      <c r="R7" s="83">
        <v>1.3620009775029607E-3</v>
      </c>
      <c r="S7" s="84">
        <f t="shared" si="6"/>
        <v>1.3657789983845725E-3</v>
      </c>
      <c r="T7" s="85">
        <f>分析係数表!F10</f>
        <v>0.5714285714285714</v>
      </c>
      <c r="U7" s="86">
        <f t="shared" si="7"/>
        <v>7.804451419340414E-4</v>
      </c>
      <c r="V7" s="87">
        <f>分析係数表!D10</f>
        <v>0.14285714285714285</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-9.1526085728226903E-4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投入係数表!AC9</f>
        <v>0</v>
      </c>
      <c r="E9" s="77">
        <f t="shared" si="0"/>
        <v>0</v>
      </c>
      <c r="F9" s="76">
        <f>分析係数表!C12</f>
        <v>0.10853964836742014</v>
      </c>
      <c r="G9" s="77">
        <f t="shared" si="1"/>
        <v>0</v>
      </c>
      <c r="H9" s="77">
        <v>6.2131306992665363E-4</v>
      </c>
      <c r="I9" s="77">
        <f t="shared" si="2"/>
        <v>6.2131306992665363E-4</v>
      </c>
      <c r="J9" s="76">
        <f>分析係数表!G12</f>
        <v>0.14452332657200812</v>
      </c>
      <c r="K9" s="78">
        <f t="shared" si="3"/>
        <v>8.9794231708466678E-5</v>
      </c>
      <c r="L9" s="79"/>
      <c r="M9" s="80"/>
      <c r="N9" s="81">
        <f>分析係数表!H12</f>
        <v>0.10554626258650661</v>
      </c>
      <c r="O9" s="82">
        <f t="shared" si="4"/>
        <v>2.9453094387343413</v>
      </c>
      <c r="P9" s="76">
        <f>分析係数表!C12</f>
        <v>0.10853964836742014</v>
      </c>
      <c r="Q9" s="82">
        <f t="shared" si="5"/>
        <v>0.31968285081346898</v>
      </c>
      <c r="R9" s="83">
        <v>0.35102773237819318</v>
      </c>
      <c r="S9" s="84">
        <f t="shared" si="6"/>
        <v>0.35164904544811981</v>
      </c>
      <c r="T9" s="85">
        <f>分析係数表!F12</f>
        <v>0.28575050709939148</v>
      </c>
      <c r="U9" s="86">
        <f t="shared" si="7"/>
        <v>0.1004838930578172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投入係数表!AC10</f>
        <v>4.6210720887245845E-3</v>
      </c>
      <c r="E10" s="77">
        <f t="shared" si="0"/>
        <v>0.46210720887245843</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0.43840995063820676</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投入係数表!AC11</f>
        <v>8.3179297597042508E-3</v>
      </c>
      <c r="E11" s="77">
        <f t="shared" si="0"/>
        <v>0.83179297597042512</v>
      </c>
      <c r="F11" s="76">
        <f>分析係数表!C14</f>
        <v>8.8339222614840951E-2</v>
      </c>
      <c r="G11" s="77">
        <f t="shared" si="1"/>
        <v>7.3479944873712441E-2</v>
      </c>
      <c r="H11" s="77">
        <v>8.0054424907563052E-2</v>
      </c>
      <c r="I11" s="77">
        <f t="shared" si="2"/>
        <v>8.0054424907563052E-2</v>
      </c>
      <c r="J11" s="76">
        <f>分析係数表!G14</f>
        <v>0.19860627177700349</v>
      </c>
      <c r="K11" s="78">
        <f t="shared" si="3"/>
        <v>1.5899310870143187E-2</v>
      </c>
      <c r="L11" s="79"/>
      <c r="M11" s="80"/>
      <c r="N11" s="81">
        <f>分析係数表!H14</f>
        <v>1.3119485716159927E-3</v>
      </c>
      <c r="O11" s="82">
        <f t="shared" si="4"/>
        <v>3.661043429129076E-2</v>
      </c>
      <c r="P11" s="76">
        <f>分析係数表!C14</f>
        <v>8.8339222614840951E-2</v>
      </c>
      <c r="Q11" s="82">
        <f t="shared" si="5"/>
        <v>3.2341373048843415E-3</v>
      </c>
      <c r="R11" s="83">
        <v>8.8908024582637982E-3</v>
      </c>
      <c r="S11" s="84">
        <f t="shared" si="6"/>
        <v>8.8945227365826857E-2</v>
      </c>
      <c r="T11" s="85">
        <f>分析係数表!F14</f>
        <v>0.38327526132404183</v>
      </c>
      <c r="U11" s="86">
        <f t="shared" si="7"/>
        <v>3.4090505262163603E-2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0.27274773547011616</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投入係数表!AC13</f>
        <v>1.3863216266173752E-3</v>
      </c>
      <c r="E13" s="77">
        <f t="shared" si="0"/>
        <v>0.13863216266173753</v>
      </c>
      <c r="F13" s="76">
        <f>分析係数表!C16</f>
        <v>0.17911646586345387</v>
      </c>
      <c r="G13" s="77">
        <f t="shared" si="1"/>
        <v>2.4831303030977893E-2</v>
      </c>
      <c r="H13" s="77">
        <v>6.1423902360139934E-2</v>
      </c>
      <c r="I13" s="77">
        <f t="shared" si="2"/>
        <v>6.1423902360139934E-2</v>
      </c>
      <c r="J13" s="76">
        <f>分析係数表!G16</f>
        <v>3.2586558044806514E-2</v>
      </c>
      <c r="K13" s="78">
        <f t="shared" si="3"/>
        <v>2.0015935595972278E-3</v>
      </c>
      <c r="L13" s="79"/>
      <c r="M13" s="80"/>
      <c r="N13" s="81">
        <f>分析係数表!H16</f>
        <v>1.8859260716979895E-2</v>
      </c>
      <c r="O13" s="82">
        <f t="shared" si="4"/>
        <v>0.52627499293730462</v>
      </c>
      <c r="P13" s="76">
        <f>分析係数表!C16</f>
        <v>0.17911646586345387</v>
      </c>
      <c r="Q13" s="82">
        <f t="shared" si="5"/>
        <v>9.4264516807244153E-2</v>
      </c>
      <c r="R13" s="83">
        <v>0.11553152659859492</v>
      </c>
      <c r="S13" s="84">
        <f t="shared" si="6"/>
        <v>0.17695542895873484</v>
      </c>
      <c r="T13" s="85">
        <f>分析係数表!F16</f>
        <v>0.28920570264765783</v>
      </c>
      <c r="U13" s="86">
        <f t="shared" si="7"/>
        <v>5.1176519169328603E-2</v>
      </c>
      <c r="V13" s="87">
        <f>分析係数表!D16</f>
        <v>0</v>
      </c>
      <c r="W13" s="88">
        <f t="shared" si="8"/>
        <v>0</v>
      </c>
      <c r="X13" s="76">
        <f>分析係数表!E16</f>
        <v>0</v>
      </c>
      <c r="Y13" s="89">
        <f t="shared" si="9"/>
        <v>0</v>
      </c>
    </row>
    <row r="14" spans="1:25" x14ac:dyDescent="0.2">
      <c r="A14" s="6" t="s">
        <v>2</v>
      </c>
      <c r="B14" s="5" t="s">
        <v>364</v>
      </c>
      <c r="C14" s="90"/>
      <c r="D14" s="76">
        <f>投入係数表!AC14</f>
        <v>5.0831792975970427E-3</v>
      </c>
      <c r="E14" s="77">
        <f t="shared" si="0"/>
        <v>0.50831792975970425</v>
      </c>
      <c r="F14" s="76">
        <f>分析係数表!C17</f>
        <v>0.37357512953367877</v>
      </c>
      <c r="G14" s="77">
        <f t="shared" si="1"/>
        <v>0.18989493645427294</v>
      </c>
      <c r="H14" s="77">
        <v>0.25772082235640442</v>
      </c>
      <c r="I14" s="77">
        <f t="shared" si="2"/>
        <v>0.25772082235640442</v>
      </c>
      <c r="J14" s="76">
        <f>分析係数表!G17</f>
        <v>0.21247931930985584</v>
      </c>
      <c r="K14" s="78">
        <f t="shared" si="3"/>
        <v>5.4760344906265086E-2</v>
      </c>
      <c r="L14" s="79"/>
      <c r="M14" s="80"/>
      <c r="N14" s="81">
        <f>分析係数表!H17</f>
        <v>3.1158778575879824E-3</v>
      </c>
      <c r="O14" s="82">
        <f t="shared" si="4"/>
        <v>8.6949781441815546E-2</v>
      </c>
      <c r="P14" s="76">
        <f>分析係数表!C17</f>
        <v>0.37357512953367877</v>
      </c>
      <c r="Q14" s="82">
        <f t="shared" si="5"/>
        <v>3.2482275865051299E-2</v>
      </c>
      <c r="R14" s="83">
        <v>6.2058240552113918E-2</v>
      </c>
      <c r="S14" s="84">
        <f t="shared" si="6"/>
        <v>0.31977906290851832</v>
      </c>
      <c r="T14" s="85">
        <f>分析係数表!F17</f>
        <v>0.32309146773812336</v>
      </c>
      <c r="U14" s="86">
        <f t="shared" si="7"/>
        <v>0.10331788678703487</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投入係数表!AC15</f>
        <v>0</v>
      </c>
      <c r="E15" s="77">
        <f t="shared" si="0"/>
        <v>0</v>
      </c>
      <c r="F15" s="76">
        <f>分析係数表!C18</f>
        <v>9.0293453724604955E-2</v>
      </c>
      <c r="G15" s="77">
        <f t="shared" si="1"/>
        <v>0</v>
      </c>
      <c r="H15" s="77">
        <v>2.7598911327726141E-3</v>
      </c>
      <c r="I15" s="77">
        <f t="shared" si="2"/>
        <v>2.7598911327726141E-3</v>
      </c>
      <c r="J15" s="76">
        <f>分析係数表!G18</f>
        <v>0.21491228070175439</v>
      </c>
      <c r="K15" s="78">
        <f t="shared" si="3"/>
        <v>5.9313449783271097E-4</v>
      </c>
      <c r="L15" s="79"/>
      <c r="M15" s="80"/>
      <c r="N15" s="81">
        <f>分析係数表!H18</f>
        <v>4.9198071435599725E-4</v>
      </c>
      <c r="O15" s="82">
        <f t="shared" si="4"/>
        <v>1.3728912859234034E-2</v>
      </c>
      <c r="P15" s="76">
        <f>分析係数表!C18</f>
        <v>9.0293453724604955E-2</v>
      </c>
      <c r="Q15" s="82">
        <f t="shared" si="5"/>
        <v>1.2396309579443821E-3</v>
      </c>
      <c r="R15" s="83">
        <v>2.4630080674484102E-3</v>
      </c>
      <c r="S15" s="84">
        <f t="shared" si="6"/>
        <v>5.2228992002210243E-3</v>
      </c>
      <c r="T15" s="85">
        <f>分析係数表!F18</f>
        <v>0.46052631578947367</v>
      </c>
      <c r="U15" s="86">
        <f t="shared" si="7"/>
        <v>2.405282526417577E-3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投入係数表!AC16</f>
        <v>0</v>
      </c>
      <c r="E16" s="77">
        <f t="shared" si="0"/>
        <v>0</v>
      </c>
      <c r="F16" s="76">
        <f>分析係数表!C19</f>
        <v>1.9704433497536922E-2</v>
      </c>
      <c r="G16" s="77">
        <f t="shared" si="1"/>
        <v>0</v>
      </c>
      <c r="H16" s="77">
        <v>6.3282357955767379E-4</v>
      </c>
      <c r="I16" s="77">
        <f t="shared" si="2"/>
        <v>6.3282357955767379E-4</v>
      </c>
      <c r="J16" s="76">
        <f>分析係数表!G19</f>
        <v>6.3291139240506333E-2</v>
      </c>
      <c r="K16" s="78">
        <f t="shared" si="3"/>
        <v>4.0052125288460368E-5</v>
      </c>
      <c r="L16" s="79"/>
      <c r="M16" s="80"/>
      <c r="N16" s="81">
        <f>分析係数表!H19</f>
        <v>-1.3119485716159927E-4</v>
      </c>
      <c r="O16" s="82">
        <f t="shared" si="4"/>
        <v>-3.6610434291290761E-3</v>
      </c>
      <c r="P16" s="76">
        <f>分析係数表!C19</f>
        <v>1.9704433497536922E-2</v>
      </c>
      <c r="Q16" s="82">
        <f t="shared" si="5"/>
        <v>-7.2138786780868408E-5</v>
      </c>
      <c r="R16" s="83">
        <v>2.9322489245013942E-4</v>
      </c>
      <c r="S16" s="84">
        <f t="shared" si="6"/>
        <v>9.2604847200781321E-4</v>
      </c>
      <c r="T16" s="85">
        <f>分析係数表!F19</f>
        <v>0.26582278481012656</v>
      </c>
      <c r="U16" s="86">
        <f t="shared" si="7"/>
        <v>2.4616478369827945E-4</v>
      </c>
      <c r="V16" s="87">
        <f>分析係数表!D19</f>
        <v>3.7974683544303799E-2</v>
      </c>
      <c r="W16" s="88">
        <f t="shared" si="8"/>
        <v>0</v>
      </c>
      <c r="X16" s="76">
        <f>分析係数表!E19</f>
        <v>0</v>
      </c>
      <c r="Y16" s="89">
        <f t="shared" si="9"/>
        <v>0</v>
      </c>
    </row>
    <row r="17" spans="1:25" x14ac:dyDescent="0.2">
      <c r="A17" s="6" t="s">
        <v>5</v>
      </c>
      <c r="B17" s="5" t="s">
        <v>33</v>
      </c>
      <c r="C17" s="90"/>
      <c r="D17" s="76">
        <f>投入係数表!AC17</f>
        <v>0</v>
      </c>
      <c r="E17" s="77">
        <f t="shared" si="0"/>
        <v>0</v>
      </c>
      <c r="F17" s="76">
        <f>分析係数表!C20</f>
        <v>3.1397174254317317E-3</v>
      </c>
      <c r="G17" s="77">
        <f t="shared" si="1"/>
        <v>0</v>
      </c>
      <c r="H17" s="77">
        <v>4.3122994305351621E-5</v>
      </c>
      <c r="I17" s="77">
        <f t="shared" si="2"/>
        <v>4.3122994305351621E-5</v>
      </c>
      <c r="J17" s="76">
        <f>分析係数表!G20</f>
        <v>0.11538461538461539</v>
      </c>
      <c r="K17" s="78">
        <f t="shared" si="3"/>
        <v>4.9757301121559562E-6</v>
      </c>
      <c r="L17" s="79"/>
      <c r="M17" s="80"/>
      <c r="N17" s="81">
        <f>分析係数表!H20</f>
        <v>6.231755715175965E-4</v>
      </c>
      <c r="O17" s="82">
        <f t="shared" si="4"/>
        <v>1.7389956288363109E-2</v>
      </c>
      <c r="P17" s="76">
        <f>分析係数表!C20</f>
        <v>3.1397174254317317E-3</v>
      </c>
      <c r="Q17" s="82">
        <f t="shared" si="5"/>
        <v>5.4599548786069773E-5</v>
      </c>
      <c r="R17" s="83">
        <v>1.3070924804120735E-4</v>
      </c>
      <c r="S17" s="84">
        <f t="shared" si="6"/>
        <v>1.7383224234655896E-4</v>
      </c>
      <c r="T17" s="85">
        <f>分析係数表!F20</f>
        <v>0.26923076923076922</v>
      </c>
      <c r="U17" s="86">
        <f t="shared" si="7"/>
        <v>4.6800988324073561E-5</v>
      </c>
      <c r="V17" s="87">
        <f>分析係数表!D20</f>
        <v>0</v>
      </c>
      <c r="W17" s="88">
        <f t="shared" si="8"/>
        <v>0</v>
      </c>
      <c r="X17" s="76">
        <f>分析係数表!E20</f>
        <v>0</v>
      </c>
      <c r="Y17" s="89">
        <f t="shared" si="9"/>
        <v>0</v>
      </c>
    </row>
    <row r="18" spans="1:25" x14ac:dyDescent="0.2">
      <c r="A18" s="6" t="s">
        <v>6</v>
      </c>
      <c r="B18" s="5" t="s">
        <v>34</v>
      </c>
      <c r="C18" s="90"/>
      <c r="D18" s="76">
        <f>投入係数表!AC18</f>
        <v>3.234750462107209E-3</v>
      </c>
      <c r="E18" s="77">
        <f t="shared" si="0"/>
        <v>0.32347504621072093</v>
      </c>
      <c r="F18" s="76">
        <f>分析係数表!C21</f>
        <v>0.20240700218818386</v>
      </c>
      <c r="G18" s="77">
        <f t="shared" si="1"/>
        <v>6.5473614386196269E-2</v>
      </c>
      <c r="H18" s="77">
        <v>7.7299825243136708E-2</v>
      </c>
      <c r="I18" s="77">
        <f t="shared" si="2"/>
        <v>7.7299825243136708E-2</v>
      </c>
      <c r="J18" s="76">
        <f>分析係数表!G21</f>
        <v>0.28486646884272998</v>
      </c>
      <c r="K18" s="78">
        <f t="shared" si="3"/>
        <v>2.2020128259172475E-2</v>
      </c>
      <c r="L18" s="79"/>
      <c r="M18" s="80"/>
      <c r="N18" s="81">
        <f>分析係数表!H21</f>
        <v>1.0495588572927942E-3</v>
      </c>
      <c r="O18" s="82">
        <f t="shared" si="4"/>
        <v>2.9288347433032609E-2</v>
      </c>
      <c r="P18" s="76">
        <f>分析係数表!C21</f>
        <v>0.20240700218818386</v>
      </c>
      <c r="Q18" s="82">
        <f t="shared" si="5"/>
        <v>5.9281666029661201E-3</v>
      </c>
      <c r="R18" s="83">
        <v>1.1361363558704448E-2</v>
      </c>
      <c r="S18" s="84">
        <f t="shared" si="6"/>
        <v>8.8661188801841151E-2</v>
      </c>
      <c r="T18" s="85">
        <f>分析係数表!F21</f>
        <v>0.42507418397626112</v>
      </c>
      <c r="U18" s="86">
        <f t="shared" si="7"/>
        <v>3.7687582480307846E-2</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投入係数表!AC19</f>
        <v>0</v>
      </c>
      <c r="E19" s="77">
        <f t="shared" si="0"/>
        <v>0</v>
      </c>
      <c r="F19" s="76">
        <f>分析係数表!C22</f>
        <v>1.320132013201325E-2</v>
      </c>
      <c r="G19" s="77">
        <f t="shared" si="1"/>
        <v>0</v>
      </c>
      <c r="H19" s="77">
        <v>3.2343892075429909E-4</v>
      </c>
      <c r="I19" s="77">
        <f t="shared" si="2"/>
        <v>3.2343892075429909E-4</v>
      </c>
      <c r="J19" s="76">
        <f>分析係数表!G22</f>
        <v>0.19444444444444445</v>
      </c>
      <c r="K19" s="78">
        <f t="shared" si="3"/>
        <v>6.2890901257780377E-5</v>
      </c>
      <c r="L19" s="79"/>
      <c r="M19" s="80"/>
      <c r="N19" s="81">
        <f>分析係数表!H22</f>
        <v>6.5597428580799636E-5</v>
      </c>
      <c r="O19" s="82">
        <f t="shared" si="4"/>
        <v>1.8305217145645381E-3</v>
      </c>
      <c r="P19" s="76">
        <f>分析係数表!C22</f>
        <v>1.320132013201325E-2</v>
      </c>
      <c r="Q19" s="82">
        <f t="shared" si="5"/>
        <v>2.4165303162568247E-5</v>
      </c>
      <c r="R19" s="83">
        <v>1.6598066138824894E-4</v>
      </c>
      <c r="S19" s="84">
        <f t="shared" si="6"/>
        <v>4.8941958214254798E-4</v>
      </c>
      <c r="T19" s="85">
        <f>分析係数表!F22</f>
        <v>0.42592592592592593</v>
      </c>
      <c r="U19" s="86">
        <f t="shared" si="7"/>
        <v>2.0845648869034452E-4</v>
      </c>
      <c r="V19" s="87">
        <f>分析係数表!D22</f>
        <v>2.7777777777777776E-2</v>
      </c>
      <c r="W19" s="88">
        <f t="shared" si="8"/>
        <v>0</v>
      </c>
      <c r="X19" s="76">
        <f>分析係数表!E22</f>
        <v>0</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9.1526085728226903E-4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投入係数表!AC21</f>
        <v>9.2421441774491681E-4</v>
      </c>
      <c r="E21" s="77">
        <f t="shared" si="0"/>
        <v>9.2421441774491686E-2</v>
      </c>
      <c r="F21" s="76">
        <f>分析係数表!C24</f>
        <v>0.31952662721893488</v>
      </c>
      <c r="G21" s="77">
        <f t="shared" si="1"/>
        <v>2.9531111572914499E-2</v>
      </c>
      <c r="H21" s="77">
        <v>3.4527798655174698E-2</v>
      </c>
      <c r="I21" s="77">
        <f t="shared" si="2"/>
        <v>3.4527798655174698E-2</v>
      </c>
      <c r="J21" s="76">
        <f>分析係数表!G24</f>
        <v>0.20786516853932585</v>
      </c>
      <c r="K21" s="78">
        <f t="shared" si="3"/>
        <v>7.1771266867497966E-3</v>
      </c>
      <c r="L21" s="79"/>
      <c r="M21" s="80"/>
      <c r="N21" s="81">
        <f>分析係数表!H24</f>
        <v>4.2638328577519763E-4</v>
      </c>
      <c r="O21" s="82">
        <f t="shared" si="4"/>
        <v>1.1898391144669496E-2</v>
      </c>
      <c r="P21" s="76">
        <f>分析係数表!C24</f>
        <v>0.31952662721893488</v>
      </c>
      <c r="Q21" s="82">
        <f t="shared" si="5"/>
        <v>3.8018527917878862E-3</v>
      </c>
      <c r="R21" s="83">
        <v>8.2022344168474932E-3</v>
      </c>
      <c r="S21" s="84">
        <f t="shared" si="6"/>
        <v>4.2730033072022194E-2</v>
      </c>
      <c r="T21" s="85">
        <f>分析係数表!F24</f>
        <v>0.398876404494382</v>
      </c>
      <c r="U21" s="86">
        <f t="shared" si="7"/>
        <v>1.7044001955694246E-2</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投入係数表!AC22</f>
        <v>0</v>
      </c>
      <c r="E22" s="77">
        <f t="shared" si="0"/>
        <v>0</v>
      </c>
      <c r="F22" s="76">
        <f>分析係数表!C25</f>
        <v>1.883239171374762E-2</v>
      </c>
      <c r="G22" s="77">
        <f t="shared" si="1"/>
        <v>0</v>
      </c>
      <c r="H22" s="77">
        <v>7.8076323085590565E-4</v>
      </c>
      <c r="I22" s="77">
        <f t="shared" si="2"/>
        <v>7.8076323085590565E-4</v>
      </c>
      <c r="J22" s="76">
        <f>分析係数表!G25</f>
        <v>0.19852941176470587</v>
      </c>
      <c r="K22" s="78">
        <f t="shared" si="3"/>
        <v>1.550044649493342E-4</v>
      </c>
      <c r="L22" s="79"/>
      <c r="M22" s="80"/>
      <c r="N22" s="81">
        <f>分析係数表!H25</f>
        <v>5.9037685722719666E-4</v>
      </c>
      <c r="O22" s="82">
        <f t="shared" si="4"/>
        <v>1.6474695431080839E-2</v>
      </c>
      <c r="P22" s="76">
        <f>分析係数表!C25</f>
        <v>1.883239171374762E-2</v>
      </c>
      <c r="Q22" s="82">
        <f t="shared" si="5"/>
        <v>3.1025791772280257E-4</v>
      </c>
      <c r="R22" s="83">
        <v>1.3623247709895305E-3</v>
      </c>
      <c r="S22" s="84">
        <f t="shared" si="6"/>
        <v>2.1430880018454362E-3</v>
      </c>
      <c r="T22" s="85">
        <f>分析係数表!F25</f>
        <v>0.35294117647058826</v>
      </c>
      <c r="U22" s="86">
        <f t="shared" si="7"/>
        <v>7.5638400065133047E-4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投入係数表!AC23</f>
        <v>0</v>
      </c>
      <c r="E23" s="77">
        <f t="shared" si="0"/>
        <v>0</v>
      </c>
      <c r="F23" s="76">
        <f>分析係数表!C26</f>
        <v>0.74753173483779967</v>
      </c>
      <c r="G23" s="77">
        <f t="shared" si="1"/>
        <v>0</v>
      </c>
      <c r="H23" s="77">
        <v>1.5985041747106712E-2</v>
      </c>
      <c r="I23" s="77">
        <f t="shared" si="2"/>
        <v>1.5985041747106712E-2</v>
      </c>
      <c r="J23" s="76">
        <f>分析係数表!G26</f>
        <v>0.19647946353730092</v>
      </c>
      <c r="K23" s="78">
        <f t="shared" si="3"/>
        <v>3.140732427092886E-3</v>
      </c>
      <c r="L23" s="79"/>
      <c r="M23" s="80"/>
      <c r="N23" s="81">
        <f>分析係数表!H26</f>
        <v>1.2791498573255929E-2</v>
      </c>
      <c r="O23" s="82">
        <f t="shared" si="4"/>
        <v>0.35695173434008493</v>
      </c>
      <c r="P23" s="76">
        <f>分析係数表!C26</f>
        <v>0.74753173483779967</v>
      </c>
      <c r="Q23" s="82">
        <f t="shared" si="5"/>
        <v>0.26683274922460509</v>
      </c>
      <c r="R23" s="83">
        <v>0.29670051251448731</v>
      </c>
      <c r="S23" s="84">
        <f t="shared" si="6"/>
        <v>0.312685554261594</v>
      </c>
      <c r="T23" s="85">
        <f>分析係数表!F26</f>
        <v>0.33528918692372173</v>
      </c>
      <c r="U23" s="86">
        <f t="shared" si="7"/>
        <v>0.10484008525116312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投入係数表!AC24</f>
        <v>4.621072088724584E-4</v>
      </c>
      <c r="E24" s="77">
        <f t="shared" si="0"/>
        <v>4.6210720887245843E-2</v>
      </c>
      <c r="F24" s="76">
        <f>分析係数表!C27</f>
        <v>2.5641025641025661E-2</v>
      </c>
      <c r="G24" s="77">
        <f t="shared" si="1"/>
        <v>1.1848902791601508E-3</v>
      </c>
      <c r="H24" s="77">
        <v>1.2069477237888987E-3</v>
      </c>
      <c r="I24" s="77">
        <f t="shared" si="2"/>
        <v>1.2069477237888987E-3</v>
      </c>
      <c r="J24" s="76">
        <f>分析係数表!G27</f>
        <v>0.17777777777777778</v>
      </c>
      <c r="K24" s="78">
        <f t="shared" si="3"/>
        <v>2.1456848422913755E-4</v>
      </c>
      <c r="L24" s="79"/>
      <c r="M24" s="80"/>
      <c r="N24" s="81">
        <f>分析係数表!H27</f>
        <v>1.2135524287447932E-2</v>
      </c>
      <c r="O24" s="82">
        <f t="shared" si="4"/>
        <v>0.3386465171944395</v>
      </c>
      <c r="P24" s="76">
        <f>分析係数表!C27</f>
        <v>2.5641025641025661E-2</v>
      </c>
      <c r="Q24" s="82">
        <f t="shared" si="5"/>
        <v>8.6832440306266606E-3</v>
      </c>
      <c r="R24" s="83">
        <v>8.7120875304187197E-3</v>
      </c>
      <c r="S24" s="84">
        <f t="shared" si="6"/>
        <v>9.9190352542076182E-3</v>
      </c>
      <c r="T24" s="85">
        <f>分析係数表!F27</f>
        <v>0.33333333333333331</v>
      </c>
      <c r="U24" s="86">
        <f t="shared" si="7"/>
        <v>3.3063450847358724E-3</v>
      </c>
      <c r="V24" s="87">
        <f>分析係数表!D27</f>
        <v>0</v>
      </c>
      <c r="W24" s="88">
        <f t="shared" si="8"/>
        <v>0</v>
      </c>
      <c r="X24" s="76">
        <f>分析係数表!E27</f>
        <v>0</v>
      </c>
      <c r="Y24" s="89">
        <f t="shared" si="9"/>
        <v>0</v>
      </c>
    </row>
    <row r="25" spans="1:25" x14ac:dyDescent="0.2">
      <c r="A25" s="6" t="s">
        <v>13</v>
      </c>
      <c r="B25" s="5" t="s">
        <v>191</v>
      </c>
      <c r="C25" s="90"/>
      <c r="D25" s="76">
        <f>投入係数表!AC25</f>
        <v>0</v>
      </c>
      <c r="E25" s="77">
        <f t="shared" si="0"/>
        <v>0</v>
      </c>
      <c r="F25" s="76">
        <f>分析係数表!C28</f>
        <v>7.5250836120401843E-3</v>
      </c>
      <c r="G25" s="77">
        <f t="shared" si="1"/>
        <v>0</v>
      </c>
      <c r="H25" s="77">
        <v>5.7718809585948492E-4</v>
      </c>
      <c r="I25" s="77">
        <f t="shared" si="2"/>
        <v>5.7718809585948492E-4</v>
      </c>
      <c r="J25" s="76">
        <f>分析係数表!G28</f>
        <v>0.13043478260869565</v>
      </c>
      <c r="K25" s="78">
        <f t="shared" si="3"/>
        <v>7.52854038077589E-5</v>
      </c>
      <c r="L25" s="79"/>
      <c r="M25" s="80"/>
      <c r="N25" s="81">
        <f>分析係数表!H28</f>
        <v>2.325428843189347E-2</v>
      </c>
      <c r="O25" s="82">
        <f t="shared" si="4"/>
        <v>0.64891994781312867</v>
      </c>
      <c r="P25" s="76">
        <f>分析係数表!C28</f>
        <v>7.5250836120401843E-3</v>
      </c>
      <c r="Q25" s="82">
        <f t="shared" si="5"/>
        <v>4.8831768648145459E-3</v>
      </c>
      <c r="R25" s="83">
        <v>5.0573522745271694E-3</v>
      </c>
      <c r="S25" s="84">
        <f t="shared" si="6"/>
        <v>5.634540370386654E-3</v>
      </c>
      <c r="T25" s="85">
        <f>分析係数表!F28</f>
        <v>0.21739130434782608</v>
      </c>
      <c r="U25" s="86">
        <f t="shared" si="7"/>
        <v>1.2249000805188378E-3</v>
      </c>
      <c r="V25" s="87">
        <f>分析係数表!D28</f>
        <v>0</v>
      </c>
      <c r="W25" s="88">
        <f t="shared" si="8"/>
        <v>0</v>
      </c>
      <c r="X25" s="76">
        <f>分析係数表!E28</f>
        <v>0</v>
      </c>
      <c r="Y25" s="89">
        <f t="shared" si="9"/>
        <v>0</v>
      </c>
    </row>
    <row r="26" spans="1:25" x14ac:dyDescent="0.2">
      <c r="A26" s="6" t="s">
        <v>14</v>
      </c>
      <c r="B26" s="5" t="s">
        <v>50</v>
      </c>
      <c r="C26" s="90"/>
      <c r="D26" s="76">
        <f>投入係数表!AC26</f>
        <v>6.007393715341959E-3</v>
      </c>
      <c r="E26" s="77">
        <f t="shared" si="0"/>
        <v>0.60073937153419588</v>
      </c>
      <c r="F26" s="76">
        <f>分析係数表!C29</f>
        <v>5.2565707133917394E-2</v>
      </c>
      <c r="G26" s="77">
        <f t="shared" si="1"/>
        <v>3.1578289867880131E-2</v>
      </c>
      <c r="H26" s="77">
        <v>3.4563143362600308E-2</v>
      </c>
      <c r="I26" s="77">
        <f t="shared" si="2"/>
        <v>3.4563143362600308E-2</v>
      </c>
      <c r="J26" s="76">
        <f>分析係数表!G29</f>
        <v>0.23652173913043478</v>
      </c>
      <c r="K26" s="78">
        <f t="shared" si="3"/>
        <v>8.1749347779367688E-3</v>
      </c>
      <c r="L26" s="79"/>
      <c r="M26" s="80"/>
      <c r="N26" s="81">
        <f>分析係数表!H29</f>
        <v>1.0889173144412739E-2</v>
      </c>
      <c r="O26" s="82">
        <f t="shared" si="4"/>
        <v>0.30386660461771331</v>
      </c>
      <c r="P26" s="76">
        <f>分析係数表!C29</f>
        <v>5.2565707133917394E-2</v>
      </c>
      <c r="Q26" s="82">
        <f t="shared" si="5"/>
        <v>1.5972962946112588E-2</v>
      </c>
      <c r="R26" s="83">
        <v>1.932362184491012E-2</v>
      </c>
      <c r="S26" s="84">
        <f t="shared" si="6"/>
        <v>5.3886765207510429E-2</v>
      </c>
      <c r="T26" s="85">
        <f>分析係数表!F29</f>
        <v>0.37217391304347824</v>
      </c>
      <c r="U26" s="86">
        <f t="shared" si="7"/>
        <v>2.0055248268534314E-2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投入係数表!AC27</f>
        <v>3.234750462107209E-3</v>
      </c>
      <c r="E27" s="77">
        <f t="shared" si="0"/>
        <v>0.32347504621072093</v>
      </c>
      <c r="F27" s="76">
        <f>分析係数表!C30</f>
        <v>1</v>
      </c>
      <c r="G27" s="77">
        <f t="shared" si="1"/>
        <v>0.32347504621072093</v>
      </c>
      <c r="H27" s="77">
        <v>0.38747680952574137</v>
      </c>
      <c r="I27" s="77">
        <f t="shared" si="2"/>
        <v>0.38747680952574137</v>
      </c>
      <c r="J27" s="76">
        <f>分析係数表!G30</f>
        <v>0.34479678427869587</v>
      </c>
      <c r="K27" s="78">
        <f t="shared" si="3"/>
        <v>0.13360075790704437</v>
      </c>
      <c r="L27" s="79"/>
      <c r="M27" s="80"/>
      <c r="N27" s="81">
        <f>分析係数表!H30</f>
        <v>0</v>
      </c>
      <c r="O27" s="82">
        <f t="shared" si="4"/>
        <v>0</v>
      </c>
      <c r="P27" s="76">
        <f>分析係数表!C30</f>
        <v>1</v>
      </c>
      <c r="Q27" s="82">
        <f t="shared" si="5"/>
        <v>0</v>
      </c>
      <c r="R27" s="83">
        <v>4.9732667396504282E-2</v>
      </c>
      <c r="S27" s="84">
        <f t="shared" si="6"/>
        <v>0.43720947692224565</v>
      </c>
      <c r="T27" s="85">
        <f>分析係数表!F30</f>
        <v>0.44149173738276015</v>
      </c>
      <c r="U27" s="86">
        <f t="shared" si="7"/>
        <v>0.19302437156661001</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投入係数表!AC28</f>
        <v>2.4029574861367836E-2</v>
      </c>
      <c r="E28" s="77">
        <f t="shared" si="0"/>
        <v>2.4029574861367835</v>
      </c>
      <c r="F28" s="76">
        <f>分析係数表!C31</f>
        <v>0.84592145015105746</v>
      </c>
      <c r="G28" s="77">
        <f t="shared" si="1"/>
        <v>2.0327132813241673</v>
      </c>
      <c r="H28" s="77">
        <v>2.2907278651126406</v>
      </c>
      <c r="I28" s="77">
        <f t="shared" si="2"/>
        <v>2.2907278651126406</v>
      </c>
      <c r="J28" s="76">
        <f>分析係数表!G31</f>
        <v>7.1042791857083509E-2</v>
      </c>
      <c r="K28" s="78">
        <f t="shared" si="3"/>
        <v>0.1627397029224186</v>
      </c>
      <c r="L28" s="79"/>
      <c r="M28" s="80"/>
      <c r="N28" s="81">
        <f>分析係数表!H31</f>
        <v>2.6304568860900653E-2</v>
      </c>
      <c r="O28" s="82">
        <f t="shared" si="4"/>
        <v>0.73403920754037966</v>
      </c>
      <c r="P28" s="76">
        <f>分析係数表!C31</f>
        <v>0.84592145015105746</v>
      </c>
      <c r="Q28" s="82">
        <f t="shared" si="5"/>
        <v>0.62093951091029098</v>
      </c>
      <c r="R28" s="83">
        <v>0.80839695218159768</v>
      </c>
      <c r="S28" s="84">
        <f t="shared" si="6"/>
        <v>3.0991248172942383</v>
      </c>
      <c r="T28" s="85">
        <f>分析係数表!F31</f>
        <v>0.3444121312837557</v>
      </c>
      <c r="U28" s="86">
        <f t="shared" si="7"/>
        <v>1.0673761834386886</v>
      </c>
      <c r="V28" s="87">
        <f>分析係数表!D31</f>
        <v>0</v>
      </c>
      <c r="W28" s="88">
        <f t="shared" si="8"/>
        <v>0</v>
      </c>
      <c r="X28" s="76">
        <f>分析係数表!E31</f>
        <v>0</v>
      </c>
      <c r="Y28" s="89">
        <f t="shared" si="9"/>
        <v>0</v>
      </c>
    </row>
    <row r="29" spans="1:25" x14ac:dyDescent="0.2">
      <c r="A29" s="6" t="s">
        <v>17</v>
      </c>
      <c r="B29" s="5" t="s">
        <v>272</v>
      </c>
      <c r="C29" s="90"/>
      <c r="D29" s="76">
        <f>投入係数表!AC29</f>
        <v>2.7726432532347504E-3</v>
      </c>
      <c r="E29" s="77">
        <f t="shared" si="0"/>
        <v>0.27726432532347506</v>
      </c>
      <c r="F29" s="76">
        <f>分析係数表!C32</f>
        <v>1</v>
      </c>
      <c r="G29" s="77">
        <f t="shared" si="1"/>
        <v>0.27726432532347506</v>
      </c>
      <c r="H29" s="77">
        <v>0.3127192052186803</v>
      </c>
      <c r="I29" s="77">
        <f t="shared" si="2"/>
        <v>0.3127192052186803</v>
      </c>
      <c r="J29" s="76">
        <f>分析係数表!G32</f>
        <v>0.14030064423765212</v>
      </c>
      <c r="K29" s="78">
        <f t="shared" si="3"/>
        <v>4.387470595766739E-2</v>
      </c>
      <c r="L29" s="79"/>
      <c r="M29" s="80"/>
      <c r="N29" s="81">
        <f>分析係数表!H32</f>
        <v>7.5437042867919574E-3</v>
      </c>
      <c r="O29" s="82">
        <f t="shared" si="4"/>
        <v>0.21050999717492186</v>
      </c>
      <c r="P29" s="76">
        <f>分析係数表!C32</f>
        <v>1</v>
      </c>
      <c r="Q29" s="82">
        <f t="shared" si="5"/>
        <v>0.21050999717492186</v>
      </c>
      <c r="R29" s="83">
        <v>0.26207087767390125</v>
      </c>
      <c r="S29" s="84">
        <f t="shared" si="6"/>
        <v>0.5747900828925816</v>
      </c>
      <c r="T29" s="85">
        <f>分析係数表!F32</f>
        <v>0.4831782390837509</v>
      </c>
      <c r="U29" s="86">
        <f t="shared" si="7"/>
        <v>0.2777260600948408</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投入係数表!AC30</f>
        <v>1.3863216266173752E-3</v>
      </c>
      <c r="E30" s="77">
        <f t="shared" si="0"/>
        <v>0.13863216266173753</v>
      </c>
      <c r="F30" s="76">
        <f>分析係数表!C33</f>
        <v>0.837092731829574</v>
      </c>
      <c r="G30" s="77">
        <f t="shared" si="1"/>
        <v>0.11604797576195573</v>
      </c>
      <c r="H30" s="77">
        <v>0.1498315198006353</v>
      </c>
      <c r="I30" s="77">
        <f t="shared" si="2"/>
        <v>0.1498315198006353</v>
      </c>
      <c r="J30" s="76">
        <f>分析係数表!G33</f>
        <v>0.5074626865671642</v>
      </c>
      <c r="K30" s="78">
        <f t="shared" si="3"/>
        <v>7.6033905570471655E-2</v>
      </c>
      <c r="L30" s="79"/>
      <c r="M30" s="80"/>
      <c r="N30" s="81">
        <f>分析係数表!H33</f>
        <v>1.0823575715831939E-3</v>
      </c>
      <c r="O30" s="82">
        <f t="shared" si="4"/>
        <v>3.0203608290314873E-2</v>
      </c>
      <c r="P30" s="76">
        <f>分析係数表!C33</f>
        <v>0.837092731829574</v>
      </c>
      <c r="Q30" s="82">
        <f t="shared" si="5"/>
        <v>2.5283220974850047E-2</v>
      </c>
      <c r="R30" s="83">
        <v>6.5698521324209058E-2</v>
      </c>
      <c r="S30" s="84">
        <f t="shared" si="6"/>
        <v>0.21553004112484436</v>
      </c>
      <c r="T30" s="85">
        <f>分析係数表!F33</f>
        <v>0.64477611940298507</v>
      </c>
      <c r="U30" s="86">
        <f t="shared" si="7"/>
        <v>0.13896862353124292</v>
      </c>
      <c r="V30" s="87">
        <f>分析係数表!D33</f>
        <v>0.1044776119402985</v>
      </c>
      <c r="W30" s="88">
        <f t="shared" si="8"/>
        <v>0</v>
      </c>
      <c r="X30" s="76">
        <f>分析係数表!E33</f>
        <v>0.10746268656716418</v>
      </c>
      <c r="Y30" s="89">
        <f t="shared" si="9"/>
        <v>0</v>
      </c>
    </row>
    <row r="31" spans="1:25" x14ac:dyDescent="0.2">
      <c r="A31" s="6" t="s">
        <v>19</v>
      </c>
      <c r="B31" s="5" t="s">
        <v>274</v>
      </c>
      <c r="C31" s="75">
        <f>最終需要_まとめ!C32</f>
        <v>100</v>
      </c>
      <c r="D31" s="76">
        <f>投入係数表!AC31</f>
        <v>1.1552680221811461E-2</v>
      </c>
      <c r="E31" s="77">
        <f t="shared" si="0"/>
        <v>1.155268022181146</v>
      </c>
      <c r="F31" s="76">
        <f>分析係数表!C34</f>
        <v>0.15171777726539082</v>
      </c>
      <c r="G31" s="77">
        <f t="shared" si="1"/>
        <v>0.17527469647110769</v>
      </c>
      <c r="H31" s="77">
        <v>0.20402876397626535</v>
      </c>
      <c r="I31" s="77">
        <f t="shared" si="2"/>
        <v>100.20402876397627</v>
      </c>
      <c r="J31" s="76">
        <f>分析係数表!G34</f>
        <v>0.4256007393715342</v>
      </c>
      <c r="K31" s="78">
        <f t="shared" si="3"/>
        <v>42.646908729954781</v>
      </c>
      <c r="L31" s="79"/>
      <c r="M31" s="80"/>
      <c r="N31" s="81">
        <f>分析係数表!H34</f>
        <v>0.18524713831217815</v>
      </c>
      <c r="O31" s="82">
        <f t="shared" si="4"/>
        <v>5.1693933219302544</v>
      </c>
      <c r="P31" s="76">
        <f>分析係数表!C34</f>
        <v>0.15171777726539082</v>
      </c>
      <c r="Q31" s="82">
        <f t="shared" si="5"/>
        <v>0.78428886461381309</v>
      </c>
      <c r="R31" s="83">
        <v>0.82778430420139459</v>
      </c>
      <c r="S31" s="84">
        <f t="shared" si="6"/>
        <v>101.03181306817767</v>
      </c>
      <c r="T31" s="85">
        <f>分析係数表!F34</f>
        <v>0.70194085027726427</v>
      </c>
      <c r="U31" s="86">
        <f t="shared" si="7"/>
        <v>70.918356770130259</v>
      </c>
      <c r="V31" s="87">
        <f>分析係数表!D34</f>
        <v>0.41728280961182995</v>
      </c>
      <c r="W31" s="88">
        <f t="shared" si="8"/>
        <v>42</v>
      </c>
      <c r="X31" s="76">
        <f>分析係数表!E34</f>
        <v>0.28927911275415896</v>
      </c>
      <c r="Y31" s="89">
        <f t="shared" si="9"/>
        <v>29</v>
      </c>
    </row>
    <row r="32" spans="1:25" x14ac:dyDescent="0.2">
      <c r="A32" s="6" t="s">
        <v>20</v>
      </c>
      <c r="B32" s="5" t="s">
        <v>37</v>
      </c>
      <c r="C32" s="90"/>
      <c r="D32" s="76">
        <f>投入係数表!AC32</f>
        <v>1.756007393715342E-2</v>
      </c>
      <c r="E32" s="77">
        <f t="shared" si="0"/>
        <v>1.756007393715342</v>
      </c>
      <c r="F32" s="76">
        <f>分析係数表!C35</f>
        <v>0.24573021958870689</v>
      </c>
      <c r="G32" s="77">
        <f t="shared" si="1"/>
        <v>0.43150408245706384</v>
      </c>
      <c r="H32" s="77">
        <v>0.49062654759992025</v>
      </c>
      <c r="I32" s="77">
        <f t="shared" si="2"/>
        <v>0.49062654759992025</v>
      </c>
      <c r="J32" s="76">
        <f>分析係数表!G35</f>
        <v>0.31648936170212766</v>
      </c>
      <c r="K32" s="78">
        <f t="shared" si="3"/>
        <v>0.15527808288401732</v>
      </c>
      <c r="L32" s="79"/>
      <c r="M32" s="80"/>
      <c r="N32" s="81">
        <f>分析係数表!H35</f>
        <v>7.0287644724326803E-2</v>
      </c>
      <c r="O32" s="82">
        <f t="shared" si="4"/>
        <v>1.9614040171559022</v>
      </c>
      <c r="P32" s="76">
        <f>分析係数表!C35</f>
        <v>0.24573021958870689</v>
      </c>
      <c r="Q32" s="82">
        <f t="shared" si="5"/>
        <v>0.48197623983789167</v>
      </c>
      <c r="R32" s="83">
        <v>0.5327185298347904</v>
      </c>
      <c r="S32" s="84">
        <f t="shared" si="6"/>
        <v>1.0233450774347106</v>
      </c>
      <c r="T32" s="85">
        <f>分析係数表!F35</f>
        <v>0.65026595744680848</v>
      </c>
      <c r="U32" s="86">
        <f t="shared" si="7"/>
        <v>0.66544646657656048</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投入係数表!AC33</f>
        <v>2.7264325323475048E-2</v>
      </c>
      <c r="E33" s="77">
        <f t="shared" si="0"/>
        <v>2.7264325323475047</v>
      </c>
      <c r="F33" s="76">
        <f>分析係数表!C36</f>
        <v>0.58821233411397345</v>
      </c>
      <c r="G33" s="77">
        <f t="shared" si="1"/>
        <v>1.6037212436563972</v>
      </c>
      <c r="H33" s="77">
        <v>1.6585719045362572</v>
      </c>
      <c r="I33" s="77">
        <f t="shared" si="2"/>
        <v>1.6585719045362572</v>
      </c>
      <c r="J33" s="76">
        <f>分析係数表!G36</f>
        <v>4.6988749172733289E-2</v>
      </c>
      <c r="K33" s="78">
        <f t="shared" si="3"/>
        <v>7.7934219207196731E-2</v>
      </c>
      <c r="L33" s="79"/>
      <c r="M33" s="80"/>
      <c r="N33" s="81">
        <f>分析係数表!H36</f>
        <v>7.2517957296073993E-2</v>
      </c>
      <c r="O33" s="82">
        <f t="shared" si="4"/>
        <v>2.0236417554510968</v>
      </c>
      <c r="P33" s="76">
        <f>分析係数表!C36</f>
        <v>0.58821233411397345</v>
      </c>
      <c r="Q33" s="82">
        <f t="shared" si="5"/>
        <v>1.1903310403843883</v>
      </c>
      <c r="R33" s="83">
        <v>1.2565795386852301</v>
      </c>
      <c r="S33" s="84">
        <f t="shared" si="6"/>
        <v>2.9151514432214873</v>
      </c>
      <c r="T33" s="85">
        <f>分析係数表!F36</f>
        <v>0.85903375248180014</v>
      </c>
      <c r="U33" s="86">
        <f t="shared" si="7"/>
        <v>2.5042134833232894</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投入係数表!AC34</f>
        <v>1.9870609981515713E-2</v>
      </c>
      <c r="E34" s="77">
        <f t="shared" si="0"/>
        <v>1.9870609981515712</v>
      </c>
      <c r="F34" s="76">
        <f>分析係数表!C37</f>
        <v>0.50371087447563734</v>
      </c>
      <c r="G34" s="77">
        <f t="shared" si="1"/>
        <v>1.0009042330153608</v>
      </c>
      <c r="H34" s="77">
        <v>1.1160463227548882</v>
      </c>
      <c r="I34" s="77">
        <f t="shared" si="2"/>
        <v>1.1160463227548882</v>
      </c>
      <c r="J34" s="76">
        <f>分析係数表!G37</f>
        <v>0.46674537583628495</v>
      </c>
      <c r="K34" s="78">
        <f t="shared" si="3"/>
        <v>0.52090946036493413</v>
      </c>
      <c r="L34" s="79"/>
      <c r="M34" s="80"/>
      <c r="N34" s="81">
        <f>分析係数表!H37</f>
        <v>5.4544261864934891E-2</v>
      </c>
      <c r="O34" s="82">
        <f t="shared" si="4"/>
        <v>1.5220788056604131</v>
      </c>
      <c r="P34" s="76">
        <f>分析係数表!C37</f>
        <v>0.50371087447563734</v>
      </c>
      <c r="Q34" s="82">
        <f t="shared" si="5"/>
        <v>0.76668764622004038</v>
      </c>
      <c r="R34" s="83">
        <v>0.86642065877543761</v>
      </c>
      <c r="S34" s="84">
        <f t="shared" si="6"/>
        <v>1.982466981530326</v>
      </c>
      <c r="T34" s="85">
        <f>分析係数表!F37</f>
        <v>0.71979535615899248</v>
      </c>
      <c r="U34" s="86">
        <f t="shared" si="7"/>
        <v>1.4269705270440638</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投入係数表!AC35</f>
        <v>3.8817005545286505E-2</v>
      </c>
      <c r="E35" s="77">
        <f t="shared" si="0"/>
        <v>3.8817005545286505</v>
      </c>
      <c r="F35" s="76">
        <f>分析係数表!C38</f>
        <v>2.603198214949809E-3</v>
      </c>
      <c r="G35" s="77">
        <f t="shared" si="1"/>
        <v>1.0104835954518667E-2</v>
      </c>
      <c r="H35" s="77">
        <v>1.0540851442572684E-2</v>
      </c>
      <c r="I35" s="77">
        <f t="shared" si="2"/>
        <v>1.0540851442572684E-2</v>
      </c>
      <c r="J35" s="76">
        <f>分析係数表!G38</f>
        <v>0.5</v>
      </c>
      <c r="K35" s="78">
        <f t="shared" si="3"/>
        <v>5.2704257212863419E-3</v>
      </c>
      <c r="L35" s="79"/>
      <c r="M35" s="80"/>
      <c r="N35" s="81">
        <f>分析係数表!H38</f>
        <v>4.7820525435402932E-2</v>
      </c>
      <c r="O35" s="82">
        <f t="shared" si="4"/>
        <v>1.3344503299175481</v>
      </c>
      <c r="P35" s="76">
        <f>分析係数表!C38</f>
        <v>2.603198214949809E-3</v>
      </c>
      <c r="Q35" s="82">
        <f t="shared" si="5"/>
        <v>3.473838716780545E-3</v>
      </c>
      <c r="R35" s="83">
        <v>3.9059084573237544E-3</v>
      </c>
      <c r="S35" s="84">
        <f t="shared" si="6"/>
        <v>1.4446759899896439E-2</v>
      </c>
      <c r="T35" s="85">
        <f>分析係数表!F38</f>
        <v>0.66666666666666663</v>
      </c>
      <c r="U35" s="86">
        <f t="shared" si="7"/>
        <v>9.6311732665976257E-3</v>
      </c>
      <c r="V35" s="87">
        <f>分析係数表!D38</f>
        <v>1.0833333333333333</v>
      </c>
      <c r="W35" s="88">
        <f t="shared" si="8"/>
        <v>0</v>
      </c>
      <c r="X35" s="76">
        <f>分析係数表!E38</f>
        <v>0</v>
      </c>
      <c r="Y35" s="89">
        <f t="shared" si="9"/>
        <v>0</v>
      </c>
    </row>
    <row r="36" spans="1:25" x14ac:dyDescent="0.2">
      <c r="A36" s="6" t="s">
        <v>24</v>
      </c>
      <c r="B36" s="5" t="s">
        <v>39</v>
      </c>
      <c r="C36" s="90"/>
      <c r="D36" s="76">
        <f>投入係数表!AC36</f>
        <v>0</v>
      </c>
      <c r="E36" s="77">
        <f t="shared" si="0"/>
        <v>0</v>
      </c>
      <c r="F36" s="76">
        <f>分析係数表!C39</f>
        <v>1</v>
      </c>
      <c r="G36" s="77">
        <f t="shared" si="1"/>
        <v>0</v>
      </c>
      <c r="H36" s="77">
        <v>8.3899575838743291E-3</v>
      </c>
      <c r="I36" s="77">
        <f t="shared" si="2"/>
        <v>8.3899575838743291E-3</v>
      </c>
      <c r="J36" s="76">
        <f>分析係数表!G39</f>
        <v>0.35424286759326995</v>
      </c>
      <c r="K36" s="78">
        <f t="shared" si="3"/>
        <v>2.9720826334975448E-3</v>
      </c>
      <c r="L36" s="79"/>
      <c r="M36" s="80"/>
      <c r="N36" s="81">
        <f>分析係数表!H39</f>
        <v>4.3622290006231756E-3</v>
      </c>
      <c r="O36" s="82">
        <f t="shared" si="4"/>
        <v>0.12172969401854176</v>
      </c>
      <c r="P36" s="76">
        <f>分析係数表!C39</f>
        <v>1</v>
      </c>
      <c r="Q36" s="82">
        <f t="shared" si="5"/>
        <v>0.12172969401854176</v>
      </c>
      <c r="R36" s="83">
        <v>0.12840582652518362</v>
      </c>
      <c r="S36" s="84">
        <f t="shared" si="6"/>
        <v>0.13679578410905796</v>
      </c>
      <c r="T36" s="85">
        <f>分析係数表!F39</f>
        <v>0.70501097293343085</v>
      </c>
      <c r="U36" s="86">
        <f t="shared" si="7"/>
        <v>9.6442528847918513E-2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投入係数表!AC37</f>
        <v>0</v>
      </c>
      <c r="E37" s="77">
        <f t="shared" si="0"/>
        <v>0</v>
      </c>
      <c r="F37" s="76">
        <f>分析係数表!C40</f>
        <v>0.80741531074953321</v>
      </c>
      <c r="G37" s="77">
        <f t="shared" si="1"/>
        <v>0</v>
      </c>
      <c r="H37" s="77">
        <v>8.4036245199693661E-4</v>
      </c>
      <c r="I37" s="77">
        <f t="shared" si="2"/>
        <v>8.4036245199693661E-4</v>
      </c>
      <c r="J37" s="76">
        <f>分析係数表!G40</f>
        <v>0.58044960848699167</v>
      </c>
      <c r="K37" s="78">
        <f t="shared" si="3"/>
        <v>4.877880562487902E-4</v>
      </c>
      <c r="L37" s="79"/>
      <c r="M37" s="80"/>
      <c r="N37" s="81">
        <f>分析係数表!H40</f>
        <v>3.1486765718783824E-2</v>
      </c>
      <c r="O37" s="82">
        <f t="shared" si="4"/>
        <v>0.87865042299097817</v>
      </c>
      <c r="P37" s="76">
        <f>分析係数表!C40</f>
        <v>0.80741531074953321</v>
      </c>
      <c r="Q37" s="82">
        <f t="shared" si="5"/>
        <v>0.7094358043194694</v>
      </c>
      <c r="R37" s="83">
        <v>0.7102269989345853</v>
      </c>
      <c r="S37" s="84">
        <f t="shared" si="6"/>
        <v>0.71106736138658222</v>
      </c>
      <c r="T37" s="85">
        <f>分析係数表!F40</f>
        <v>0.7794897701439758</v>
      </c>
      <c r="U37" s="86">
        <f t="shared" si="7"/>
        <v>0.5542697340841104</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投入係数表!AC38</f>
        <v>0</v>
      </c>
      <c r="E38" s="77">
        <f t="shared" si="0"/>
        <v>0</v>
      </c>
      <c r="F38" s="76">
        <f>分析係数表!C41</f>
        <v>0.45201238390092879</v>
      </c>
      <c r="G38" s="77">
        <f t="shared" si="1"/>
        <v>0</v>
      </c>
      <c r="H38" s="77">
        <v>4.295984249524205E-7</v>
      </c>
      <c r="I38" s="77">
        <f t="shared" si="2"/>
        <v>4.295984249524205E-7</v>
      </c>
      <c r="J38" s="76">
        <f>分析係数表!G41</f>
        <v>0.48819421350182907</v>
      </c>
      <c r="K38" s="78">
        <f t="shared" si="3"/>
        <v>2.0972746519127148E-7</v>
      </c>
      <c r="L38" s="79"/>
      <c r="M38" s="80"/>
      <c r="N38" s="81">
        <f>分析係数表!H41</f>
        <v>5.5823411722260484E-2</v>
      </c>
      <c r="O38" s="82">
        <f t="shared" si="4"/>
        <v>1.5577739790944216</v>
      </c>
      <c r="P38" s="76">
        <f>分析係数表!C41</f>
        <v>0.45201238390092879</v>
      </c>
      <c r="Q38" s="82">
        <f t="shared" si="5"/>
        <v>0.7041331298693051</v>
      </c>
      <c r="R38" s="83">
        <v>0.710338610030947</v>
      </c>
      <c r="S38" s="84">
        <f t="shared" si="6"/>
        <v>0.71033903962937195</v>
      </c>
      <c r="T38" s="85">
        <f>分析係数表!F41</f>
        <v>0.58829398071167271</v>
      </c>
      <c r="U38" s="86">
        <f t="shared" si="7"/>
        <v>0.41788818127846988</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投入係数表!AC39</f>
        <v>4.621072088724584E-4</v>
      </c>
      <c r="E39" s="77">
        <f>$C$31*D39</f>
        <v>4.6210720887245843E-2</v>
      </c>
      <c r="F39" s="76">
        <f>分析係数表!C42</f>
        <v>0.22977941176470584</v>
      </c>
      <c r="G39" s="77">
        <f>E39*F39</f>
        <v>1.0618272262694356E-2</v>
      </c>
      <c r="H39" s="77">
        <v>1.2637243783244944E-2</v>
      </c>
      <c r="I39" s="77">
        <f>C39+H39</f>
        <v>1.2637243783244944E-2</v>
      </c>
      <c r="J39" s="76">
        <f>分析係数表!G42</f>
        <v>0.5</v>
      </c>
      <c r="K39" s="78">
        <f>I39*J39</f>
        <v>6.318621891622472E-3</v>
      </c>
      <c r="L39" s="79"/>
      <c r="M39" s="80"/>
      <c r="N39" s="81">
        <f>分析係数表!H42</f>
        <v>1.6268162288038308E-2</v>
      </c>
      <c r="O39" s="82">
        <f t="shared" si="4"/>
        <v>0.45396938521200536</v>
      </c>
      <c r="P39" s="76">
        <f>分析係数表!C42</f>
        <v>0.22977941176470584</v>
      </c>
      <c r="Q39" s="82">
        <f>O39*P39</f>
        <v>0.10431281829319974</v>
      </c>
      <c r="R39" s="83">
        <v>0.10695597830960432</v>
      </c>
      <c r="S39" s="84">
        <f>I39+R39</f>
        <v>0.11959322209284927</v>
      </c>
      <c r="T39" s="85">
        <f>分析係数表!F42</f>
        <v>0.56349206349206349</v>
      </c>
      <c r="U39" s="86">
        <f>S39*T39</f>
        <v>6.7389831496764266E-2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投入係数表!AC40</f>
        <v>8.595194085027727E-2</v>
      </c>
      <c r="E40" s="77">
        <f>$C$31*D40</f>
        <v>8.5951940850277264</v>
      </c>
      <c r="F40" s="76">
        <f>分析係数表!C43</f>
        <v>0.15755839576906128</v>
      </c>
      <c r="G40" s="77">
        <f>E40*F40</f>
        <v>1.3542449913606931</v>
      </c>
      <c r="H40" s="77">
        <v>1.4523892979704649</v>
      </c>
      <c r="I40" s="77">
        <f>C40+H40</f>
        <v>1.4523892979704649</v>
      </c>
      <c r="J40" s="76">
        <f>分析係数表!G43</f>
        <v>0.37795275590551181</v>
      </c>
      <c r="K40" s="78">
        <f>I40*J40</f>
        <v>0.54893453781560875</v>
      </c>
      <c r="L40" s="79"/>
      <c r="M40" s="80"/>
      <c r="N40" s="81">
        <f>分析係数表!H43</f>
        <v>4.3425497720489356E-2</v>
      </c>
      <c r="O40" s="82">
        <f t="shared" si="4"/>
        <v>1.2118053750417241</v>
      </c>
      <c r="P40" s="76">
        <f>分析係数表!C43</f>
        <v>0.15755839576906128</v>
      </c>
      <c r="Q40" s="82">
        <f>O40*P40</f>
        <v>0.1909301108758997</v>
      </c>
      <c r="R40" s="83">
        <v>0.27140915767340779</v>
      </c>
      <c r="S40" s="84">
        <f>I40+R40</f>
        <v>1.7237984556438728</v>
      </c>
      <c r="T40" s="85">
        <f>分析係数表!F43</f>
        <v>0.59317585301837272</v>
      </c>
      <c r="U40" s="86">
        <f>S40*T40</f>
        <v>1.0225156193583078</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投入係数表!AC41</f>
        <v>9.2421441774491681E-4</v>
      </c>
      <c r="E41" s="77">
        <f>$C$31*D41</f>
        <v>9.2421441774491686E-2</v>
      </c>
      <c r="F41" s="76">
        <f>分析係数表!C44</f>
        <v>0.3172445048719692</v>
      </c>
      <c r="G41" s="77">
        <f>E41*F41</f>
        <v>2.9320194535302147E-2</v>
      </c>
      <c r="H41" s="77">
        <v>2.9711927706111578E-2</v>
      </c>
      <c r="I41" s="77">
        <f>C41+H41</f>
        <v>2.9711927706111578E-2</v>
      </c>
      <c r="J41" s="76">
        <f>分析係数表!G44</f>
        <v>0.27070707070707073</v>
      </c>
      <c r="K41" s="78">
        <f>I41*J41</f>
        <v>8.0432289143817209E-3</v>
      </c>
      <c r="L41" s="79"/>
      <c r="M41" s="80"/>
      <c r="N41" s="81">
        <f>分析係数表!H44</f>
        <v>0.1249959001607137</v>
      </c>
      <c r="O41" s="82">
        <f t="shared" si="4"/>
        <v>3.4880591271027268</v>
      </c>
      <c r="P41" s="76">
        <f>分析係数表!C44</f>
        <v>0.3172445048719692</v>
      </c>
      <c r="Q41" s="82">
        <f>O41*P41</f>
        <v>1.1065675907418577</v>
      </c>
      <c r="R41" s="83">
        <v>1.1166517963622071</v>
      </c>
      <c r="S41" s="84">
        <f>I41+R41</f>
        <v>1.1463637240683187</v>
      </c>
      <c r="T41" s="85">
        <f>分析係数表!F44</f>
        <v>0.56111111111111112</v>
      </c>
      <c r="U41" s="86">
        <f>S41*T41</f>
        <v>0.64323742294944553</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投入係数表!AC42</f>
        <v>1.3863216266173752E-3</v>
      </c>
      <c r="E42" s="77">
        <f>$C$31*D42</f>
        <v>0.13863216266173753</v>
      </c>
      <c r="F42" s="76">
        <f>分析係数表!C45</f>
        <v>1</v>
      </c>
      <c r="G42" s="77">
        <f>E42*F42</f>
        <v>0.13863216266173753</v>
      </c>
      <c r="H42" s="77">
        <v>0.14472332695934978</v>
      </c>
      <c r="I42" s="77">
        <f>C42+H42</f>
        <v>0.14472332695934978</v>
      </c>
      <c r="J42" s="76">
        <f>分析係数表!G45</f>
        <v>0</v>
      </c>
      <c r="K42" s="78">
        <f>I42*J42</f>
        <v>0</v>
      </c>
      <c r="L42" s="79"/>
      <c r="M42" s="80"/>
      <c r="N42" s="81">
        <f>分析係数表!H45</f>
        <v>0</v>
      </c>
      <c r="O42" s="82">
        <f t="shared" si="4"/>
        <v>0</v>
      </c>
      <c r="P42" s="76">
        <f>分析係数表!C45</f>
        <v>1</v>
      </c>
      <c r="Q42" s="82">
        <f>O42*P42</f>
        <v>0</v>
      </c>
      <c r="R42" s="83">
        <v>9.7054181146053048E-3</v>
      </c>
      <c r="S42" s="84">
        <f>I42+R42</f>
        <v>0.1544287450739551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9.242144177449169E-3</v>
      </c>
      <c r="E43" s="77">
        <f>$C$31*D43</f>
        <v>0.92421441774491686</v>
      </c>
      <c r="F43" s="76">
        <f>分析係数表!C46</f>
        <v>4.6672428694900625E-2</v>
      </c>
      <c r="G43" s="77">
        <f>E43*F43</f>
        <v>4.3135331510998728E-2</v>
      </c>
      <c r="H43" s="77">
        <v>4.5305770952921376E-2</v>
      </c>
      <c r="I43" s="77">
        <f>C43+H43</f>
        <v>4.5305770952921376E-2</v>
      </c>
      <c r="J43" s="76">
        <f>分析係数表!G46</f>
        <v>1.8518518518518517E-2</v>
      </c>
      <c r="K43" s="78">
        <f>I43*J43</f>
        <v>8.3899575838743286E-4</v>
      </c>
      <c r="L43" s="79"/>
      <c r="M43" s="80"/>
      <c r="N43" s="81">
        <f>分析係数表!H46</f>
        <v>2.5582997146511858E-2</v>
      </c>
      <c r="O43" s="82">
        <f t="shared" si="4"/>
        <v>0.71390346868016985</v>
      </c>
      <c r="P43" s="76">
        <f>分析係数表!C46</f>
        <v>4.6672428694900625E-2</v>
      </c>
      <c r="Q43" s="82">
        <f>O43*P43</f>
        <v>3.3319608737017448E-2</v>
      </c>
      <c r="R43" s="83">
        <v>3.6051115535865978E-2</v>
      </c>
      <c r="S43" s="84">
        <f>I43+R43</f>
        <v>8.1356886488787361E-2</v>
      </c>
      <c r="T43" s="85">
        <f>分析係数表!F46</f>
        <v>0.35185185185185186</v>
      </c>
      <c r="U43" s="86">
        <f>S43*T43</f>
        <v>2.8625571171980738E-2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投入係数表!AC44</f>
        <v>0.27449168207024027</v>
      </c>
      <c r="E44" s="91">
        <f>SUM(E5:E43)</f>
        <v>27.449168207024027</v>
      </c>
      <c r="F44" s="92">
        <f>分析係数表!C47</f>
        <v>0.39611399613657461</v>
      </c>
      <c r="G44" s="91">
        <f>SUM(G5:G43)</f>
        <v>7.9629347629713072</v>
      </c>
      <c r="H44" s="91">
        <f>SUM(H5:H43)</f>
        <v>8.8905630860227642</v>
      </c>
      <c r="I44" s="91">
        <f>SUM(I5:I43)</f>
        <v>108.89056308602277</v>
      </c>
      <c r="J44" s="92">
        <f>分析係数表!G47</f>
        <v>0.26621430495689657</v>
      </c>
      <c r="K44" s="93">
        <f>SUM(K5:K43)</f>
        <v>44.506201399807175</v>
      </c>
      <c r="L44" s="94">
        <f>最終需要_まとめ!$L$33</f>
        <v>0.627</v>
      </c>
      <c r="M44" s="91">
        <f>K44*L44</f>
        <v>27.905388277679098</v>
      </c>
      <c r="N44" s="95">
        <f>分析係数表!H47</f>
        <v>1</v>
      </c>
      <c r="O44" s="96">
        <f>SUM(O5:O43)</f>
        <v>27.905388277679094</v>
      </c>
      <c r="P44" s="92">
        <f>分析係数表!C47</f>
        <v>0.39611399613657461</v>
      </c>
      <c r="Q44" s="96">
        <f>SUM(Q5:Q43)</f>
        <v>8.2183733635705831</v>
      </c>
      <c r="R44" s="91">
        <f>SUM(R5:R43)</f>
        <v>9.2399440356441929</v>
      </c>
      <c r="S44" s="97">
        <f>SUM(S5:S43)</f>
        <v>118.13050712166697</v>
      </c>
      <c r="T44" s="98">
        <f>分析係数表!F47</f>
        <v>0.49986530172413796</v>
      </c>
      <c r="U44" s="99">
        <f>SUM(U5:U43)</f>
        <v>80.783291338615072</v>
      </c>
      <c r="V44" s="100">
        <f>分析係数表!D47</f>
        <v>0.10482893318965517</v>
      </c>
      <c r="W44" s="101">
        <f>SUM(W5:W43)</f>
        <v>43</v>
      </c>
      <c r="X44" s="92">
        <f>分析係数表!E47</f>
        <v>8.4725215517241381E-2</v>
      </c>
      <c r="Y44" s="102">
        <f>SUM(Y5:Y43)</f>
        <v>30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1</v>
      </c>
      <c r="G5" s="77">
        <f t="shared" ref="G5:G38" si="1">E5*F5</f>
        <v>0</v>
      </c>
      <c r="H5" s="77">
        <f t="array" ref="H5:H43">MMULT(逆行列係数!C5:AO43,'28'!G5:G43)</f>
        <v>2.2816744570840894E-3</v>
      </c>
      <c r="I5" s="77">
        <f t="shared" ref="I5:I38" si="2">C5+H5</f>
        <v>2.2816744570840894E-3</v>
      </c>
      <c r="J5" s="76">
        <f>分析係数表!G8</f>
        <v>0.11967899511514306</v>
      </c>
      <c r="K5" s="78">
        <f t="shared" ref="K5:K38" si="3">I5*J5</f>
        <v>2.730685062037134E-4</v>
      </c>
      <c r="L5" s="79" t="s">
        <v>184</v>
      </c>
      <c r="M5" s="80" t="s">
        <v>184</v>
      </c>
      <c r="N5" s="81">
        <f>分析係数表!H8</f>
        <v>1.4037849716291122E-2</v>
      </c>
      <c r="O5" s="82">
        <f t="shared" ref="O5:O43" si="4">$M$44*N5</f>
        <v>0.2987965859494125</v>
      </c>
      <c r="P5" s="76">
        <f>分析係数表!C8</f>
        <v>1</v>
      </c>
      <c r="Q5" s="82">
        <f t="shared" ref="Q5:Q38" si="5">O5*P5</f>
        <v>0.2987965859494125</v>
      </c>
      <c r="R5" s="83">
        <f t="array" ref="R5:R43">MMULT(逆行列係数!C5:AO43,'28'!Q5:Q43)</f>
        <v>0.4320983295184388</v>
      </c>
      <c r="S5" s="84">
        <f t="shared" ref="S5:S38" si="6">I5+R5</f>
        <v>0.4343800039755229</v>
      </c>
      <c r="T5" s="85">
        <f>分析係数表!F8</f>
        <v>0.45208187950686207</v>
      </c>
      <c r="U5" s="86">
        <f t="shared" ref="U5:U38" si="7">S5*T5</f>
        <v>0.1963753286174526</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投入係数表!AD6</f>
        <v>0</v>
      </c>
      <c r="E6" s="77">
        <f t="shared" si="0"/>
        <v>0</v>
      </c>
      <c r="F6" s="76">
        <f>分析係数表!C9</f>
        <v>0.71764705882352942</v>
      </c>
      <c r="G6" s="77">
        <f t="shared" si="1"/>
        <v>0</v>
      </c>
      <c r="H6" s="77">
        <v>2.1763365449561423E-3</v>
      </c>
      <c r="I6" s="77">
        <f t="shared" si="2"/>
        <v>2.1763365449561423E-3</v>
      </c>
      <c r="J6" s="76">
        <f>分析係数表!G9</f>
        <v>0.25757575757575757</v>
      </c>
      <c r="K6" s="78">
        <f t="shared" si="3"/>
        <v>5.6057153430688514E-4</v>
      </c>
      <c r="L6" s="79"/>
      <c r="M6" s="80"/>
      <c r="N6" s="81">
        <f>分析係数表!H9</f>
        <v>7.2157171438879601E-4</v>
      </c>
      <c r="O6" s="82">
        <f t="shared" si="4"/>
        <v>1.5358703016091298E-2</v>
      </c>
      <c r="P6" s="76">
        <f>分析係数表!C9</f>
        <v>0.71764705882352942</v>
      </c>
      <c r="Q6" s="82">
        <f t="shared" si="5"/>
        <v>1.1022128046841991E-2</v>
      </c>
      <c r="R6" s="83">
        <v>1.3542058337675921E-2</v>
      </c>
      <c r="S6" s="84">
        <f t="shared" si="6"/>
        <v>1.5718394882632065E-2</v>
      </c>
      <c r="T6" s="85">
        <f>分析係数表!F9</f>
        <v>0.71212121212121215</v>
      </c>
      <c r="U6" s="86">
        <f t="shared" si="7"/>
        <v>1.1193402416419805E-2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投入係数表!AD7</f>
        <v>0</v>
      </c>
      <c r="E7" s="77">
        <f t="shared" si="0"/>
        <v>0</v>
      </c>
      <c r="F7" s="76">
        <f>分析係数表!C10</f>
        <v>2.3584905660377409E-2</v>
      </c>
      <c r="G7" s="77">
        <f t="shared" si="1"/>
        <v>0</v>
      </c>
      <c r="H7" s="77">
        <v>4.4541500213382553E-6</v>
      </c>
      <c r="I7" s="77">
        <f t="shared" si="2"/>
        <v>4.4541500213382553E-6</v>
      </c>
      <c r="J7" s="76">
        <f>分析係数表!G10</f>
        <v>0.2857142857142857</v>
      </c>
      <c r="K7" s="78">
        <f t="shared" si="3"/>
        <v>1.27261429181093E-6</v>
      </c>
      <c r="L7" s="79"/>
      <c r="M7" s="80"/>
      <c r="N7" s="81">
        <f>分析係数表!H10</f>
        <v>1.443143428777592E-3</v>
      </c>
      <c r="O7" s="82">
        <f t="shared" si="4"/>
        <v>3.0717406032182596E-2</v>
      </c>
      <c r="P7" s="76">
        <f>分析係数表!C10</f>
        <v>2.3584905660377409E-2</v>
      </c>
      <c r="Q7" s="82">
        <f t="shared" si="5"/>
        <v>7.2446712340053449E-4</v>
      </c>
      <c r="R7" s="83">
        <v>1.0388776228336494E-3</v>
      </c>
      <c r="S7" s="84">
        <f t="shared" si="6"/>
        <v>1.0433317728549877E-3</v>
      </c>
      <c r="T7" s="85">
        <f>分析係数表!F10</f>
        <v>0.5714285714285714</v>
      </c>
      <c r="U7" s="86">
        <f t="shared" si="7"/>
        <v>5.9618958448856433E-4</v>
      </c>
      <c r="V7" s="87">
        <f>分析係数表!D10</f>
        <v>0.14285714285714285</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-6.9812286436778624E-4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0.10853964836742014</v>
      </c>
      <c r="G9" s="77">
        <f t="shared" si="1"/>
        <v>0</v>
      </c>
      <c r="H9" s="77">
        <v>5.9278241872373302E-4</v>
      </c>
      <c r="I9" s="77">
        <f t="shared" si="2"/>
        <v>5.9278241872373302E-4</v>
      </c>
      <c r="J9" s="76">
        <f>分析係数表!G12</f>
        <v>0.14452332657200812</v>
      </c>
      <c r="K9" s="78">
        <f t="shared" si="3"/>
        <v>8.5670887087354919E-5</v>
      </c>
      <c r="L9" s="79"/>
      <c r="M9" s="80"/>
      <c r="N9" s="81">
        <f>分析係数表!H12</f>
        <v>0.10554626258650661</v>
      </c>
      <c r="O9" s="82">
        <f t="shared" si="4"/>
        <v>2.2465593775355361</v>
      </c>
      <c r="P9" s="76">
        <f>分析係数表!C12</f>
        <v>0.10853964836742014</v>
      </c>
      <c r="Q9" s="82">
        <f t="shared" si="5"/>
        <v>0.24384076487423736</v>
      </c>
      <c r="R9" s="83">
        <v>0.26774933512186222</v>
      </c>
      <c r="S9" s="84">
        <f t="shared" si="6"/>
        <v>0.26834211754058596</v>
      </c>
      <c r="T9" s="85">
        <f>分析係数表!F12</f>
        <v>0.28575050709939148</v>
      </c>
      <c r="U9" s="86">
        <f t="shared" si="7"/>
        <v>7.6678896163346957E-2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投入係数表!AD10</f>
        <v>1.3297872340425532E-3</v>
      </c>
      <c r="E10" s="77">
        <f t="shared" si="0"/>
        <v>0.13297872340425532</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0.33440085203216957</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投入係数表!AD11</f>
        <v>2.6595744680851063E-3</v>
      </c>
      <c r="E11" s="77">
        <f t="shared" si="0"/>
        <v>0.26595744680851063</v>
      </c>
      <c r="F11" s="76">
        <f>分析係数表!C14</f>
        <v>8.8339222614840951E-2</v>
      </c>
      <c r="G11" s="77">
        <f t="shared" si="1"/>
        <v>2.3494474099691742E-2</v>
      </c>
      <c r="H11" s="77">
        <v>2.877501630864604E-2</v>
      </c>
      <c r="I11" s="77">
        <f t="shared" si="2"/>
        <v>2.877501630864604E-2</v>
      </c>
      <c r="J11" s="76">
        <f>分析係数表!G14</f>
        <v>0.19860627177700349</v>
      </c>
      <c r="K11" s="78">
        <f t="shared" si="3"/>
        <v>5.7148987093826632E-3</v>
      </c>
      <c r="L11" s="79"/>
      <c r="M11" s="80"/>
      <c r="N11" s="81">
        <f>分析係数表!H14</f>
        <v>1.3119485716159927E-3</v>
      </c>
      <c r="O11" s="82">
        <f t="shared" si="4"/>
        <v>2.7924914574711451E-2</v>
      </c>
      <c r="P11" s="76">
        <f>分析係数表!C14</f>
        <v>8.8339222614840951E-2</v>
      </c>
      <c r="Q11" s="82">
        <f t="shared" si="5"/>
        <v>2.4668652451158516E-3</v>
      </c>
      <c r="R11" s="83">
        <v>6.7815338428452677E-3</v>
      </c>
      <c r="S11" s="84">
        <f t="shared" si="6"/>
        <v>3.5556550151491305E-2</v>
      </c>
      <c r="T11" s="85">
        <f>分析係数表!F14</f>
        <v>0.38327526132404183</v>
      </c>
      <c r="U11" s="86">
        <f t="shared" si="7"/>
        <v>1.362794605109423E-2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0.20804061358160031</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投入係数表!AD13</f>
        <v>0</v>
      </c>
      <c r="E13" s="77">
        <f t="shared" si="0"/>
        <v>0</v>
      </c>
      <c r="F13" s="76">
        <f>分析係数表!C16</f>
        <v>0.17911646586345387</v>
      </c>
      <c r="G13" s="77">
        <f t="shared" si="1"/>
        <v>0</v>
      </c>
      <c r="H13" s="77">
        <v>2.0187888373940976E-2</v>
      </c>
      <c r="I13" s="77">
        <f t="shared" si="2"/>
        <v>2.0187888373940976E-2</v>
      </c>
      <c r="J13" s="76">
        <f>分析係数表!G16</f>
        <v>3.2586558044806514E-2</v>
      </c>
      <c r="K13" s="78">
        <f t="shared" si="3"/>
        <v>6.5785379629950227E-4</v>
      </c>
      <c r="L13" s="79"/>
      <c r="M13" s="80"/>
      <c r="N13" s="81">
        <f>分析係数表!H16</f>
        <v>1.8859260716979895E-2</v>
      </c>
      <c r="O13" s="82">
        <f t="shared" si="4"/>
        <v>0.40142064701147706</v>
      </c>
      <c r="P13" s="76">
        <f>分析係数表!C16</f>
        <v>0.17911646586345387</v>
      </c>
      <c r="Q13" s="82">
        <f t="shared" si="5"/>
        <v>7.1901047617316791E-2</v>
      </c>
      <c r="R13" s="83">
        <v>8.8122636986014857E-2</v>
      </c>
      <c r="S13" s="84">
        <f t="shared" si="6"/>
        <v>0.10831052535995583</v>
      </c>
      <c r="T13" s="85">
        <f>分析係数表!F16</f>
        <v>0.28920570264765783</v>
      </c>
      <c r="U13" s="86">
        <f t="shared" si="7"/>
        <v>3.1324021590862991E-2</v>
      </c>
      <c r="V13" s="87">
        <f>分析係数表!D16</f>
        <v>0</v>
      </c>
      <c r="W13" s="88">
        <f t="shared" si="8"/>
        <v>0</v>
      </c>
      <c r="X13" s="76">
        <f>分析係数表!E16</f>
        <v>0</v>
      </c>
      <c r="Y13" s="89">
        <f t="shared" si="9"/>
        <v>0</v>
      </c>
    </row>
    <row r="14" spans="1:25" x14ac:dyDescent="0.2">
      <c r="A14" s="6" t="s">
        <v>2</v>
      </c>
      <c r="B14" s="5" t="s">
        <v>364</v>
      </c>
      <c r="C14" s="90"/>
      <c r="D14" s="76">
        <f>投入係数表!AD14</f>
        <v>3.9893617021276593E-3</v>
      </c>
      <c r="E14" s="77">
        <f t="shared" si="0"/>
        <v>0.39893617021276595</v>
      </c>
      <c r="F14" s="76">
        <f>分析係数表!C17</f>
        <v>0.37357512953367877</v>
      </c>
      <c r="G14" s="77">
        <f t="shared" si="1"/>
        <v>0.14903263146290377</v>
      </c>
      <c r="H14" s="77">
        <v>0.23692488212375817</v>
      </c>
      <c r="I14" s="77">
        <f t="shared" si="2"/>
        <v>0.23692488212375817</v>
      </c>
      <c r="J14" s="76">
        <f>分析係数表!G17</f>
        <v>0.21247931930985584</v>
      </c>
      <c r="K14" s="78">
        <f t="shared" si="3"/>
        <v>5.0341637681223968E-2</v>
      </c>
      <c r="L14" s="79"/>
      <c r="M14" s="80"/>
      <c r="N14" s="81">
        <f>分析係数表!H17</f>
        <v>3.1158778575879824E-3</v>
      </c>
      <c r="O14" s="82">
        <f t="shared" si="4"/>
        <v>6.6321672114939681E-2</v>
      </c>
      <c r="P14" s="76">
        <f>分析係数表!C17</f>
        <v>0.37357512953367877</v>
      </c>
      <c r="Q14" s="82">
        <f t="shared" si="5"/>
        <v>2.4776127251228762E-2</v>
      </c>
      <c r="R14" s="83">
        <v>4.7335441374071072E-2</v>
      </c>
      <c r="S14" s="84">
        <f t="shared" si="6"/>
        <v>0.28426032349782926</v>
      </c>
      <c r="T14" s="85">
        <f>分析係数表!F17</f>
        <v>0.32309146773812336</v>
      </c>
      <c r="U14" s="86">
        <f t="shared" si="7"/>
        <v>9.1842085138627419E-2</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投入係数表!AD15</f>
        <v>0</v>
      </c>
      <c r="E15" s="77">
        <f t="shared" si="0"/>
        <v>0</v>
      </c>
      <c r="F15" s="76">
        <f>分析係数表!C18</f>
        <v>9.0293453724604955E-2</v>
      </c>
      <c r="G15" s="77">
        <f t="shared" si="1"/>
        <v>0</v>
      </c>
      <c r="H15" s="77">
        <v>1.5260246427580488E-3</v>
      </c>
      <c r="I15" s="77">
        <f t="shared" si="2"/>
        <v>1.5260246427580488E-3</v>
      </c>
      <c r="J15" s="76">
        <f>分析係数表!G18</f>
        <v>0.21491228070175439</v>
      </c>
      <c r="K15" s="78">
        <f t="shared" si="3"/>
        <v>3.2796143638221225E-4</v>
      </c>
      <c r="L15" s="79"/>
      <c r="M15" s="80"/>
      <c r="N15" s="81">
        <f>分析係数表!H18</f>
        <v>4.9198071435599725E-4</v>
      </c>
      <c r="O15" s="82">
        <f t="shared" si="4"/>
        <v>1.0471842965516794E-2</v>
      </c>
      <c r="P15" s="76">
        <f>分析係数表!C18</f>
        <v>9.0293453724604955E-2</v>
      </c>
      <c r="Q15" s="82">
        <f t="shared" si="5"/>
        <v>9.4553886821822052E-4</v>
      </c>
      <c r="R15" s="83">
        <v>1.878679977764805E-3</v>
      </c>
      <c r="S15" s="84">
        <f t="shared" si="6"/>
        <v>3.4047046205228537E-3</v>
      </c>
      <c r="T15" s="85">
        <f>分析係数表!F18</f>
        <v>0.46052631578947367</v>
      </c>
      <c r="U15" s="86">
        <f t="shared" si="7"/>
        <v>1.5679560752407879E-3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投入係数表!AD16</f>
        <v>0</v>
      </c>
      <c r="E16" s="77">
        <f t="shared" si="0"/>
        <v>0</v>
      </c>
      <c r="F16" s="76">
        <f>分析係数表!C19</f>
        <v>1.9704433497536922E-2</v>
      </c>
      <c r="G16" s="77">
        <f t="shared" si="1"/>
        <v>0</v>
      </c>
      <c r="H16" s="77">
        <v>1.5273430473841996E-4</v>
      </c>
      <c r="I16" s="77">
        <f t="shared" si="2"/>
        <v>1.5273430473841996E-4</v>
      </c>
      <c r="J16" s="76">
        <f>分析係数表!G19</f>
        <v>6.3291139240506333E-2</v>
      </c>
      <c r="K16" s="78">
        <f t="shared" si="3"/>
        <v>9.6667281480012639E-6</v>
      </c>
      <c r="L16" s="79"/>
      <c r="M16" s="80"/>
      <c r="N16" s="81">
        <f>分析係数表!H19</f>
        <v>-1.3119485716159927E-4</v>
      </c>
      <c r="O16" s="82">
        <f t="shared" si="4"/>
        <v>-2.792491457471145E-3</v>
      </c>
      <c r="P16" s="76">
        <f>分析係数表!C19</f>
        <v>1.9704433497536922E-2</v>
      </c>
      <c r="Q16" s="82">
        <f t="shared" si="5"/>
        <v>-5.5024462216180133E-5</v>
      </c>
      <c r="R16" s="83">
        <v>2.2365973612055735E-4</v>
      </c>
      <c r="S16" s="84">
        <f t="shared" si="6"/>
        <v>3.7639404085897728E-4</v>
      </c>
      <c r="T16" s="85">
        <f>分析係数表!F19</f>
        <v>0.26582278481012656</v>
      </c>
      <c r="U16" s="86">
        <f t="shared" si="7"/>
        <v>1.0005411212706991E-4</v>
      </c>
      <c r="V16" s="87">
        <f>分析係数表!D19</f>
        <v>3.7974683544303799E-2</v>
      </c>
      <c r="W16" s="88">
        <f t="shared" si="8"/>
        <v>0</v>
      </c>
      <c r="X16" s="76">
        <f>分析係数表!E19</f>
        <v>0</v>
      </c>
      <c r="Y16" s="89">
        <f t="shared" si="9"/>
        <v>0</v>
      </c>
    </row>
    <row r="17" spans="1:25" x14ac:dyDescent="0.2">
      <c r="A17" s="6" t="s">
        <v>5</v>
      </c>
      <c r="B17" s="5" t="s">
        <v>33</v>
      </c>
      <c r="C17" s="90"/>
      <c r="D17" s="76">
        <f>投入係数表!AD17</f>
        <v>0</v>
      </c>
      <c r="E17" s="77">
        <f t="shared" si="0"/>
        <v>0</v>
      </c>
      <c r="F17" s="76">
        <f>分析係数表!C20</f>
        <v>3.1397174254317317E-3</v>
      </c>
      <c r="G17" s="77">
        <f t="shared" si="1"/>
        <v>0</v>
      </c>
      <c r="H17" s="77">
        <v>1.5884616445585572E-5</v>
      </c>
      <c r="I17" s="77">
        <f t="shared" si="2"/>
        <v>1.5884616445585572E-5</v>
      </c>
      <c r="J17" s="76">
        <f>分析係数表!G20</f>
        <v>0.11538461538461539</v>
      </c>
      <c r="K17" s="78">
        <f t="shared" si="3"/>
        <v>1.8328403591060276E-6</v>
      </c>
      <c r="L17" s="79"/>
      <c r="M17" s="80"/>
      <c r="N17" s="81">
        <f>分析係数表!H20</f>
        <v>6.231755715175965E-4</v>
      </c>
      <c r="O17" s="82">
        <f t="shared" si="4"/>
        <v>1.3264334422987937E-2</v>
      </c>
      <c r="P17" s="76">
        <f>分析係数表!C20</f>
        <v>3.1397174254317317E-3</v>
      </c>
      <c r="Q17" s="82">
        <f t="shared" si="5"/>
        <v>4.1646261924609179E-5</v>
      </c>
      <c r="R17" s="83">
        <v>9.9699570800879323E-5</v>
      </c>
      <c r="S17" s="84">
        <f t="shared" si="6"/>
        <v>1.155841872464649E-4</v>
      </c>
      <c r="T17" s="85">
        <f>分析係数表!F20</f>
        <v>0.26923076923076922</v>
      </c>
      <c r="U17" s="86">
        <f t="shared" si="7"/>
        <v>3.1118819643279012E-5</v>
      </c>
      <c r="V17" s="87">
        <f>分析係数表!D20</f>
        <v>0</v>
      </c>
      <c r="W17" s="88">
        <f t="shared" si="8"/>
        <v>0</v>
      </c>
      <c r="X17" s="76">
        <f>分析係数表!E20</f>
        <v>0</v>
      </c>
      <c r="Y17" s="89">
        <f t="shared" si="9"/>
        <v>0</v>
      </c>
    </row>
    <row r="18" spans="1:25" x14ac:dyDescent="0.2">
      <c r="A18" s="6" t="s">
        <v>6</v>
      </c>
      <c r="B18" s="5" t="s">
        <v>34</v>
      </c>
      <c r="C18" s="90"/>
      <c r="D18" s="76">
        <f>投入係数表!AD18</f>
        <v>0</v>
      </c>
      <c r="E18" s="77">
        <f t="shared" si="0"/>
        <v>0</v>
      </c>
      <c r="F18" s="76">
        <f>分析係数表!C21</f>
        <v>0.20240700218818386</v>
      </c>
      <c r="G18" s="77">
        <f t="shared" si="1"/>
        <v>0</v>
      </c>
      <c r="H18" s="77">
        <v>5.8340784167032964E-3</v>
      </c>
      <c r="I18" s="77">
        <f t="shared" si="2"/>
        <v>5.8340784167032964E-3</v>
      </c>
      <c r="J18" s="76">
        <f>分析係数表!G21</f>
        <v>0.28486646884272998</v>
      </c>
      <c r="K18" s="78">
        <f t="shared" si="3"/>
        <v>1.6619333175178529E-3</v>
      </c>
      <c r="L18" s="79"/>
      <c r="M18" s="80"/>
      <c r="N18" s="81">
        <f>分析係数表!H21</f>
        <v>1.0495588572927942E-3</v>
      </c>
      <c r="O18" s="82">
        <f t="shared" si="4"/>
        <v>2.233993165976916E-2</v>
      </c>
      <c r="P18" s="76">
        <f>分析係数表!C21</f>
        <v>0.20240700218818386</v>
      </c>
      <c r="Q18" s="82">
        <f t="shared" si="5"/>
        <v>4.5217585963427745E-3</v>
      </c>
      <c r="R18" s="83">
        <v>8.6659749596178746E-3</v>
      </c>
      <c r="S18" s="84">
        <f t="shared" si="6"/>
        <v>1.4500053376321171E-2</v>
      </c>
      <c r="T18" s="85">
        <f>分析係数表!F21</f>
        <v>0.42507418397626112</v>
      </c>
      <c r="U18" s="86">
        <f t="shared" si="7"/>
        <v>6.1635983565519513E-3</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投入係数表!AD19</f>
        <v>0</v>
      </c>
      <c r="E19" s="77">
        <f t="shared" si="0"/>
        <v>0</v>
      </c>
      <c r="F19" s="76">
        <f>分析係数表!C22</f>
        <v>1.320132013201325E-2</v>
      </c>
      <c r="G19" s="77">
        <f t="shared" si="1"/>
        <v>0</v>
      </c>
      <c r="H19" s="77">
        <v>3.475398942357382E-4</v>
      </c>
      <c r="I19" s="77">
        <f t="shared" si="2"/>
        <v>3.475398942357382E-4</v>
      </c>
      <c r="J19" s="76">
        <f>分析係数表!G22</f>
        <v>0.19444444444444445</v>
      </c>
      <c r="K19" s="78">
        <f t="shared" si="3"/>
        <v>6.7577201656949094E-5</v>
      </c>
      <c r="L19" s="79"/>
      <c r="M19" s="80"/>
      <c r="N19" s="81">
        <f>分析係数表!H22</f>
        <v>6.5597428580799636E-5</v>
      </c>
      <c r="O19" s="82">
        <f t="shared" si="4"/>
        <v>1.3962457287355725E-3</v>
      </c>
      <c r="P19" s="76">
        <f>分析係数表!C22</f>
        <v>1.320132013201325E-2</v>
      </c>
      <c r="Q19" s="82">
        <f t="shared" si="5"/>
        <v>1.8432286847994426E-5</v>
      </c>
      <c r="R19" s="83">
        <v>1.266031359650813E-4</v>
      </c>
      <c r="S19" s="84">
        <f t="shared" si="6"/>
        <v>4.741430302008195E-4</v>
      </c>
      <c r="T19" s="85">
        <f>分析係数表!F22</f>
        <v>0.42592592592592593</v>
      </c>
      <c r="U19" s="86">
        <f t="shared" si="7"/>
        <v>2.0194980915960831E-4</v>
      </c>
      <c r="V19" s="87">
        <f>分析係数表!D22</f>
        <v>2.7777777777777776E-2</v>
      </c>
      <c r="W19" s="88">
        <f t="shared" si="8"/>
        <v>0</v>
      </c>
      <c r="X19" s="76">
        <f>分析係数表!E22</f>
        <v>0</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6.9812286436778624E-4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投入係数表!AD21</f>
        <v>0</v>
      </c>
      <c r="E21" s="77">
        <f t="shared" si="0"/>
        <v>0</v>
      </c>
      <c r="F21" s="76">
        <f>分析係数表!C24</f>
        <v>0.31952662721893488</v>
      </c>
      <c r="G21" s="77">
        <f t="shared" si="1"/>
        <v>0</v>
      </c>
      <c r="H21" s="77">
        <v>6.0119528206399033E-3</v>
      </c>
      <c r="I21" s="77">
        <f t="shared" si="2"/>
        <v>6.0119528206399033E-3</v>
      </c>
      <c r="J21" s="76">
        <f>分析係数表!G24</f>
        <v>0.20786516853932585</v>
      </c>
      <c r="K21" s="78">
        <f t="shared" si="3"/>
        <v>1.2496755863127889E-3</v>
      </c>
      <c r="L21" s="79"/>
      <c r="M21" s="80"/>
      <c r="N21" s="81">
        <f>分析係数表!H24</f>
        <v>4.2638328577519763E-4</v>
      </c>
      <c r="O21" s="82">
        <f t="shared" si="4"/>
        <v>9.0755972367812209E-3</v>
      </c>
      <c r="P21" s="76">
        <f>分析係数表!C24</f>
        <v>0.31952662721893488</v>
      </c>
      <c r="Q21" s="82">
        <f t="shared" si="5"/>
        <v>2.8998949750661885E-3</v>
      </c>
      <c r="R21" s="83">
        <v>6.2563228174190837E-3</v>
      </c>
      <c r="S21" s="84">
        <f t="shared" si="6"/>
        <v>1.2268275638058986E-2</v>
      </c>
      <c r="T21" s="85">
        <f>分析係数表!F24</f>
        <v>0.398876404494382</v>
      </c>
      <c r="U21" s="86">
        <f t="shared" si="7"/>
        <v>4.8935256758549884E-3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投入係数表!AD22</f>
        <v>0</v>
      </c>
      <c r="E22" s="77">
        <f t="shared" si="0"/>
        <v>0</v>
      </c>
      <c r="F22" s="76">
        <f>分析係数表!C25</f>
        <v>1.883239171374762E-2</v>
      </c>
      <c r="G22" s="77">
        <f t="shared" si="1"/>
        <v>0</v>
      </c>
      <c r="H22" s="77">
        <v>9.6551671079952593E-4</v>
      </c>
      <c r="I22" s="77">
        <f t="shared" si="2"/>
        <v>9.6551671079952593E-4</v>
      </c>
      <c r="J22" s="76">
        <f>分析係数表!G25</f>
        <v>0.19852941176470587</v>
      </c>
      <c r="K22" s="78">
        <f t="shared" si="3"/>
        <v>1.9168346464402351E-4</v>
      </c>
      <c r="L22" s="79"/>
      <c r="M22" s="80"/>
      <c r="N22" s="81">
        <f>分析係数表!H25</f>
        <v>5.9037685722719666E-4</v>
      </c>
      <c r="O22" s="82">
        <f t="shared" si="4"/>
        <v>1.2566211558620151E-2</v>
      </c>
      <c r="P22" s="76">
        <f>分析係数表!C25</f>
        <v>1.883239171374762E-2</v>
      </c>
      <c r="Q22" s="82">
        <f t="shared" si="5"/>
        <v>2.3665181842975769E-4</v>
      </c>
      <c r="R22" s="83">
        <v>1.0391245990202843E-3</v>
      </c>
      <c r="S22" s="84">
        <f t="shared" si="6"/>
        <v>2.0046413098198101E-3</v>
      </c>
      <c r="T22" s="85">
        <f>分析係数表!F25</f>
        <v>0.35294117647058826</v>
      </c>
      <c r="U22" s="86">
        <f t="shared" si="7"/>
        <v>7.0752046228934483E-4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投入係数表!AD23</f>
        <v>0</v>
      </c>
      <c r="E23" s="77">
        <f t="shared" si="0"/>
        <v>0</v>
      </c>
      <c r="F23" s="76">
        <f>分析係数表!C26</f>
        <v>0.74753173483779967</v>
      </c>
      <c r="G23" s="77">
        <f t="shared" si="1"/>
        <v>0</v>
      </c>
      <c r="H23" s="77">
        <v>1.8015656932843092E-2</v>
      </c>
      <c r="I23" s="77">
        <f t="shared" si="2"/>
        <v>1.8015656932843092E-2</v>
      </c>
      <c r="J23" s="76">
        <f>分析係数表!G26</f>
        <v>0.19647946353730092</v>
      </c>
      <c r="K23" s="78">
        <f t="shared" si="3"/>
        <v>3.5397066094370669E-3</v>
      </c>
      <c r="L23" s="79"/>
      <c r="M23" s="80"/>
      <c r="N23" s="81">
        <f>分析係数表!H26</f>
        <v>1.2791498573255929E-2</v>
      </c>
      <c r="O23" s="82">
        <f t="shared" si="4"/>
        <v>0.27226791710343662</v>
      </c>
      <c r="P23" s="76">
        <f>分析係数表!C26</f>
        <v>0.74753173483779967</v>
      </c>
      <c r="Q23" s="82">
        <f t="shared" si="5"/>
        <v>0.20352890841300619</v>
      </c>
      <c r="R23" s="83">
        <v>0.22631079435763909</v>
      </c>
      <c r="S23" s="84">
        <f t="shared" si="6"/>
        <v>0.24432645129048219</v>
      </c>
      <c r="T23" s="85">
        <f>分析係数表!F26</f>
        <v>0.33528918692372173</v>
      </c>
      <c r="U23" s="86">
        <f t="shared" si="7"/>
        <v>8.1920017197144077E-2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投入係数表!AD24</f>
        <v>0</v>
      </c>
      <c r="E24" s="77">
        <f t="shared" si="0"/>
        <v>0</v>
      </c>
      <c r="F24" s="76">
        <f>分析係数表!C27</f>
        <v>2.5641025641025661E-2</v>
      </c>
      <c r="G24" s="77">
        <f t="shared" si="1"/>
        <v>0</v>
      </c>
      <c r="H24" s="77">
        <v>9.2544662243661117E-6</v>
      </c>
      <c r="I24" s="77">
        <f t="shared" si="2"/>
        <v>9.2544662243661117E-6</v>
      </c>
      <c r="J24" s="76">
        <f>分析係数表!G27</f>
        <v>0.17777777777777778</v>
      </c>
      <c r="K24" s="78">
        <f t="shared" si="3"/>
        <v>1.6452384398873089E-6</v>
      </c>
      <c r="L24" s="79"/>
      <c r="M24" s="80"/>
      <c r="N24" s="81">
        <f>分析係数表!H27</f>
        <v>1.2135524287447932E-2</v>
      </c>
      <c r="O24" s="82">
        <f t="shared" si="4"/>
        <v>0.25830545981608088</v>
      </c>
      <c r="P24" s="76">
        <f>分析係数表!C27</f>
        <v>2.5641025641025661E-2</v>
      </c>
      <c r="Q24" s="82">
        <f t="shared" si="5"/>
        <v>6.6232169183610533E-3</v>
      </c>
      <c r="R24" s="83">
        <v>6.6452175387667137E-3</v>
      </c>
      <c r="S24" s="84">
        <f t="shared" si="6"/>
        <v>6.6544720049910794E-3</v>
      </c>
      <c r="T24" s="85">
        <f>分析係数表!F27</f>
        <v>0.33333333333333331</v>
      </c>
      <c r="U24" s="86">
        <f t="shared" si="7"/>
        <v>2.2181573349970263E-3</v>
      </c>
      <c r="V24" s="87">
        <f>分析係数表!D27</f>
        <v>0</v>
      </c>
      <c r="W24" s="88">
        <f t="shared" si="8"/>
        <v>0</v>
      </c>
      <c r="X24" s="76">
        <f>分析係数表!E27</f>
        <v>0</v>
      </c>
      <c r="Y24" s="89">
        <f t="shared" si="9"/>
        <v>0</v>
      </c>
    </row>
    <row r="25" spans="1:25" x14ac:dyDescent="0.2">
      <c r="A25" s="6" t="s">
        <v>13</v>
      </c>
      <c r="B25" s="5" t="s">
        <v>191</v>
      </c>
      <c r="C25" s="90"/>
      <c r="D25" s="76">
        <f>投入係数表!AD25</f>
        <v>0</v>
      </c>
      <c r="E25" s="77">
        <f t="shared" si="0"/>
        <v>0</v>
      </c>
      <c r="F25" s="76">
        <f>分析係数表!C28</f>
        <v>7.5250836120401843E-3</v>
      </c>
      <c r="G25" s="77">
        <f t="shared" si="1"/>
        <v>0</v>
      </c>
      <c r="H25" s="77">
        <v>7.6873666984473535E-4</v>
      </c>
      <c r="I25" s="77">
        <f t="shared" si="2"/>
        <v>7.6873666984473535E-4</v>
      </c>
      <c r="J25" s="76">
        <f>分析係数表!G28</f>
        <v>0.13043478260869565</v>
      </c>
      <c r="K25" s="78">
        <f t="shared" si="3"/>
        <v>1.002700004145307E-4</v>
      </c>
      <c r="L25" s="79"/>
      <c r="M25" s="80"/>
      <c r="N25" s="81">
        <f>分析係数表!H28</f>
        <v>2.325428843189347E-2</v>
      </c>
      <c r="O25" s="82">
        <f t="shared" si="4"/>
        <v>0.49496911083676043</v>
      </c>
      <c r="P25" s="76">
        <f>分析係数表!C28</f>
        <v>7.5250836120401843E-3</v>
      </c>
      <c r="Q25" s="82">
        <f t="shared" si="5"/>
        <v>3.7246839444238073E-3</v>
      </c>
      <c r="R25" s="83">
        <v>3.8575376931267412E-3</v>
      </c>
      <c r="S25" s="84">
        <f t="shared" si="6"/>
        <v>4.6262743629714763E-3</v>
      </c>
      <c r="T25" s="85">
        <f>分析係数表!F28</f>
        <v>0.21739130434782608</v>
      </c>
      <c r="U25" s="86">
        <f t="shared" si="7"/>
        <v>1.0057118180372775E-3</v>
      </c>
      <c r="V25" s="87">
        <f>分析係数表!D28</f>
        <v>0</v>
      </c>
      <c r="W25" s="88">
        <f t="shared" si="8"/>
        <v>0</v>
      </c>
      <c r="X25" s="76">
        <f>分析係数表!E28</f>
        <v>0</v>
      </c>
      <c r="Y25" s="89">
        <f t="shared" si="9"/>
        <v>0</v>
      </c>
    </row>
    <row r="26" spans="1:25" x14ac:dyDescent="0.2">
      <c r="A26" s="6" t="s">
        <v>14</v>
      </c>
      <c r="B26" s="5" t="s">
        <v>50</v>
      </c>
      <c r="C26" s="90"/>
      <c r="D26" s="76">
        <f>投入係数表!AD26</f>
        <v>1.7287234042553192E-2</v>
      </c>
      <c r="E26" s="77">
        <f t="shared" si="0"/>
        <v>1.7287234042553192</v>
      </c>
      <c r="F26" s="76">
        <f>分析係数表!C29</f>
        <v>5.2565707133917394E-2</v>
      </c>
      <c r="G26" s="77">
        <f t="shared" si="1"/>
        <v>9.0871568183633802E-2</v>
      </c>
      <c r="H26" s="77">
        <v>9.4517291459588038E-2</v>
      </c>
      <c r="I26" s="77">
        <f t="shared" si="2"/>
        <v>9.4517291459588038E-2</v>
      </c>
      <c r="J26" s="76">
        <f>分析係数表!G29</f>
        <v>0.23652173913043478</v>
      </c>
      <c r="K26" s="78">
        <f t="shared" si="3"/>
        <v>2.2355394153919954E-2</v>
      </c>
      <c r="L26" s="79"/>
      <c r="M26" s="80"/>
      <c r="N26" s="81">
        <f>分析係数表!H29</f>
        <v>1.0889173144412739E-2</v>
      </c>
      <c r="O26" s="82">
        <f t="shared" si="4"/>
        <v>0.23177679097010503</v>
      </c>
      <c r="P26" s="76">
        <f>分析係数表!C29</f>
        <v>5.2565707133917394E-2</v>
      </c>
      <c r="Q26" s="82">
        <f t="shared" si="5"/>
        <v>1.2183510914573731E-2</v>
      </c>
      <c r="R26" s="83">
        <v>1.4739253978790169E-2</v>
      </c>
      <c r="S26" s="84">
        <f t="shared" si="6"/>
        <v>0.10925654543837821</v>
      </c>
      <c r="T26" s="85">
        <f>分析係数表!F29</f>
        <v>0.37217391304347824</v>
      </c>
      <c r="U26" s="86">
        <f t="shared" si="7"/>
        <v>4.0662436041413799E-2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投入係数表!AD27</f>
        <v>1.3297872340425532E-3</v>
      </c>
      <c r="E27" s="77">
        <f t="shared" si="0"/>
        <v>0.13297872340425532</v>
      </c>
      <c r="F27" s="76">
        <f>分析係数表!C30</f>
        <v>1</v>
      </c>
      <c r="G27" s="77">
        <f t="shared" si="1"/>
        <v>0.13297872340425532</v>
      </c>
      <c r="H27" s="77">
        <v>0.16246825819935964</v>
      </c>
      <c r="I27" s="77">
        <f t="shared" si="2"/>
        <v>0.16246825819935964</v>
      </c>
      <c r="J27" s="76">
        <f>分析係数表!G30</f>
        <v>0.34479678427869587</v>
      </c>
      <c r="K27" s="78">
        <f t="shared" si="3"/>
        <v>5.6018532974500067E-2</v>
      </c>
      <c r="L27" s="79"/>
      <c r="M27" s="80"/>
      <c r="N27" s="81">
        <f>分析係数表!H30</f>
        <v>0</v>
      </c>
      <c r="O27" s="82">
        <f t="shared" si="4"/>
        <v>0</v>
      </c>
      <c r="P27" s="76">
        <f>分析係数表!C30</f>
        <v>1</v>
      </c>
      <c r="Q27" s="82">
        <f t="shared" si="5"/>
        <v>0</v>
      </c>
      <c r="R27" s="83">
        <v>3.7934007490053052E-2</v>
      </c>
      <c r="S27" s="84">
        <f t="shared" si="6"/>
        <v>0.20040226568941269</v>
      </c>
      <c r="T27" s="85">
        <f>分析係数表!F30</f>
        <v>0.44149173738276015</v>
      </c>
      <c r="U27" s="86">
        <f t="shared" si="7"/>
        <v>8.847594445466031E-2</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投入係数表!AD28</f>
        <v>3.9893617021276593E-3</v>
      </c>
      <c r="E28" s="77">
        <f t="shared" si="0"/>
        <v>0.39893617021276595</v>
      </c>
      <c r="F28" s="76">
        <f>分析係数表!C31</f>
        <v>0.84592145015105746</v>
      </c>
      <c r="G28" s="77">
        <f t="shared" si="1"/>
        <v>0.33746866362409206</v>
      </c>
      <c r="H28" s="77">
        <v>0.44457838285282553</v>
      </c>
      <c r="I28" s="77">
        <f t="shared" si="2"/>
        <v>0.44457838285282553</v>
      </c>
      <c r="J28" s="76">
        <f>分析係数表!G31</f>
        <v>7.1042791857083509E-2</v>
      </c>
      <c r="K28" s="78">
        <f t="shared" si="3"/>
        <v>3.1584089517172065E-2</v>
      </c>
      <c r="L28" s="79"/>
      <c r="M28" s="80"/>
      <c r="N28" s="81">
        <f>分析係数表!H31</f>
        <v>2.6304568860900653E-2</v>
      </c>
      <c r="O28" s="82">
        <f t="shared" si="4"/>
        <v>0.55989453722296456</v>
      </c>
      <c r="P28" s="76">
        <f>分析係数表!C31</f>
        <v>0.84592145015105746</v>
      </c>
      <c r="Q28" s="82">
        <f t="shared" si="5"/>
        <v>0.47362679885930542</v>
      </c>
      <c r="R28" s="83">
        <v>0.61661152808281294</v>
      </c>
      <c r="S28" s="84">
        <f t="shared" si="6"/>
        <v>1.0611899109356384</v>
      </c>
      <c r="T28" s="85">
        <f>分析係数表!F31</f>
        <v>0.3444121312837557</v>
      </c>
      <c r="U28" s="86">
        <f t="shared" si="7"/>
        <v>0.36548667892216213</v>
      </c>
      <c r="V28" s="87">
        <f>分析係数表!D31</f>
        <v>0</v>
      </c>
      <c r="W28" s="88">
        <f t="shared" si="8"/>
        <v>0</v>
      </c>
      <c r="X28" s="76">
        <f>分析係数表!E31</f>
        <v>0</v>
      </c>
      <c r="Y28" s="89">
        <f t="shared" si="9"/>
        <v>0</v>
      </c>
    </row>
    <row r="29" spans="1:25" x14ac:dyDescent="0.2">
      <c r="A29" s="6" t="s">
        <v>17</v>
      </c>
      <c r="B29" s="5" t="s">
        <v>272</v>
      </c>
      <c r="C29" s="90"/>
      <c r="D29" s="76">
        <f>投入係数表!AD29</f>
        <v>1.3297872340425532E-3</v>
      </c>
      <c r="E29" s="77">
        <f t="shared" si="0"/>
        <v>0.13297872340425532</v>
      </c>
      <c r="F29" s="76">
        <f>分析係数表!C32</f>
        <v>1</v>
      </c>
      <c r="G29" s="77">
        <f t="shared" si="1"/>
        <v>0.13297872340425532</v>
      </c>
      <c r="H29" s="77">
        <v>0.15593844676885119</v>
      </c>
      <c r="I29" s="77">
        <f t="shared" si="2"/>
        <v>0.15593844676885119</v>
      </c>
      <c r="J29" s="76">
        <f>分析係数表!G32</f>
        <v>0.14030064423765212</v>
      </c>
      <c r="K29" s="78">
        <f t="shared" si="3"/>
        <v>2.1878264543088645E-2</v>
      </c>
      <c r="L29" s="79"/>
      <c r="M29" s="80"/>
      <c r="N29" s="81">
        <f>分析係数表!H32</f>
        <v>7.5437042867919574E-3</v>
      </c>
      <c r="O29" s="82">
        <f t="shared" si="4"/>
        <v>0.16056825880459083</v>
      </c>
      <c r="P29" s="76">
        <f>分析係数表!C32</f>
        <v>1</v>
      </c>
      <c r="Q29" s="82">
        <f t="shared" si="5"/>
        <v>0.16056825880459083</v>
      </c>
      <c r="R29" s="83">
        <v>0.19989675111022365</v>
      </c>
      <c r="S29" s="84">
        <f t="shared" si="6"/>
        <v>0.3558351978790748</v>
      </c>
      <c r="T29" s="85">
        <f>分析係数表!F32</f>
        <v>0.4831782390837509</v>
      </c>
      <c r="U29" s="86">
        <f t="shared" si="7"/>
        <v>0.17193182431522941</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投入係数表!AD30</f>
        <v>3.9893617021276593E-3</v>
      </c>
      <c r="E30" s="77">
        <f t="shared" si="0"/>
        <v>0.39893617021276595</v>
      </c>
      <c r="F30" s="76">
        <f>分析係数表!C33</f>
        <v>0.837092731829574</v>
      </c>
      <c r="G30" s="77">
        <f t="shared" si="1"/>
        <v>0.33394656854903215</v>
      </c>
      <c r="H30" s="77">
        <v>0.35144925839692442</v>
      </c>
      <c r="I30" s="77">
        <f t="shared" si="2"/>
        <v>0.35144925839692442</v>
      </c>
      <c r="J30" s="76">
        <f>分析係数表!G33</f>
        <v>0.5074626865671642</v>
      </c>
      <c r="K30" s="78">
        <f t="shared" si="3"/>
        <v>0.17834738485814075</v>
      </c>
      <c r="L30" s="79"/>
      <c r="M30" s="80"/>
      <c r="N30" s="81">
        <f>分析係数表!H33</f>
        <v>1.0823575715831939E-3</v>
      </c>
      <c r="O30" s="82">
        <f t="shared" si="4"/>
        <v>2.3038054524136944E-2</v>
      </c>
      <c r="P30" s="76">
        <f>分析係数表!C33</f>
        <v>0.837092731829574</v>
      </c>
      <c r="Q30" s="82">
        <f t="shared" si="5"/>
        <v>1.9284987997648471E-2</v>
      </c>
      <c r="R30" s="83">
        <v>5.011209594145228E-2</v>
      </c>
      <c r="S30" s="84">
        <f t="shared" si="6"/>
        <v>0.4015613543383767</v>
      </c>
      <c r="T30" s="85">
        <f>分析係数表!F33</f>
        <v>0.64477611940298507</v>
      </c>
      <c r="U30" s="86">
        <f t="shared" si="7"/>
        <v>0.25891717175250556</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投入係数表!AD31</f>
        <v>5.3191489361702126E-3</v>
      </c>
      <c r="E31" s="77">
        <f t="shared" si="0"/>
        <v>0.53191489361702127</v>
      </c>
      <c r="F31" s="76">
        <f>分析係数表!C34</f>
        <v>0.15171777726539082</v>
      </c>
      <c r="G31" s="77">
        <f t="shared" si="1"/>
        <v>8.0700945353931283E-2</v>
      </c>
      <c r="H31" s="77">
        <v>0.10785051573190874</v>
      </c>
      <c r="I31" s="77">
        <f t="shared" si="2"/>
        <v>0.10785051573190874</v>
      </c>
      <c r="J31" s="76">
        <f>分析係数表!G34</f>
        <v>0.4256007393715342</v>
      </c>
      <c r="K31" s="78">
        <f t="shared" si="3"/>
        <v>4.5901259237101637E-2</v>
      </c>
      <c r="L31" s="79"/>
      <c r="M31" s="80"/>
      <c r="N31" s="81">
        <f>分析係数表!H34</f>
        <v>0.18524713831217815</v>
      </c>
      <c r="O31" s="82">
        <f t="shared" si="4"/>
        <v>3.9429979379492561</v>
      </c>
      <c r="P31" s="76">
        <f>分析係数表!C34</f>
        <v>0.15171777726539082</v>
      </c>
      <c r="Q31" s="82">
        <f t="shared" si="5"/>
        <v>0.59822288290768055</v>
      </c>
      <c r="R31" s="83">
        <v>0.63139939278485735</v>
      </c>
      <c r="S31" s="84">
        <f t="shared" si="6"/>
        <v>0.73924990851676609</v>
      </c>
      <c r="T31" s="85">
        <f>分析係数表!F34</f>
        <v>0.70194085027726427</v>
      </c>
      <c r="U31" s="86">
        <f t="shared" si="7"/>
        <v>0.5189097093516486</v>
      </c>
      <c r="V31" s="87">
        <f>分析係数表!D34</f>
        <v>0.41728280961182995</v>
      </c>
      <c r="W31" s="88">
        <f t="shared" si="8"/>
        <v>0</v>
      </c>
      <c r="X31" s="76">
        <f>分析係数表!E34</f>
        <v>0.28927911275415896</v>
      </c>
      <c r="Y31" s="89">
        <f t="shared" si="9"/>
        <v>0</v>
      </c>
    </row>
    <row r="32" spans="1:25" x14ac:dyDescent="0.2">
      <c r="A32" s="6" t="s">
        <v>20</v>
      </c>
      <c r="B32" s="5" t="s">
        <v>37</v>
      </c>
      <c r="C32" s="75">
        <f>最終需要_まとめ!C33</f>
        <v>100</v>
      </c>
      <c r="D32" s="76">
        <f>投入係数表!AD32</f>
        <v>4.920212765957447E-2</v>
      </c>
      <c r="E32" s="77">
        <f t="shared" si="0"/>
        <v>4.9202127659574471</v>
      </c>
      <c r="F32" s="76">
        <f>分析係数表!C35</f>
        <v>0.24573021958870689</v>
      </c>
      <c r="G32" s="77">
        <f t="shared" si="1"/>
        <v>1.2090449634018823</v>
      </c>
      <c r="H32" s="77">
        <v>1.2546923329161042</v>
      </c>
      <c r="I32" s="77">
        <f t="shared" si="2"/>
        <v>101.25469233291611</v>
      </c>
      <c r="J32" s="76">
        <f>分析係数表!G35</f>
        <v>0.31648936170212766</v>
      </c>
      <c r="K32" s="78">
        <f t="shared" si="3"/>
        <v>32.046032945789939</v>
      </c>
      <c r="L32" s="79"/>
      <c r="M32" s="80"/>
      <c r="N32" s="81">
        <f>分析係数表!H35</f>
        <v>7.0287644724326803E-2</v>
      </c>
      <c r="O32" s="82">
        <f t="shared" si="4"/>
        <v>1.4960772983401658</v>
      </c>
      <c r="P32" s="76">
        <f>分析係数表!C35</f>
        <v>0.24573021958870689</v>
      </c>
      <c r="Q32" s="82">
        <f t="shared" si="5"/>
        <v>0.36763140304280828</v>
      </c>
      <c r="R32" s="83">
        <v>0.4063355086050226</v>
      </c>
      <c r="S32" s="84">
        <f t="shared" si="6"/>
        <v>101.66102784152113</v>
      </c>
      <c r="T32" s="85">
        <f>分析係数表!F35</f>
        <v>0.65026595744680848</v>
      </c>
      <c r="U32" s="86">
        <f t="shared" si="7"/>
        <v>66.106705604393397</v>
      </c>
      <c r="V32" s="87">
        <f>分析係数表!D35</f>
        <v>8.2446808510638292E-2</v>
      </c>
      <c r="W32" s="88">
        <f t="shared" si="8"/>
        <v>8</v>
      </c>
      <c r="X32" s="76">
        <f>分析係数表!E35</f>
        <v>6.3829787234042548E-2</v>
      </c>
      <c r="Y32" s="89">
        <f t="shared" si="9"/>
        <v>6</v>
      </c>
    </row>
    <row r="33" spans="1:25" x14ac:dyDescent="0.2">
      <c r="A33" s="6" t="s">
        <v>21</v>
      </c>
      <c r="B33" s="5" t="s">
        <v>38</v>
      </c>
      <c r="C33" s="90"/>
      <c r="D33" s="76">
        <f>投入係数表!AD33</f>
        <v>1.3297872340425532E-2</v>
      </c>
      <c r="E33" s="77">
        <f t="shared" si="0"/>
        <v>1.3297872340425532</v>
      </c>
      <c r="F33" s="76">
        <f>分析係数表!C36</f>
        <v>0.58821233411397345</v>
      </c>
      <c r="G33" s="77">
        <f t="shared" si="1"/>
        <v>0.78219725281113484</v>
      </c>
      <c r="H33" s="77">
        <v>0.82648157902418107</v>
      </c>
      <c r="I33" s="77">
        <f t="shared" si="2"/>
        <v>0.82648157902418107</v>
      </c>
      <c r="J33" s="76">
        <f>分析係数表!G36</f>
        <v>4.6988749172733289E-2</v>
      </c>
      <c r="K33" s="78">
        <f t="shared" si="3"/>
        <v>3.8835335612651789E-2</v>
      </c>
      <c r="L33" s="79"/>
      <c r="M33" s="80"/>
      <c r="N33" s="81">
        <f>分析係数表!H36</f>
        <v>7.2517957296073993E-2</v>
      </c>
      <c r="O33" s="82">
        <f t="shared" si="4"/>
        <v>1.5435496531171753</v>
      </c>
      <c r="P33" s="76">
        <f>分析係数表!C36</f>
        <v>0.58821233411397345</v>
      </c>
      <c r="Q33" s="82">
        <f t="shared" si="5"/>
        <v>0.90793494428086774</v>
      </c>
      <c r="R33" s="83">
        <v>0.95846653975538554</v>
      </c>
      <c r="S33" s="84">
        <f t="shared" si="6"/>
        <v>1.7849481187795666</v>
      </c>
      <c r="T33" s="85">
        <f>分析係数表!F36</f>
        <v>0.85903375248180014</v>
      </c>
      <c r="U33" s="86">
        <f t="shared" si="7"/>
        <v>1.5333306804605411</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投入係数表!AD34</f>
        <v>2.6595744680851064E-2</v>
      </c>
      <c r="E34" s="77">
        <f t="shared" si="0"/>
        <v>2.6595744680851063</v>
      </c>
      <c r="F34" s="76">
        <f>分析係数表!C37</f>
        <v>0.50371087447563734</v>
      </c>
      <c r="G34" s="77">
        <f t="shared" si="1"/>
        <v>1.339656581052227</v>
      </c>
      <c r="H34" s="77">
        <v>1.4573347549541313</v>
      </c>
      <c r="I34" s="77">
        <f t="shared" si="2"/>
        <v>1.4573347549541313</v>
      </c>
      <c r="J34" s="76">
        <f>分析係数表!G37</f>
        <v>0.46674537583628495</v>
      </c>
      <c r="K34" s="78">
        <f t="shared" si="3"/>
        <v>0.68020425792034622</v>
      </c>
      <c r="L34" s="79"/>
      <c r="M34" s="80"/>
      <c r="N34" s="81">
        <f>分析係数表!H37</f>
        <v>5.4544261864934891E-2</v>
      </c>
      <c r="O34" s="82">
        <f t="shared" si="4"/>
        <v>1.1609783234436284</v>
      </c>
      <c r="P34" s="76">
        <f>分析係数表!C37</f>
        <v>0.50371087447563734</v>
      </c>
      <c r="Q34" s="82">
        <f t="shared" si="5"/>
        <v>0.58479740654904944</v>
      </c>
      <c r="R34" s="83">
        <v>0.66086959497841791</v>
      </c>
      <c r="S34" s="84">
        <f t="shared" si="6"/>
        <v>2.1182043499325491</v>
      </c>
      <c r="T34" s="85">
        <f>分析係数表!F37</f>
        <v>0.71979535615899248</v>
      </c>
      <c r="U34" s="86">
        <f t="shared" si="7"/>
        <v>1.5246736544772264</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投入係数表!AD35</f>
        <v>5.8510638297872342E-2</v>
      </c>
      <c r="E35" s="77">
        <f t="shared" si="0"/>
        <v>5.8510638297872344</v>
      </c>
      <c r="F35" s="76">
        <f>分析係数表!C38</f>
        <v>2.603198214949809E-3</v>
      </c>
      <c r="G35" s="77">
        <f t="shared" si="1"/>
        <v>1.5231478917259521E-2</v>
      </c>
      <c r="H35" s="77">
        <v>1.580795112838055E-2</v>
      </c>
      <c r="I35" s="77">
        <f t="shared" si="2"/>
        <v>1.580795112838055E-2</v>
      </c>
      <c r="J35" s="76">
        <f>分析係数表!G38</f>
        <v>0.5</v>
      </c>
      <c r="K35" s="78">
        <f t="shared" si="3"/>
        <v>7.9039755641902749E-3</v>
      </c>
      <c r="L35" s="79"/>
      <c r="M35" s="80"/>
      <c r="N35" s="81">
        <f>分析係数表!H38</f>
        <v>4.7820525435402932E-2</v>
      </c>
      <c r="O35" s="82">
        <f t="shared" si="4"/>
        <v>1.0178631362482322</v>
      </c>
      <c r="P35" s="76">
        <f>分析係数表!C38</f>
        <v>2.603198214949809E-3</v>
      </c>
      <c r="Q35" s="82">
        <f t="shared" si="5"/>
        <v>2.6496994993446123E-3</v>
      </c>
      <c r="R35" s="83">
        <v>2.9792643031649572E-3</v>
      </c>
      <c r="S35" s="84">
        <f t="shared" si="6"/>
        <v>1.8787215431545507E-2</v>
      </c>
      <c r="T35" s="85">
        <f>分析係数表!F38</f>
        <v>0.66666666666666663</v>
      </c>
      <c r="U35" s="86">
        <f t="shared" si="7"/>
        <v>1.2524810287697004E-2</v>
      </c>
      <c r="V35" s="87">
        <f>分析係数表!D38</f>
        <v>1.0833333333333333</v>
      </c>
      <c r="W35" s="88">
        <f t="shared" si="8"/>
        <v>0</v>
      </c>
      <c r="X35" s="76">
        <f>分析係数表!E38</f>
        <v>0</v>
      </c>
      <c r="Y35" s="89">
        <f t="shared" si="9"/>
        <v>0</v>
      </c>
    </row>
    <row r="36" spans="1:25" x14ac:dyDescent="0.2">
      <c r="A36" s="6" t="s">
        <v>24</v>
      </c>
      <c r="B36" s="5" t="s">
        <v>39</v>
      </c>
      <c r="C36" s="90"/>
      <c r="D36" s="76">
        <f>投入係数表!AD36</f>
        <v>0</v>
      </c>
      <c r="E36" s="77">
        <f t="shared" si="0"/>
        <v>0</v>
      </c>
      <c r="F36" s="76">
        <f>分析係数表!C39</f>
        <v>1</v>
      </c>
      <c r="G36" s="77">
        <f t="shared" si="1"/>
        <v>0</v>
      </c>
      <c r="H36" s="77">
        <v>7.3314171085938212E-3</v>
      </c>
      <c r="I36" s="77">
        <f t="shared" si="2"/>
        <v>7.3314171085938212E-3</v>
      </c>
      <c r="J36" s="76">
        <f>分析係数表!G39</f>
        <v>0.35424286759326995</v>
      </c>
      <c r="K36" s="78">
        <f t="shared" si="3"/>
        <v>2.5971022200706349E-3</v>
      </c>
      <c r="L36" s="79"/>
      <c r="M36" s="80"/>
      <c r="N36" s="81">
        <f>分析係数表!H39</f>
        <v>4.3622290006231756E-3</v>
      </c>
      <c r="O36" s="82">
        <f t="shared" si="4"/>
        <v>9.2850340960915573E-2</v>
      </c>
      <c r="P36" s="76">
        <f>分析係数表!C39</f>
        <v>1</v>
      </c>
      <c r="Q36" s="82">
        <f t="shared" si="5"/>
        <v>9.2850340960915573E-2</v>
      </c>
      <c r="R36" s="83">
        <v>9.7942616798292831E-2</v>
      </c>
      <c r="S36" s="84">
        <f t="shared" si="6"/>
        <v>0.10527403390688665</v>
      </c>
      <c r="T36" s="85">
        <f>分析係数表!F39</f>
        <v>0.70501097293343085</v>
      </c>
      <c r="U36" s="86">
        <f t="shared" si="7"/>
        <v>7.421934906932115E-2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投入係数表!AD37</f>
        <v>0</v>
      </c>
      <c r="E37" s="77">
        <f t="shared" si="0"/>
        <v>0</v>
      </c>
      <c r="F37" s="76">
        <f>分析係数表!C40</f>
        <v>0.80741531074953321</v>
      </c>
      <c r="G37" s="77">
        <f t="shared" si="1"/>
        <v>0</v>
      </c>
      <c r="H37" s="77">
        <v>1.0139334257126228E-3</v>
      </c>
      <c r="I37" s="77">
        <f t="shared" si="2"/>
        <v>1.0139334257126228E-3</v>
      </c>
      <c r="J37" s="76">
        <f>分析係数表!G40</f>
        <v>0.58044960848699167</v>
      </c>
      <c r="K37" s="78">
        <f t="shared" si="3"/>
        <v>5.8853725998676614E-4</v>
      </c>
      <c r="L37" s="79"/>
      <c r="M37" s="80"/>
      <c r="N37" s="81">
        <f>分析係数表!H40</f>
        <v>3.1486765718783824E-2</v>
      </c>
      <c r="O37" s="82">
        <f t="shared" si="4"/>
        <v>0.67019794979307479</v>
      </c>
      <c r="P37" s="76">
        <f>分析係数表!C40</f>
        <v>0.80741531074953321</v>
      </c>
      <c r="Q37" s="82">
        <f t="shared" si="5"/>
        <v>0.54112808589587558</v>
      </c>
      <c r="R37" s="83">
        <v>0.54173157619766465</v>
      </c>
      <c r="S37" s="84">
        <f t="shared" si="6"/>
        <v>0.54274550962337731</v>
      </c>
      <c r="T37" s="85">
        <f>分析係数表!F40</f>
        <v>0.7794897701439758</v>
      </c>
      <c r="U37" s="86">
        <f t="shared" si="7"/>
        <v>0.42306457254300139</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投入係数表!AD38</f>
        <v>0</v>
      </c>
      <c r="E38" s="77">
        <f t="shared" si="0"/>
        <v>0</v>
      </c>
      <c r="F38" s="76">
        <f>分析係数表!C41</f>
        <v>0.45201238390092879</v>
      </c>
      <c r="G38" s="77">
        <f t="shared" si="1"/>
        <v>0</v>
      </c>
      <c r="H38" s="77">
        <v>4.8395361535890059E-7</v>
      </c>
      <c r="I38" s="77">
        <f t="shared" si="2"/>
        <v>4.8395361535890059E-7</v>
      </c>
      <c r="J38" s="76">
        <f>分析係数表!G41</f>
        <v>0.48819421350182907</v>
      </c>
      <c r="K38" s="78">
        <f t="shared" si="3"/>
        <v>2.3626335462150517E-7</v>
      </c>
      <c r="L38" s="79"/>
      <c r="M38" s="80"/>
      <c r="N38" s="81">
        <f>分析係数表!H41</f>
        <v>5.5823411722260484E-2</v>
      </c>
      <c r="O38" s="82">
        <f t="shared" si="4"/>
        <v>1.1882051151539721</v>
      </c>
      <c r="P38" s="76">
        <f>分析係数表!C41</f>
        <v>0.45201238390092879</v>
      </c>
      <c r="Q38" s="82">
        <f t="shared" si="5"/>
        <v>0.53708342666402453</v>
      </c>
      <c r="R38" s="83">
        <v>0.54181670849373897</v>
      </c>
      <c r="S38" s="84">
        <f t="shared" si="6"/>
        <v>0.54181719244735438</v>
      </c>
      <c r="T38" s="85">
        <f>分析係数表!F41</f>
        <v>0.58829398071167271</v>
      </c>
      <c r="U38" s="86">
        <f t="shared" si="7"/>
        <v>0.31874779296287659</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投入係数表!AD39</f>
        <v>1.3297872340425532E-3</v>
      </c>
      <c r="E39" s="77">
        <f>$C$32*D39</f>
        <v>0.13297872340425532</v>
      </c>
      <c r="F39" s="76">
        <f>分析係数表!C42</f>
        <v>0.22977941176470584</v>
      </c>
      <c r="G39" s="77">
        <f>E39*F39</f>
        <v>3.0555772841051307E-2</v>
      </c>
      <c r="H39" s="77">
        <v>3.2589498107609464E-2</v>
      </c>
      <c r="I39" s="77">
        <f>C39+H39</f>
        <v>3.2589498107609464E-2</v>
      </c>
      <c r="J39" s="76">
        <f>分析係数表!G42</f>
        <v>0.5</v>
      </c>
      <c r="K39" s="78">
        <f>I39*J39</f>
        <v>1.6294749053804732E-2</v>
      </c>
      <c r="L39" s="79"/>
      <c r="M39" s="80"/>
      <c r="N39" s="81">
        <f>分析係数表!H42</f>
        <v>1.6268162288038308E-2</v>
      </c>
      <c r="O39" s="82">
        <f t="shared" si="4"/>
        <v>0.34626894072642195</v>
      </c>
      <c r="P39" s="76">
        <f>分析係数表!C42</f>
        <v>0.22977941176470584</v>
      </c>
      <c r="Q39" s="82">
        <f>O39*P39</f>
        <v>7.9565473512505036E-2</v>
      </c>
      <c r="R39" s="83">
        <v>8.1581565894204774E-2</v>
      </c>
      <c r="S39" s="84">
        <f>I39+R39</f>
        <v>0.11417106400181423</v>
      </c>
      <c r="T39" s="85">
        <f>分析係数表!F42</f>
        <v>0.56349206349206349</v>
      </c>
      <c r="U39" s="86">
        <f>S39*T39</f>
        <v>6.4334488445466756E-2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投入係数表!AD40</f>
        <v>0.11702127659574468</v>
      </c>
      <c r="E40" s="77">
        <f>$C$32*D40</f>
        <v>11.702127659574469</v>
      </c>
      <c r="F40" s="76">
        <f>分析係数表!C43</f>
        <v>0.15755839576906128</v>
      </c>
      <c r="G40" s="77">
        <f>E40*F40</f>
        <v>1.8437684611273129</v>
      </c>
      <c r="H40" s="77">
        <v>1.940328690915174</v>
      </c>
      <c r="I40" s="77">
        <f>C40+H40</f>
        <v>1.940328690915174</v>
      </c>
      <c r="J40" s="76">
        <f>分析係数表!G43</f>
        <v>0.37795275590551181</v>
      </c>
      <c r="K40" s="78">
        <f>I40*J40</f>
        <v>0.73335257609392401</v>
      </c>
      <c r="L40" s="79"/>
      <c r="M40" s="80"/>
      <c r="N40" s="81">
        <f>分析係数表!H43</f>
        <v>4.3425497720489356E-2</v>
      </c>
      <c r="O40" s="82">
        <f t="shared" si="4"/>
        <v>0.92431467242294896</v>
      </c>
      <c r="P40" s="76">
        <f>分析係数表!C43</f>
        <v>0.15755839576906128</v>
      </c>
      <c r="Q40" s="82">
        <f>O40*P40</f>
        <v>0.14563353697276521</v>
      </c>
      <c r="R40" s="83">
        <v>0.20701960218557924</v>
      </c>
      <c r="S40" s="84">
        <f>I40+R40</f>
        <v>2.1473482931007535</v>
      </c>
      <c r="T40" s="85">
        <f>分析係数表!F43</f>
        <v>0.59317585301837272</v>
      </c>
      <c r="U40" s="86">
        <f>S40*T40</f>
        <v>1.2737551554875861</v>
      </c>
      <c r="V40" s="87">
        <f>分析係数表!D43</f>
        <v>0.81889763779527558</v>
      </c>
      <c r="W40" s="88">
        <f>ROUND(S40*V40,0)</f>
        <v>2</v>
      </c>
      <c r="X40" s="76">
        <f>分析係数表!E43</f>
        <v>0.67322834645669294</v>
      </c>
      <c r="Y40" s="89">
        <f>ROUND(S40*X40,0)</f>
        <v>1</v>
      </c>
    </row>
    <row r="41" spans="1:25" x14ac:dyDescent="0.2">
      <c r="A41" s="6" t="s">
        <v>340</v>
      </c>
      <c r="B41" s="5" t="s">
        <v>42</v>
      </c>
      <c r="C41" s="90"/>
      <c r="D41" s="76">
        <f>投入係数表!AD41</f>
        <v>0</v>
      </c>
      <c r="E41" s="77">
        <f>$C$32*D41</f>
        <v>0</v>
      </c>
      <c r="F41" s="76">
        <f>分析係数表!C44</f>
        <v>0.3172445048719692</v>
      </c>
      <c r="G41" s="77">
        <f>E41*F41</f>
        <v>0</v>
      </c>
      <c r="H41" s="77">
        <v>2.2970864115925743E-4</v>
      </c>
      <c r="I41" s="77">
        <f>C41+H41</f>
        <v>2.2970864115925743E-4</v>
      </c>
      <c r="J41" s="76">
        <f>分析係数表!G44</f>
        <v>0.27070707070707073</v>
      </c>
      <c r="K41" s="78">
        <f>I41*J41</f>
        <v>6.2183753364324236E-5</v>
      </c>
      <c r="L41" s="79"/>
      <c r="M41" s="80"/>
      <c r="N41" s="81">
        <f>分析係数表!H44</f>
        <v>0.1249959001607137</v>
      </c>
      <c r="O41" s="82">
        <f t="shared" si="4"/>
        <v>2.6605462361056333</v>
      </c>
      <c r="P41" s="76">
        <f>分析係数表!C44</f>
        <v>0.3172445048719692</v>
      </c>
      <c r="Q41" s="82">
        <f>O41*P41</f>
        <v>0.8440436733623129</v>
      </c>
      <c r="R41" s="83">
        <v>0.85173548543592914</v>
      </c>
      <c r="S41" s="84">
        <f>I41+R41</f>
        <v>0.85196519407708837</v>
      </c>
      <c r="T41" s="85">
        <f>分析係数表!F44</f>
        <v>0.56111111111111112</v>
      </c>
      <c r="U41" s="86">
        <f>S41*T41</f>
        <v>0.47804713667658849</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投入係数表!AD42</f>
        <v>2.6595744680851063E-3</v>
      </c>
      <c r="E42" s="77">
        <f>$C$32*D42</f>
        <v>0.26595744680851063</v>
      </c>
      <c r="F42" s="76">
        <f>分析係数表!C45</f>
        <v>1</v>
      </c>
      <c r="G42" s="77">
        <f>E42*F42</f>
        <v>0.26595744680851063</v>
      </c>
      <c r="H42" s="77">
        <v>0.27548886647770326</v>
      </c>
      <c r="I42" s="77">
        <f>C42+H42</f>
        <v>0.27548886647770326</v>
      </c>
      <c r="J42" s="76">
        <f>分析係数表!G45</f>
        <v>0</v>
      </c>
      <c r="K42" s="78">
        <f>I42*J42</f>
        <v>0</v>
      </c>
      <c r="L42" s="79"/>
      <c r="M42" s="80"/>
      <c r="N42" s="81">
        <f>分析係数表!H45</f>
        <v>0</v>
      </c>
      <c r="O42" s="82">
        <f t="shared" si="4"/>
        <v>0</v>
      </c>
      <c r="P42" s="76">
        <f>分析係数表!C45</f>
        <v>1</v>
      </c>
      <c r="Q42" s="82">
        <f>O42*P42</f>
        <v>0</v>
      </c>
      <c r="R42" s="83">
        <v>7.4028887394729367E-3</v>
      </c>
      <c r="S42" s="84">
        <f>I42+R42</f>
        <v>0.28289175521717619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7.9787234042553185E-3</v>
      </c>
      <c r="E43" s="77">
        <f>$C$32*D43</f>
        <v>0.7978723404255319</v>
      </c>
      <c r="F43" s="76">
        <f>分析係数表!C46</f>
        <v>4.6672428694900625E-2</v>
      </c>
      <c r="G43" s="77">
        <f>E43*F43</f>
        <v>3.7238639916144116E-2</v>
      </c>
      <c r="H43" s="77">
        <v>3.9589652386406646E-2</v>
      </c>
      <c r="I43" s="77">
        <f>C43+H43</f>
        <v>3.9589652386406646E-2</v>
      </c>
      <c r="J43" s="76">
        <f>分析係数表!G46</f>
        <v>1.8518518518518517E-2</v>
      </c>
      <c r="K43" s="78">
        <f>I43*J43</f>
        <v>7.331417108593823E-4</v>
      </c>
      <c r="L43" s="79"/>
      <c r="M43" s="80"/>
      <c r="N43" s="81">
        <f>分析係数表!H46</f>
        <v>2.5582997146511858E-2</v>
      </c>
      <c r="O43" s="82">
        <f t="shared" si="4"/>
        <v>0.54453583420687324</v>
      </c>
      <c r="P43" s="76">
        <f>分析係数表!C46</f>
        <v>4.6672428694900625E-2</v>
      </c>
      <c r="Q43" s="82">
        <f>O43*P43</f>
        <v>2.5414809893838521E-2</v>
      </c>
      <c r="R43" s="83">
        <v>2.7498289521837208E-2</v>
      </c>
      <c r="S43" s="84">
        <f>I43+R43</f>
        <v>6.7087941908243853E-2</v>
      </c>
      <c r="T43" s="85">
        <f>分析係数表!F46</f>
        <v>0.35185185185185186</v>
      </c>
      <c r="U43" s="86">
        <f>S43*T43</f>
        <v>2.3605016597345058E-2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投入係数表!AD44</f>
        <v>0.31781914893617019</v>
      </c>
      <c r="E44" s="91">
        <f>SUM(E5:E43)</f>
        <v>31.781914893617024</v>
      </c>
      <c r="F44" s="92">
        <f>分析係数表!C47</f>
        <v>0.39611399613657461</v>
      </c>
      <c r="G44" s="91">
        <f>SUM(G5:G43)</f>
        <v>6.8051228949573188</v>
      </c>
      <c r="H44" s="91">
        <f>SUM(H5:H43)</f>
        <v>7.4922814363005905</v>
      </c>
      <c r="I44" s="91">
        <f>SUM(I5:I43)</f>
        <v>107.49228143630059</v>
      </c>
      <c r="J44" s="92">
        <f>分析係数表!G47</f>
        <v>0.26621430495689657</v>
      </c>
      <c r="K44" s="93">
        <f>SUM(K5:K43)</f>
        <v>33.947476892678523</v>
      </c>
      <c r="L44" s="94">
        <f>最終需要_まとめ!$L$33</f>
        <v>0.627</v>
      </c>
      <c r="M44" s="91">
        <f>K44*L44</f>
        <v>21.285068011709434</v>
      </c>
      <c r="N44" s="95">
        <f>分析係数表!H47</f>
        <v>1</v>
      </c>
      <c r="O44" s="96">
        <f>SUM(O5:O43)</f>
        <v>21.285068011709431</v>
      </c>
      <c r="P44" s="92">
        <f>分析係数表!C47</f>
        <v>0.39611399613657461</v>
      </c>
      <c r="Q44" s="96">
        <f>SUM(Q5:Q43)</f>
        <v>6.2686329338460647</v>
      </c>
      <c r="R44" s="91">
        <f>SUM(R5:R43)</f>
        <v>7.0478444974868841</v>
      </c>
      <c r="S44" s="97">
        <f>SUM(S5:S43)</f>
        <v>114.54012593378745</v>
      </c>
      <c r="T44" s="98">
        <f>分析係数表!F47</f>
        <v>0.49986530172413796</v>
      </c>
      <c r="U44" s="99">
        <f>SUM(U5:U43)</f>
        <v>73.797839505462022</v>
      </c>
      <c r="V44" s="100">
        <f>分析係数表!D47</f>
        <v>0.10482893318965517</v>
      </c>
      <c r="W44" s="101">
        <f>SUM(W5:W43)</f>
        <v>10</v>
      </c>
      <c r="X44" s="92">
        <f>分析係数表!E47</f>
        <v>8.4725215517241381E-2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1</v>
      </c>
      <c r="G5" s="77">
        <f t="shared" ref="G5:G38" si="1">E5*F5</f>
        <v>0</v>
      </c>
      <c r="H5" s="77">
        <f t="array" ref="H5:H43">MMULT(逆行列係数!C5:AO43,'29'!G5:G43)</f>
        <v>1.2970331972135731E-3</v>
      </c>
      <c r="I5" s="77">
        <f t="shared" ref="I5:I38" si="2">C5+H5</f>
        <v>1.2970331972135731E-3</v>
      </c>
      <c r="J5" s="76">
        <f>分析係数表!G8</f>
        <v>0.11967899511514306</v>
      </c>
      <c r="K5" s="78">
        <f t="shared" ref="K5:K38" si="3">I5*J5</f>
        <v>1.552276296735016E-4</v>
      </c>
      <c r="L5" s="79" t="s">
        <v>185</v>
      </c>
      <c r="M5" s="80" t="s">
        <v>185</v>
      </c>
      <c r="N5" s="81">
        <f>分析係数表!H8</f>
        <v>1.4037849716291122E-2</v>
      </c>
      <c r="O5" s="82">
        <f t="shared" ref="O5:O43" si="4">$M$44*N5</f>
        <v>5.206491089378306E-2</v>
      </c>
      <c r="P5" s="76">
        <f>分析係数表!C8</f>
        <v>1</v>
      </c>
      <c r="Q5" s="82">
        <f t="shared" ref="Q5:Q38" si="5">O5*P5</f>
        <v>5.206491089378306E-2</v>
      </c>
      <c r="R5" s="83">
        <f t="array" ref="R5:R43">MMULT(逆行列係数!C5:AO43,'29'!Q5:Q43)</f>
        <v>7.529256384321234E-2</v>
      </c>
      <c r="S5" s="84">
        <f t="shared" ref="S5:S38" si="6">I5+R5</f>
        <v>7.6589597040425908E-2</v>
      </c>
      <c r="T5" s="85">
        <f>分析係数表!F8</f>
        <v>0.45208187950686207</v>
      </c>
      <c r="U5" s="86">
        <f t="shared" ref="U5:U38" si="7">S5*T5</f>
        <v>3.4624768980708945E-2</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投入係数表!AE6</f>
        <v>0</v>
      </c>
      <c r="E6" s="77">
        <f t="shared" si="0"/>
        <v>0</v>
      </c>
      <c r="F6" s="76">
        <f>分析係数表!C9</f>
        <v>0.71764705882352942</v>
      </c>
      <c r="G6" s="77">
        <f t="shared" si="1"/>
        <v>0</v>
      </c>
      <c r="H6" s="77">
        <v>3.4095764655891748E-4</v>
      </c>
      <c r="I6" s="77">
        <f t="shared" si="2"/>
        <v>3.4095764655891748E-4</v>
      </c>
      <c r="J6" s="76">
        <f>分析係数表!G9</f>
        <v>0.25757575757575757</v>
      </c>
      <c r="K6" s="78">
        <f t="shared" si="3"/>
        <v>8.782242411366056E-5</v>
      </c>
      <c r="L6" s="79"/>
      <c r="M6" s="80"/>
      <c r="N6" s="81">
        <f>分析係数表!H9</f>
        <v>7.2157171438879601E-4</v>
      </c>
      <c r="O6" s="82">
        <f t="shared" si="4"/>
        <v>2.6762337375309049E-3</v>
      </c>
      <c r="P6" s="76">
        <f>分析係数表!C9</f>
        <v>0.71764705882352942</v>
      </c>
      <c r="Q6" s="82">
        <f t="shared" si="5"/>
        <v>1.9205912704633554E-3</v>
      </c>
      <c r="R6" s="83">
        <v>2.3596857990501909E-3</v>
      </c>
      <c r="S6" s="84">
        <f t="shared" si="6"/>
        <v>2.7006434456091082E-3</v>
      </c>
      <c r="T6" s="85">
        <f>分析係数表!F9</f>
        <v>0.71212121212121215</v>
      </c>
      <c r="U6" s="86">
        <f t="shared" si="7"/>
        <v>1.923185483994365E-3</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投入係数表!AE7</f>
        <v>0</v>
      </c>
      <c r="E7" s="77">
        <f t="shared" si="0"/>
        <v>0</v>
      </c>
      <c r="F7" s="76">
        <f>分析係数表!C10</f>
        <v>2.3584905660377409E-2</v>
      </c>
      <c r="G7" s="77">
        <f t="shared" si="1"/>
        <v>0</v>
      </c>
      <c r="H7" s="77">
        <v>1.2470972727235585E-7</v>
      </c>
      <c r="I7" s="77">
        <f t="shared" si="2"/>
        <v>1.2470972727235585E-7</v>
      </c>
      <c r="J7" s="76">
        <f>分析係数表!G10</f>
        <v>0.2857142857142857</v>
      </c>
      <c r="K7" s="78">
        <f t="shared" si="3"/>
        <v>3.5631350649244523E-8</v>
      </c>
      <c r="L7" s="79"/>
      <c r="M7" s="80"/>
      <c r="N7" s="81">
        <f>分析係数表!H10</f>
        <v>1.443143428777592E-3</v>
      </c>
      <c r="O7" s="82">
        <f t="shared" si="4"/>
        <v>5.3524674750618098E-3</v>
      </c>
      <c r="P7" s="76">
        <f>分析係数表!C10</f>
        <v>2.3584905660377409E-2</v>
      </c>
      <c r="Q7" s="82">
        <f t="shared" si="5"/>
        <v>1.2623744044957126E-4</v>
      </c>
      <c r="R7" s="83">
        <v>1.8102305516816248E-4</v>
      </c>
      <c r="S7" s="84">
        <f t="shared" si="6"/>
        <v>1.8114776489543485E-4</v>
      </c>
      <c r="T7" s="85">
        <f>分析係数表!F10</f>
        <v>0.5714285714285714</v>
      </c>
      <c r="U7" s="86">
        <f t="shared" si="7"/>
        <v>1.0351300851167705E-4</v>
      </c>
      <c r="V7" s="87">
        <f>分析係数表!D10</f>
        <v>0.14285714285714285</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-1.2164698806958659E-4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0.10853964836742014</v>
      </c>
      <c r="G9" s="77">
        <f t="shared" si="1"/>
        <v>0</v>
      </c>
      <c r="H9" s="77">
        <v>3.3768928347400939E-5</v>
      </c>
      <c r="I9" s="77">
        <f t="shared" si="2"/>
        <v>3.3768928347400939E-5</v>
      </c>
      <c r="J9" s="76">
        <f>分析係数表!G12</f>
        <v>0.14452332657200812</v>
      </c>
      <c r="K9" s="78">
        <f t="shared" si="3"/>
        <v>4.8803978595381682E-6</v>
      </c>
      <c r="L9" s="79"/>
      <c r="M9" s="80"/>
      <c r="N9" s="81">
        <f>分析係数表!H12</f>
        <v>0.10554626258650661</v>
      </c>
      <c r="O9" s="82">
        <f t="shared" si="4"/>
        <v>0.39146000760792965</v>
      </c>
      <c r="P9" s="76">
        <f>分析係数表!C12</f>
        <v>0.10853964836742014</v>
      </c>
      <c r="Q9" s="82">
        <f t="shared" si="5"/>
        <v>4.2488931575672295E-2</v>
      </c>
      <c r="R9" s="83">
        <v>4.6654968398298774E-2</v>
      </c>
      <c r="S9" s="84">
        <f t="shared" si="6"/>
        <v>4.6688737326646176E-2</v>
      </c>
      <c r="T9" s="85">
        <f>分析係数表!F12</f>
        <v>0.28575050709939148</v>
      </c>
      <c r="U9" s="86">
        <f t="shared" si="7"/>
        <v>1.3341330366919433E-2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5.8268907285331968E-2</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投入係数表!AE11</f>
        <v>0</v>
      </c>
      <c r="E11" s="77">
        <f t="shared" si="0"/>
        <v>0</v>
      </c>
      <c r="F11" s="76">
        <f>分析係数表!C14</f>
        <v>8.8339222614840951E-2</v>
      </c>
      <c r="G11" s="77">
        <f t="shared" si="1"/>
        <v>0</v>
      </c>
      <c r="H11" s="77">
        <v>5.0336278363393491E-3</v>
      </c>
      <c r="I11" s="77">
        <f t="shared" si="2"/>
        <v>5.0336278363393491E-3</v>
      </c>
      <c r="J11" s="76">
        <f>分析係数表!G14</f>
        <v>0.19860627177700349</v>
      </c>
      <c r="K11" s="78">
        <f t="shared" si="3"/>
        <v>9.9971005808830284E-4</v>
      </c>
      <c r="L11" s="79"/>
      <c r="M11" s="80"/>
      <c r="N11" s="81">
        <f>分析係数表!H14</f>
        <v>1.3119485716159927E-3</v>
      </c>
      <c r="O11" s="82">
        <f t="shared" si="4"/>
        <v>4.8658795227834633E-3</v>
      </c>
      <c r="P11" s="76">
        <f>分析係数表!C14</f>
        <v>8.8339222614840951E-2</v>
      </c>
      <c r="Q11" s="82">
        <f t="shared" si="5"/>
        <v>4.2984801438016441E-4</v>
      </c>
      <c r="R11" s="83">
        <v>1.181673325111857E-3</v>
      </c>
      <c r="S11" s="84">
        <f t="shared" si="6"/>
        <v>6.215301161451206E-3</v>
      </c>
      <c r="T11" s="85">
        <f>分析係数表!F14</f>
        <v>0.38327526132404183</v>
      </c>
      <c r="U11" s="86">
        <f t="shared" si="7"/>
        <v>2.3821711768628319E-3</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投入係数表!AE12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3.6250802444736809E-2</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投入係数表!AE13</f>
        <v>0</v>
      </c>
      <c r="E13" s="77">
        <f t="shared" si="0"/>
        <v>0</v>
      </c>
      <c r="F13" s="76">
        <f>分析係数表!C16</f>
        <v>0.17911646586345387</v>
      </c>
      <c r="G13" s="77">
        <f t="shared" si="1"/>
        <v>0</v>
      </c>
      <c r="H13" s="77">
        <v>5.019624273423685E-3</v>
      </c>
      <c r="I13" s="77">
        <f t="shared" si="2"/>
        <v>5.019624273423685E-3</v>
      </c>
      <c r="J13" s="76">
        <f>分析係数表!G16</f>
        <v>3.2586558044806514E-2</v>
      </c>
      <c r="K13" s="78">
        <f t="shared" si="3"/>
        <v>1.6357227774904063E-4</v>
      </c>
      <c r="L13" s="79"/>
      <c r="M13" s="80"/>
      <c r="N13" s="81">
        <f>分析係数表!H16</f>
        <v>1.8859260716979895E-2</v>
      </c>
      <c r="O13" s="82">
        <f t="shared" si="4"/>
        <v>6.9947018140012293E-2</v>
      </c>
      <c r="P13" s="76">
        <f>分析係数表!C16</f>
        <v>0.17911646586345387</v>
      </c>
      <c r="Q13" s="82">
        <f t="shared" si="5"/>
        <v>1.2528662686925901E-2</v>
      </c>
      <c r="R13" s="83">
        <v>1.5355253232976502E-2</v>
      </c>
      <c r="S13" s="84">
        <f t="shared" si="6"/>
        <v>2.0374877506400185E-2</v>
      </c>
      <c r="T13" s="85">
        <f>分析係数表!F16</f>
        <v>0.28920570264765783</v>
      </c>
      <c r="U13" s="86">
        <f t="shared" si="7"/>
        <v>5.8925307655984241E-3</v>
      </c>
      <c r="V13" s="87">
        <f>分析係数表!D16</f>
        <v>0</v>
      </c>
      <c r="W13" s="88">
        <f t="shared" si="8"/>
        <v>0</v>
      </c>
      <c r="X13" s="76">
        <f>分析係数表!E16</f>
        <v>0</v>
      </c>
      <c r="Y13" s="89">
        <f t="shared" si="9"/>
        <v>0</v>
      </c>
    </row>
    <row r="14" spans="1:25" x14ac:dyDescent="0.2">
      <c r="A14" s="6" t="s">
        <v>2</v>
      </c>
      <c r="B14" s="5" t="s">
        <v>364</v>
      </c>
      <c r="C14" s="90"/>
      <c r="D14" s="76">
        <f>投入係数表!AE14</f>
        <v>0</v>
      </c>
      <c r="E14" s="77">
        <f t="shared" si="0"/>
        <v>0</v>
      </c>
      <c r="F14" s="76">
        <f>分析係数表!C17</f>
        <v>0.37357512953367877</v>
      </c>
      <c r="G14" s="77">
        <f t="shared" si="1"/>
        <v>0</v>
      </c>
      <c r="H14" s="77">
        <v>1.2593463643526877E-2</v>
      </c>
      <c r="I14" s="77">
        <f t="shared" si="2"/>
        <v>1.2593463643526877E-2</v>
      </c>
      <c r="J14" s="76">
        <f>分析係数表!G17</f>
        <v>0.21247931930985584</v>
      </c>
      <c r="K14" s="78">
        <f t="shared" si="3"/>
        <v>2.6758505827300079E-3</v>
      </c>
      <c r="L14" s="79"/>
      <c r="M14" s="80"/>
      <c r="N14" s="81">
        <f>分析係数表!H17</f>
        <v>3.1158778575879824E-3</v>
      </c>
      <c r="O14" s="82">
        <f t="shared" si="4"/>
        <v>1.1556463866610725E-2</v>
      </c>
      <c r="P14" s="76">
        <f>分析係数表!C17</f>
        <v>0.37357512953367877</v>
      </c>
      <c r="Q14" s="82">
        <f t="shared" si="5"/>
        <v>4.3172074859203803E-3</v>
      </c>
      <c r="R14" s="83">
        <v>8.2481382089022795E-3</v>
      </c>
      <c r="S14" s="84">
        <f t="shared" si="6"/>
        <v>2.0841601852429156E-2</v>
      </c>
      <c r="T14" s="85">
        <f>分析係数表!F17</f>
        <v>0.32309146773812336</v>
      </c>
      <c r="U14" s="86">
        <f t="shared" si="7"/>
        <v>6.7337437325149267E-3</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投入係数表!AE15</f>
        <v>0</v>
      </c>
      <c r="E15" s="77">
        <f t="shared" si="0"/>
        <v>0</v>
      </c>
      <c r="F15" s="76">
        <f>分析係数表!C18</f>
        <v>9.0293453724604955E-2</v>
      </c>
      <c r="G15" s="77">
        <f t="shared" si="1"/>
        <v>0</v>
      </c>
      <c r="H15" s="77">
        <v>5.0413889446888236E-3</v>
      </c>
      <c r="I15" s="77">
        <f t="shared" si="2"/>
        <v>5.0413889446888236E-3</v>
      </c>
      <c r="J15" s="76">
        <f>分析係数表!G18</f>
        <v>0.21491228070175439</v>
      </c>
      <c r="K15" s="78">
        <f t="shared" si="3"/>
        <v>1.0834563960076858E-3</v>
      </c>
      <c r="L15" s="79"/>
      <c r="M15" s="80"/>
      <c r="N15" s="81">
        <f>分析係数表!H18</f>
        <v>4.9198071435599725E-4</v>
      </c>
      <c r="O15" s="82">
        <f t="shared" si="4"/>
        <v>1.8247048210437988E-3</v>
      </c>
      <c r="P15" s="76">
        <f>分析係数表!C18</f>
        <v>9.0293453724604955E-2</v>
      </c>
      <c r="Q15" s="82">
        <f t="shared" si="5"/>
        <v>1.6475890031998183E-4</v>
      </c>
      <c r="R15" s="83">
        <v>3.2735750754802516E-4</v>
      </c>
      <c r="S15" s="84">
        <f t="shared" si="6"/>
        <v>5.3687464522368484E-3</v>
      </c>
      <c r="T15" s="85">
        <f>分析係数表!F18</f>
        <v>0.46052631578947367</v>
      </c>
      <c r="U15" s="86">
        <f t="shared" si="7"/>
        <v>2.4724490240564433E-3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投入係数表!AE16</f>
        <v>0</v>
      </c>
      <c r="E16" s="77">
        <f t="shared" si="0"/>
        <v>0</v>
      </c>
      <c r="F16" s="76">
        <f>分析係数表!C19</f>
        <v>1.9704433497536922E-2</v>
      </c>
      <c r="G16" s="77">
        <f t="shared" si="1"/>
        <v>0</v>
      </c>
      <c r="H16" s="77">
        <v>5.7835334263611781E-4</v>
      </c>
      <c r="I16" s="77">
        <f t="shared" si="2"/>
        <v>5.7835334263611781E-4</v>
      </c>
      <c r="J16" s="76">
        <f>分析係数表!G19</f>
        <v>6.3291139240506333E-2</v>
      </c>
      <c r="K16" s="78">
        <f t="shared" si="3"/>
        <v>3.6604641938994803E-5</v>
      </c>
      <c r="L16" s="79"/>
      <c r="M16" s="80"/>
      <c r="N16" s="81">
        <f>分析係数表!H19</f>
        <v>-1.3119485716159927E-4</v>
      </c>
      <c r="O16" s="82">
        <f t="shared" si="4"/>
        <v>-4.8658795227834637E-4</v>
      </c>
      <c r="P16" s="76">
        <f>分析係数表!C19</f>
        <v>1.9704433497536922E-2</v>
      </c>
      <c r="Q16" s="82">
        <f t="shared" si="5"/>
        <v>-9.5879399463713452E-6</v>
      </c>
      <c r="R16" s="83">
        <v>3.8972413940550747E-5</v>
      </c>
      <c r="S16" s="84">
        <f t="shared" si="6"/>
        <v>6.1732575657666856E-4</v>
      </c>
      <c r="T16" s="85">
        <f>分析係数表!F19</f>
        <v>0.26582278481012656</v>
      </c>
      <c r="U16" s="86">
        <f t="shared" si="7"/>
        <v>1.6409925174822834E-4</v>
      </c>
      <c r="V16" s="87">
        <f>分析係数表!D19</f>
        <v>3.7974683544303799E-2</v>
      </c>
      <c r="W16" s="88">
        <f t="shared" si="8"/>
        <v>0</v>
      </c>
      <c r="X16" s="76">
        <f>分析係数表!E19</f>
        <v>0</v>
      </c>
      <c r="Y16" s="89">
        <f t="shared" si="9"/>
        <v>0</v>
      </c>
    </row>
    <row r="17" spans="1:25" x14ac:dyDescent="0.2">
      <c r="A17" s="6" t="s">
        <v>5</v>
      </c>
      <c r="B17" s="5" t="s">
        <v>33</v>
      </c>
      <c r="C17" s="90"/>
      <c r="D17" s="76">
        <f>投入係数表!AE17</f>
        <v>0</v>
      </c>
      <c r="E17" s="77">
        <f t="shared" si="0"/>
        <v>0</v>
      </c>
      <c r="F17" s="76">
        <f>分析係数表!C20</f>
        <v>3.1397174254317317E-3</v>
      </c>
      <c r="G17" s="77">
        <f t="shared" si="1"/>
        <v>0</v>
      </c>
      <c r="H17" s="77">
        <v>3.589461488922241E-5</v>
      </c>
      <c r="I17" s="77">
        <f t="shared" si="2"/>
        <v>3.589461488922241E-5</v>
      </c>
      <c r="J17" s="76">
        <f>分析係数表!G20</f>
        <v>0.11538461538461539</v>
      </c>
      <c r="K17" s="78">
        <f t="shared" si="3"/>
        <v>4.1416863333718169E-6</v>
      </c>
      <c r="L17" s="79"/>
      <c r="M17" s="80"/>
      <c r="N17" s="81">
        <f>分析係数表!H20</f>
        <v>6.231755715175965E-4</v>
      </c>
      <c r="O17" s="82">
        <f t="shared" si="4"/>
        <v>2.311292773322145E-3</v>
      </c>
      <c r="P17" s="76">
        <f>分析係数表!C20</f>
        <v>3.1397174254317317E-3</v>
      </c>
      <c r="Q17" s="82">
        <f t="shared" si="5"/>
        <v>7.2568061956739725E-6</v>
      </c>
      <c r="R17" s="83">
        <v>1.7372518676552177E-5</v>
      </c>
      <c r="S17" s="84">
        <f t="shared" si="6"/>
        <v>5.3267133565774587E-5</v>
      </c>
      <c r="T17" s="85">
        <f>分析係数表!F20</f>
        <v>0.26923076923076922</v>
      </c>
      <c r="U17" s="86">
        <f t="shared" si="7"/>
        <v>1.4341151344631619E-5</v>
      </c>
      <c r="V17" s="87">
        <f>分析係数表!D20</f>
        <v>0</v>
      </c>
      <c r="W17" s="88">
        <f t="shared" si="8"/>
        <v>0</v>
      </c>
      <c r="X17" s="76">
        <f>分析係数表!E20</f>
        <v>0</v>
      </c>
      <c r="Y17" s="89">
        <f t="shared" si="9"/>
        <v>0</v>
      </c>
    </row>
    <row r="18" spans="1:25" x14ac:dyDescent="0.2">
      <c r="A18" s="6" t="s">
        <v>6</v>
      </c>
      <c r="B18" s="5" t="s">
        <v>34</v>
      </c>
      <c r="C18" s="90"/>
      <c r="D18" s="76">
        <f>投入係数表!AE18</f>
        <v>0</v>
      </c>
      <c r="E18" s="77">
        <f t="shared" si="0"/>
        <v>0</v>
      </c>
      <c r="F18" s="76">
        <f>分析係数表!C21</f>
        <v>0.20240700218818386</v>
      </c>
      <c r="G18" s="77">
        <f t="shared" si="1"/>
        <v>0</v>
      </c>
      <c r="H18" s="77">
        <v>2.0278014138324439E-2</v>
      </c>
      <c r="I18" s="77">
        <f t="shared" si="2"/>
        <v>2.0278014138324439E-2</v>
      </c>
      <c r="J18" s="76">
        <f>分析係数表!G21</f>
        <v>0.28486646884272998</v>
      </c>
      <c r="K18" s="78">
        <f t="shared" si="3"/>
        <v>5.7765262827274367E-3</v>
      </c>
      <c r="L18" s="79"/>
      <c r="M18" s="80"/>
      <c r="N18" s="81">
        <f>分析係数表!H21</f>
        <v>1.0495588572927942E-3</v>
      </c>
      <c r="O18" s="82">
        <f t="shared" si="4"/>
        <v>3.892703618226771E-3</v>
      </c>
      <c r="P18" s="76">
        <f>分析係数表!C21</f>
        <v>0.20240700218818386</v>
      </c>
      <c r="Q18" s="82">
        <f t="shared" si="5"/>
        <v>7.879104697723772E-4</v>
      </c>
      <c r="R18" s="83">
        <v>1.5100347035312143E-3</v>
      </c>
      <c r="S18" s="84">
        <f t="shared" si="6"/>
        <v>2.1788048841855652E-2</v>
      </c>
      <c r="T18" s="85">
        <f>分析係数表!F21</f>
        <v>0.42507418397626112</v>
      </c>
      <c r="U18" s="86">
        <f t="shared" si="7"/>
        <v>9.2615370818867129E-3</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投入係数表!AE19</f>
        <v>0</v>
      </c>
      <c r="E19" s="77">
        <f t="shared" si="0"/>
        <v>0</v>
      </c>
      <c r="F19" s="76">
        <f>分析係数表!C22</f>
        <v>1.320132013201325E-2</v>
      </c>
      <c r="G19" s="77">
        <f t="shared" si="1"/>
        <v>0</v>
      </c>
      <c r="H19" s="77">
        <v>1.4037470392926576E-4</v>
      </c>
      <c r="I19" s="77">
        <f t="shared" si="2"/>
        <v>1.4037470392926576E-4</v>
      </c>
      <c r="J19" s="76">
        <f>分析係数表!G22</f>
        <v>0.19444444444444445</v>
      </c>
      <c r="K19" s="78">
        <f t="shared" si="3"/>
        <v>2.7295081319579453E-5</v>
      </c>
      <c r="L19" s="79"/>
      <c r="M19" s="80"/>
      <c r="N19" s="81">
        <f>分析係数表!H22</f>
        <v>6.5597428580799636E-5</v>
      </c>
      <c r="O19" s="82">
        <f t="shared" si="4"/>
        <v>2.4329397613917318E-4</v>
      </c>
      <c r="P19" s="76">
        <f>分析係数表!C22</f>
        <v>1.320132013201325E-2</v>
      </c>
      <c r="Q19" s="82">
        <f t="shared" si="5"/>
        <v>3.2118016652036181E-6</v>
      </c>
      <c r="R19" s="83">
        <v>2.2060429412039664E-5</v>
      </c>
      <c r="S19" s="84">
        <f t="shared" si="6"/>
        <v>1.6243513334130542E-4</v>
      </c>
      <c r="T19" s="85">
        <f>分析係数表!F22</f>
        <v>0.42592592592592593</v>
      </c>
      <c r="U19" s="86">
        <f t="shared" si="7"/>
        <v>6.9185334571296756E-5</v>
      </c>
      <c r="V19" s="87">
        <f>分析係数表!D22</f>
        <v>2.7777777777777776E-2</v>
      </c>
      <c r="W19" s="88">
        <f t="shared" si="8"/>
        <v>0</v>
      </c>
      <c r="X19" s="76">
        <f>分析係数表!E22</f>
        <v>0</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1.2164698806958659E-4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投入係数表!AE21</f>
        <v>0</v>
      </c>
      <c r="E21" s="77">
        <f t="shared" si="0"/>
        <v>0</v>
      </c>
      <c r="F21" s="76">
        <f>分析係数表!C24</f>
        <v>0.31952662721893488</v>
      </c>
      <c r="G21" s="77">
        <f t="shared" si="1"/>
        <v>0</v>
      </c>
      <c r="H21" s="77">
        <v>8.4732931326458134E-4</v>
      </c>
      <c r="I21" s="77">
        <f t="shared" si="2"/>
        <v>8.4732931326458134E-4</v>
      </c>
      <c r="J21" s="76">
        <f>分析係数表!G24</f>
        <v>0.20786516853932585</v>
      </c>
      <c r="K21" s="78">
        <f t="shared" si="3"/>
        <v>1.7613025051005344E-4</v>
      </c>
      <c r="L21" s="79"/>
      <c r="M21" s="80"/>
      <c r="N21" s="81">
        <f>分析係数表!H24</f>
        <v>4.2638328577519763E-4</v>
      </c>
      <c r="O21" s="82">
        <f t="shared" si="4"/>
        <v>1.5814108449046258E-3</v>
      </c>
      <c r="P21" s="76">
        <f>分析係数表!C24</f>
        <v>0.31952662721893488</v>
      </c>
      <c r="Q21" s="82">
        <f t="shared" si="5"/>
        <v>5.0530287351982115E-4</v>
      </c>
      <c r="R21" s="83">
        <v>1.0901559968520343E-3</v>
      </c>
      <c r="S21" s="84">
        <f t="shared" si="6"/>
        <v>1.9374853101166156E-3</v>
      </c>
      <c r="T21" s="85">
        <f>分析係数表!F24</f>
        <v>0.398876404494382</v>
      </c>
      <c r="U21" s="86">
        <f t="shared" si="7"/>
        <v>7.7281717425999833E-4</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投入係数表!AE22</f>
        <v>0</v>
      </c>
      <c r="E22" s="77">
        <f t="shared" si="0"/>
        <v>0</v>
      </c>
      <c r="F22" s="76">
        <f>分析係数表!C25</f>
        <v>1.883239171374762E-2</v>
      </c>
      <c r="G22" s="77">
        <f t="shared" si="1"/>
        <v>0</v>
      </c>
      <c r="H22" s="77">
        <v>1.5713589905637021E-4</v>
      </c>
      <c r="I22" s="77">
        <f t="shared" si="2"/>
        <v>1.5713589905637021E-4</v>
      </c>
      <c r="J22" s="76">
        <f>分析係数表!G25</f>
        <v>0.19852941176470587</v>
      </c>
      <c r="K22" s="78">
        <f t="shared" si="3"/>
        <v>3.119609760677938E-5</v>
      </c>
      <c r="L22" s="79"/>
      <c r="M22" s="80"/>
      <c r="N22" s="81">
        <f>分析係数表!H25</f>
        <v>5.9037685722719666E-4</v>
      </c>
      <c r="O22" s="82">
        <f t="shared" si="4"/>
        <v>2.1896457852525583E-3</v>
      </c>
      <c r="P22" s="76">
        <f>分析係数表!C25</f>
        <v>1.883239171374762E-2</v>
      </c>
      <c r="Q22" s="82">
        <f t="shared" si="5"/>
        <v>4.1236267142232681E-5</v>
      </c>
      <c r="R22" s="83">
        <v>1.8106609044284336E-4</v>
      </c>
      <c r="S22" s="84">
        <f t="shared" si="6"/>
        <v>3.3820198949921357E-4</v>
      </c>
      <c r="T22" s="85">
        <f>分析係数表!F25</f>
        <v>0.35294117647058826</v>
      </c>
      <c r="U22" s="86">
        <f t="shared" si="7"/>
        <v>1.1936540805854597E-4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投入係数表!AE23</f>
        <v>0</v>
      </c>
      <c r="E23" s="77">
        <f t="shared" si="0"/>
        <v>0</v>
      </c>
      <c r="F23" s="76">
        <f>分析係数表!C26</f>
        <v>0.74753173483779967</v>
      </c>
      <c r="G23" s="77">
        <f t="shared" si="1"/>
        <v>0</v>
      </c>
      <c r="H23" s="77">
        <v>9.5620410687505264E-3</v>
      </c>
      <c r="I23" s="77">
        <f t="shared" si="2"/>
        <v>9.5620410687505264E-3</v>
      </c>
      <c r="J23" s="76">
        <f>分析係数表!G26</f>
        <v>0.19647946353730092</v>
      </c>
      <c r="K23" s="78">
        <f t="shared" si="3"/>
        <v>1.878744699509743E-3</v>
      </c>
      <c r="L23" s="79"/>
      <c r="M23" s="80"/>
      <c r="N23" s="81">
        <f>分析係数表!H26</f>
        <v>1.2791498573255929E-2</v>
      </c>
      <c r="O23" s="82">
        <f t="shared" si="4"/>
        <v>4.744232534713877E-2</v>
      </c>
      <c r="P23" s="76">
        <f>分析係数表!C26</f>
        <v>0.74753173483779967</v>
      </c>
      <c r="Q23" s="82">
        <f t="shared" si="5"/>
        <v>3.5464643771485962E-2</v>
      </c>
      <c r="R23" s="83">
        <v>3.9434357340771713E-2</v>
      </c>
      <c r="S23" s="84">
        <f t="shared" si="6"/>
        <v>4.8996398409522239E-2</v>
      </c>
      <c r="T23" s="85">
        <f>分析係数表!F26</f>
        <v>0.33528918692372173</v>
      </c>
      <c r="U23" s="86">
        <f t="shared" si="7"/>
        <v>1.6427962584919444E-2</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投入係数表!AE24</f>
        <v>0</v>
      </c>
      <c r="E24" s="77">
        <f t="shared" si="0"/>
        <v>0</v>
      </c>
      <c r="F24" s="76">
        <f>分析係数表!C27</f>
        <v>2.5641025641025661E-2</v>
      </c>
      <c r="G24" s="77">
        <f t="shared" si="1"/>
        <v>0</v>
      </c>
      <c r="H24" s="77">
        <v>4.4095172908390924E-5</v>
      </c>
      <c r="I24" s="77">
        <f t="shared" si="2"/>
        <v>4.4095172908390924E-5</v>
      </c>
      <c r="J24" s="76">
        <f>分析係数表!G27</f>
        <v>0.17777777777777778</v>
      </c>
      <c r="K24" s="78">
        <f t="shared" si="3"/>
        <v>7.8391418503806092E-6</v>
      </c>
      <c r="L24" s="79"/>
      <c r="M24" s="80"/>
      <c r="N24" s="81">
        <f>分析係数表!H27</f>
        <v>1.2135524287447932E-2</v>
      </c>
      <c r="O24" s="82">
        <f t="shared" si="4"/>
        <v>4.5009385585747033E-2</v>
      </c>
      <c r="P24" s="76">
        <f>分析係数表!C27</f>
        <v>2.5641025641025661E-2</v>
      </c>
      <c r="Q24" s="82">
        <f t="shared" si="5"/>
        <v>1.1540868098909504E-3</v>
      </c>
      <c r="R24" s="83">
        <v>1.1579203889708085E-3</v>
      </c>
      <c r="S24" s="84">
        <f t="shared" si="6"/>
        <v>1.2020155618791995E-3</v>
      </c>
      <c r="T24" s="85">
        <f>分析係数表!F27</f>
        <v>0.33333333333333331</v>
      </c>
      <c r="U24" s="86">
        <f t="shared" si="7"/>
        <v>4.0067185395973313E-4</v>
      </c>
      <c r="V24" s="87">
        <f>分析係数表!D27</f>
        <v>0</v>
      </c>
      <c r="W24" s="88">
        <f t="shared" si="8"/>
        <v>0</v>
      </c>
      <c r="X24" s="76">
        <f>分析係数表!E27</f>
        <v>0</v>
      </c>
      <c r="Y24" s="89">
        <f t="shared" si="9"/>
        <v>0</v>
      </c>
    </row>
    <row r="25" spans="1:25" x14ac:dyDescent="0.2">
      <c r="A25" s="6" t="s">
        <v>13</v>
      </c>
      <c r="B25" s="5" t="s">
        <v>191</v>
      </c>
      <c r="C25" s="90"/>
      <c r="D25" s="76">
        <f>投入係数表!AE25</f>
        <v>0</v>
      </c>
      <c r="E25" s="77">
        <f t="shared" si="0"/>
        <v>0</v>
      </c>
      <c r="F25" s="76">
        <f>分析係数表!C28</f>
        <v>7.5250836120401843E-3</v>
      </c>
      <c r="G25" s="77">
        <f t="shared" si="1"/>
        <v>0</v>
      </c>
      <c r="H25" s="77">
        <v>1.1958533360787983E-4</v>
      </c>
      <c r="I25" s="77">
        <f t="shared" si="2"/>
        <v>1.1958533360787983E-4</v>
      </c>
      <c r="J25" s="76">
        <f>分析係数表!G28</f>
        <v>0.13043478260869565</v>
      </c>
      <c r="K25" s="78">
        <f t="shared" si="3"/>
        <v>1.5598086992332153E-5</v>
      </c>
      <c r="L25" s="79"/>
      <c r="M25" s="80"/>
      <c r="N25" s="81">
        <f>分析係数表!H28</f>
        <v>2.325428843189347E-2</v>
      </c>
      <c r="O25" s="82">
        <f t="shared" si="4"/>
        <v>8.6247714541336895E-2</v>
      </c>
      <c r="P25" s="76">
        <f>分析係数表!C28</f>
        <v>7.5250836120401843E-3</v>
      </c>
      <c r="Q25" s="82">
        <f t="shared" si="5"/>
        <v>6.4902126327093419E-4</v>
      </c>
      <c r="R25" s="83">
        <v>6.7217085370599493E-4</v>
      </c>
      <c r="S25" s="84">
        <f t="shared" si="6"/>
        <v>7.9175618731387471E-4</v>
      </c>
      <c r="T25" s="85">
        <f>分析係数表!F28</f>
        <v>0.21739130434782608</v>
      </c>
      <c r="U25" s="86">
        <f t="shared" si="7"/>
        <v>1.7212091028562493E-4</v>
      </c>
      <c r="V25" s="87">
        <f>分析係数表!D28</f>
        <v>0</v>
      </c>
      <c r="W25" s="88">
        <f t="shared" si="8"/>
        <v>0</v>
      </c>
      <c r="X25" s="76">
        <f>分析係数表!E28</f>
        <v>0</v>
      </c>
      <c r="Y25" s="89">
        <f t="shared" si="9"/>
        <v>0</v>
      </c>
    </row>
    <row r="26" spans="1:25" x14ac:dyDescent="0.2">
      <c r="A26" s="6" t="s">
        <v>14</v>
      </c>
      <c r="B26" s="5" t="s">
        <v>50</v>
      </c>
      <c r="C26" s="90"/>
      <c r="D26" s="76">
        <f>投入係数表!AE26</f>
        <v>0</v>
      </c>
      <c r="E26" s="77">
        <f t="shared" si="0"/>
        <v>0</v>
      </c>
      <c r="F26" s="76">
        <f>分析係数表!C29</f>
        <v>5.2565707133917394E-2</v>
      </c>
      <c r="G26" s="77">
        <f t="shared" si="1"/>
        <v>0</v>
      </c>
      <c r="H26" s="77">
        <v>2.1353023205722198E-3</v>
      </c>
      <c r="I26" s="77">
        <f t="shared" si="2"/>
        <v>2.1353023205722198E-3</v>
      </c>
      <c r="J26" s="76">
        <f>分析係数表!G29</f>
        <v>0.23652173913043478</v>
      </c>
      <c r="K26" s="78">
        <f t="shared" si="3"/>
        <v>5.0504541843099458E-4</v>
      </c>
      <c r="L26" s="79"/>
      <c r="M26" s="80"/>
      <c r="N26" s="81">
        <f>分析係数表!H29</f>
        <v>1.0889173144412739E-2</v>
      </c>
      <c r="O26" s="82">
        <f t="shared" si="4"/>
        <v>4.0386800039102749E-2</v>
      </c>
      <c r="P26" s="76">
        <f>分析係数表!C29</f>
        <v>5.2565707133917394E-2</v>
      </c>
      <c r="Q26" s="82">
        <f t="shared" si="5"/>
        <v>2.1229607029315586E-3</v>
      </c>
      <c r="R26" s="83">
        <v>2.5682955600318364E-3</v>
      </c>
      <c r="S26" s="84">
        <f t="shared" si="6"/>
        <v>4.7035978806040562E-3</v>
      </c>
      <c r="T26" s="85">
        <f>分析係数表!F29</f>
        <v>0.37217391304347824</v>
      </c>
      <c r="U26" s="86">
        <f t="shared" si="7"/>
        <v>1.7505564286074225E-3</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投入係数表!AE27</f>
        <v>9.2653871608206484E-3</v>
      </c>
      <c r="E27" s="77">
        <f t="shared" si="0"/>
        <v>0.92653871608206484</v>
      </c>
      <c r="F27" s="76">
        <f>分析係数表!C30</f>
        <v>1</v>
      </c>
      <c r="G27" s="77">
        <f t="shared" si="1"/>
        <v>0.92653871608206484</v>
      </c>
      <c r="H27" s="77">
        <v>0.9519421759748472</v>
      </c>
      <c r="I27" s="77">
        <f t="shared" si="2"/>
        <v>0.9519421759748472</v>
      </c>
      <c r="J27" s="76">
        <f>分析係数表!G30</f>
        <v>0.34479678427869587</v>
      </c>
      <c r="K27" s="78">
        <f t="shared" si="3"/>
        <v>0.32822660109539176</v>
      </c>
      <c r="L27" s="79"/>
      <c r="M27" s="80"/>
      <c r="N27" s="81">
        <f>分析係数表!H30</f>
        <v>0</v>
      </c>
      <c r="O27" s="82">
        <f t="shared" si="4"/>
        <v>0</v>
      </c>
      <c r="P27" s="76">
        <f>分析係数表!C30</f>
        <v>1</v>
      </c>
      <c r="Q27" s="82">
        <f t="shared" si="5"/>
        <v>0</v>
      </c>
      <c r="R27" s="83">
        <v>6.6099507580989975E-3</v>
      </c>
      <c r="S27" s="84">
        <f t="shared" si="6"/>
        <v>0.95855212673294621</v>
      </c>
      <c r="T27" s="85">
        <f>分析係数表!F30</f>
        <v>0.44149173738276015</v>
      </c>
      <c r="U27" s="86">
        <f t="shared" si="7"/>
        <v>0.4231928438032681</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投入係数表!AE28</f>
        <v>1.9854401058901389E-3</v>
      </c>
      <c r="E28" s="77">
        <f t="shared" si="0"/>
        <v>0.19854401058901389</v>
      </c>
      <c r="F28" s="76">
        <f>分析係数表!C31</f>
        <v>0.84592145015105746</v>
      </c>
      <c r="G28" s="77">
        <f t="shared" si="1"/>
        <v>0.16795263735626553</v>
      </c>
      <c r="H28" s="77">
        <v>0.20195638940396202</v>
      </c>
      <c r="I28" s="77">
        <f t="shared" si="2"/>
        <v>0.20195638940396202</v>
      </c>
      <c r="J28" s="76">
        <f>分析係数表!G31</f>
        <v>7.1042791857083509E-2</v>
      </c>
      <c r="K28" s="78">
        <f t="shared" si="3"/>
        <v>1.434754573663378E-2</v>
      </c>
      <c r="L28" s="79"/>
      <c r="M28" s="80"/>
      <c r="N28" s="81">
        <f>分析係数表!H31</f>
        <v>2.6304568860900653E-2</v>
      </c>
      <c r="O28" s="82">
        <f t="shared" si="4"/>
        <v>9.7560884431808451E-2</v>
      </c>
      <c r="P28" s="76">
        <f>分析係数表!C31</f>
        <v>0.84592145015105746</v>
      </c>
      <c r="Q28" s="82">
        <f t="shared" si="5"/>
        <v>8.2528844836575133E-2</v>
      </c>
      <c r="R28" s="83">
        <v>0.10744374526135445</v>
      </c>
      <c r="S28" s="84">
        <f t="shared" si="6"/>
        <v>0.30940013466531646</v>
      </c>
      <c r="T28" s="85">
        <f>分析係数表!F31</f>
        <v>0.3444121312837557</v>
      </c>
      <c r="U28" s="86">
        <f t="shared" si="7"/>
        <v>0.10656115979956267</v>
      </c>
      <c r="V28" s="87">
        <f>分析係数表!D31</f>
        <v>0</v>
      </c>
      <c r="W28" s="88">
        <f t="shared" si="8"/>
        <v>0</v>
      </c>
      <c r="X28" s="76">
        <f>分析係数表!E31</f>
        <v>0</v>
      </c>
      <c r="Y28" s="89">
        <f t="shared" si="9"/>
        <v>0</v>
      </c>
    </row>
    <row r="29" spans="1:25" x14ac:dyDescent="0.2">
      <c r="A29" s="6" t="s">
        <v>17</v>
      </c>
      <c r="B29" s="5" t="s">
        <v>272</v>
      </c>
      <c r="C29" s="90"/>
      <c r="D29" s="76">
        <f>投入係数表!AE29</f>
        <v>0</v>
      </c>
      <c r="E29" s="77">
        <f t="shared" si="0"/>
        <v>0</v>
      </c>
      <c r="F29" s="76">
        <f>分析係数表!C32</f>
        <v>1</v>
      </c>
      <c r="G29" s="77">
        <f t="shared" si="1"/>
        <v>0</v>
      </c>
      <c r="H29" s="77">
        <v>3.9008139087106704E-3</v>
      </c>
      <c r="I29" s="77">
        <f t="shared" si="2"/>
        <v>3.9008139087106704E-3</v>
      </c>
      <c r="J29" s="76">
        <f>分析係数表!G32</f>
        <v>0.14030064423765212</v>
      </c>
      <c r="K29" s="78">
        <f t="shared" si="3"/>
        <v>5.4728670444330102E-4</v>
      </c>
      <c r="L29" s="79"/>
      <c r="M29" s="80"/>
      <c r="N29" s="81">
        <f>分析係数表!H32</f>
        <v>7.5437042867919574E-3</v>
      </c>
      <c r="O29" s="82">
        <f t="shared" si="4"/>
        <v>2.7978807256004913E-2</v>
      </c>
      <c r="P29" s="76">
        <f>分析係数表!C32</f>
        <v>1</v>
      </c>
      <c r="Q29" s="82">
        <f t="shared" si="5"/>
        <v>2.7978807256004913E-2</v>
      </c>
      <c r="R29" s="83">
        <v>3.4831745153448897E-2</v>
      </c>
      <c r="S29" s="84">
        <f t="shared" si="6"/>
        <v>3.8732559062159569E-2</v>
      </c>
      <c r="T29" s="85">
        <f>分析係数表!F32</f>
        <v>0.4831782390837509</v>
      </c>
      <c r="U29" s="86">
        <f t="shared" si="7"/>
        <v>1.8714729682861638E-2</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投入係数表!AE30</f>
        <v>0</v>
      </c>
      <c r="E30" s="77">
        <f t="shared" si="0"/>
        <v>0</v>
      </c>
      <c r="F30" s="76">
        <f>分析係数表!C33</f>
        <v>0.837092731829574</v>
      </c>
      <c r="G30" s="77">
        <f t="shared" si="1"/>
        <v>0</v>
      </c>
      <c r="H30" s="77">
        <v>1.0311946570009532E-2</v>
      </c>
      <c r="I30" s="77">
        <f t="shared" si="2"/>
        <v>1.0311946570009532E-2</v>
      </c>
      <c r="J30" s="76">
        <f>分析係数表!G33</f>
        <v>0.5074626865671642</v>
      </c>
      <c r="K30" s="78">
        <f t="shared" si="3"/>
        <v>5.2329281101540911E-3</v>
      </c>
      <c r="L30" s="79"/>
      <c r="M30" s="80"/>
      <c r="N30" s="81">
        <f>分析係数表!H33</f>
        <v>1.0823575715831939E-3</v>
      </c>
      <c r="O30" s="82">
        <f t="shared" si="4"/>
        <v>4.0143506062963576E-3</v>
      </c>
      <c r="P30" s="76">
        <f>分析係数表!C33</f>
        <v>0.837092731829574</v>
      </c>
      <c r="Q30" s="82">
        <f t="shared" si="5"/>
        <v>3.3603837155463247E-3</v>
      </c>
      <c r="R30" s="83">
        <v>8.7319666039763558E-3</v>
      </c>
      <c r="S30" s="84">
        <f t="shared" si="6"/>
        <v>1.9043913173985887E-2</v>
      </c>
      <c r="T30" s="85">
        <f>分析係数表!F33</f>
        <v>0.64477611940298507</v>
      </c>
      <c r="U30" s="86">
        <f t="shared" si="7"/>
        <v>1.2279060434570005E-2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投入係数表!AE31</f>
        <v>1.3236267372600927E-3</v>
      </c>
      <c r="E31" s="77">
        <f t="shared" si="0"/>
        <v>0.13236267372600927</v>
      </c>
      <c r="F31" s="76">
        <f>分析係数表!C34</f>
        <v>0.15171777726539082</v>
      </c>
      <c r="G31" s="77">
        <f t="shared" si="1"/>
        <v>2.0081770650614273E-2</v>
      </c>
      <c r="H31" s="77">
        <v>3.316947573685023E-2</v>
      </c>
      <c r="I31" s="77">
        <f t="shared" si="2"/>
        <v>3.316947573685023E-2</v>
      </c>
      <c r="J31" s="76">
        <f>分析係数表!G34</f>
        <v>0.4256007393715342</v>
      </c>
      <c r="K31" s="78">
        <f t="shared" si="3"/>
        <v>1.4116953398169622E-2</v>
      </c>
      <c r="L31" s="79"/>
      <c r="M31" s="80"/>
      <c r="N31" s="81">
        <f>分析係数表!H34</f>
        <v>0.18524713831217815</v>
      </c>
      <c r="O31" s="82">
        <f t="shared" si="4"/>
        <v>0.68706218861702495</v>
      </c>
      <c r="P31" s="76">
        <f>分析係数表!C34</f>
        <v>0.15171777726539082</v>
      </c>
      <c r="Q31" s="82">
        <f t="shared" si="5"/>
        <v>0.10423954810006973</v>
      </c>
      <c r="R31" s="83">
        <v>0.11002051117578024</v>
      </c>
      <c r="S31" s="84">
        <f t="shared" si="6"/>
        <v>0.14318998691263046</v>
      </c>
      <c r="T31" s="85">
        <f>分析係数表!F34</f>
        <v>0.70194085027726427</v>
      </c>
      <c r="U31" s="86">
        <f t="shared" si="7"/>
        <v>0.10051090116464217</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投入係数表!AE32</f>
        <v>7.4123097286565187E-2</v>
      </c>
      <c r="E32" s="77">
        <f t="shared" si="0"/>
        <v>7.4123097286565187</v>
      </c>
      <c r="F32" s="76">
        <f>分析係数表!C35</f>
        <v>0.24573021958870689</v>
      </c>
      <c r="G32" s="77">
        <f t="shared" si="1"/>
        <v>1.8214284972822747</v>
      </c>
      <c r="H32" s="77">
        <v>1.8855784363879036</v>
      </c>
      <c r="I32" s="77">
        <f t="shared" si="2"/>
        <v>1.8855784363879036</v>
      </c>
      <c r="J32" s="76">
        <f>分析係数表!G35</f>
        <v>0.31648936170212766</v>
      </c>
      <c r="K32" s="78">
        <f t="shared" si="3"/>
        <v>0.59676551577170356</v>
      </c>
      <c r="L32" s="79"/>
      <c r="M32" s="80"/>
      <c r="N32" s="81">
        <f>分析係数表!H35</f>
        <v>7.0287644724326803E-2</v>
      </c>
      <c r="O32" s="82">
        <f t="shared" si="4"/>
        <v>0.26068949543312403</v>
      </c>
      <c r="P32" s="76">
        <f>分析係数表!C35</f>
        <v>0.24573021958870689</v>
      </c>
      <c r="Q32" s="82">
        <f t="shared" si="5"/>
        <v>6.4059286957250772E-2</v>
      </c>
      <c r="R32" s="83">
        <v>7.0803426288419152E-2</v>
      </c>
      <c r="S32" s="84">
        <f t="shared" si="6"/>
        <v>1.9563818626763227</v>
      </c>
      <c r="T32" s="85">
        <f>分析係数表!F35</f>
        <v>0.65026595744680848</v>
      </c>
      <c r="U32" s="86">
        <f t="shared" si="7"/>
        <v>1.2721685250647896</v>
      </c>
      <c r="V32" s="87">
        <f>分析係数表!D35</f>
        <v>8.2446808510638292E-2</v>
      </c>
      <c r="W32" s="88">
        <f t="shared" si="8"/>
        <v>0</v>
      </c>
      <c r="X32" s="76">
        <f>分析係数表!E35</f>
        <v>6.3829787234042548E-2</v>
      </c>
      <c r="Y32" s="89">
        <f t="shared" si="9"/>
        <v>0</v>
      </c>
    </row>
    <row r="33" spans="1:25" x14ac:dyDescent="0.2">
      <c r="A33" s="6" t="s">
        <v>21</v>
      </c>
      <c r="B33" s="5" t="s">
        <v>38</v>
      </c>
      <c r="C33" s="75">
        <f>最終需要_まとめ!C34</f>
        <v>100</v>
      </c>
      <c r="D33" s="76">
        <f>投入係数表!AE33</f>
        <v>3.3090668431502317E-2</v>
      </c>
      <c r="E33" s="77">
        <f t="shared" si="0"/>
        <v>3.3090668431502315</v>
      </c>
      <c r="F33" s="76">
        <f>分析係数表!C36</f>
        <v>0.58821233411397345</v>
      </c>
      <c r="G33" s="77">
        <f t="shared" si="1"/>
        <v>1.9464339315485553</v>
      </c>
      <c r="H33" s="77">
        <v>2.0040027095070414</v>
      </c>
      <c r="I33" s="77">
        <f t="shared" si="2"/>
        <v>102.00400270950703</v>
      </c>
      <c r="J33" s="76">
        <f>分析係数表!G36</f>
        <v>4.6988749172733289E-2</v>
      </c>
      <c r="K33" s="78">
        <f t="shared" si="3"/>
        <v>4.7930404979318331</v>
      </c>
      <c r="L33" s="79"/>
      <c r="M33" s="80"/>
      <c r="N33" s="81">
        <f>分析係数表!H36</f>
        <v>7.2517957296073993E-2</v>
      </c>
      <c r="O33" s="82">
        <f t="shared" si="4"/>
        <v>0.26896149062185593</v>
      </c>
      <c r="P33" s="76">
        <f>分析係数表!C36</f>
        <v>0.58821233411397345</v>
      </c>
      <c r="Q33" s="82">
        <f t="shared" si="5"/>
        <v>0.15820646618545545</v>
      </c>
      <c r="R33" s="83">
        <v>0.16701153002961494</v>
      </c>
      <c r="S33" s="84">
        <f t="shared" si="6"/>
        <v>102.17101423953665</v>
      </c>
      <c r="T33" s="85">
        <f>分析係数表!F36</f>
        <v>0.85903375248180014</v>
      </c>
      <c r="U33" s="86">
        <f t="shared" si="7"/>
        <v>87.768349757060605</v>
      </c>
      <c r="V33" s="87">
        <f>分析係数表!D36</f>
        <v>3.6399735274652546E-2</v>
      </c>
      <c r="W33" s="88">
        <f t="shared" si="8"/>
        <v>4</v>
      </c>
      <c r="X33" s="76">
        <f>分析係数表!E36</f>
        <v>1.1912640635340834E-2</v>
      </c>
      <c r="Y33" s="89">
        <f t="shared" si="9"/>
        <v>1</v>
      </c>
    </row>
    <row r="34" spans="1:25" x14ac:dyDescent="0.2">
      <c r="A34" s="6" t="s">
        <v>22</v>
      </c>
      <c r="B34" s="5" t="s">
        <v>377</v>
      </c>
      <c r="C34" s="90"/>
      <c r="D34" s="76">
        <f>投入係数表!AE34</f>
        <v>0</v>
      </c>
      <c r="E34" s="77">
        <f t="shared" si="0"/>
        <v>0</v>
      </c>
      <c r="F34" s="76">
        <f>分析係数表!C37</f>
        <v>0.50371087447563734</v>
      </c>
      <c r="G34" s="77">
        <f t="shared" si="1"/>
        <v>0</v>
      </c>
      <c r="H34" s="77">
        <v>4.5865246508462729E-2</v>
      </c>
      <c r="I34" s="77">
        <f t="shared" si="2"/>
        <v>4.5865246508462729E-2</v>
      </c>
      <c r="J34" s="76">
        <f>分析係数表!G37</f>
        <v>0.46674537583628495</v>
      </c>
      <c r="K34" s="78">
        <f t="shared" si="3"/>
        <v>2.1407391719416292E-2</v>
      </c>
      <c r="L34" s="79"/>
      <c r="M34" s="80"/>
      <c r="N34" s="81">
        <f>分析係数表!H37</f>
        <v>5.4544261864934891E-2</v>
      </c>
      <c r="O34" s="82">
        <f t="shared" si="4"/>
        <v>0.20229894115972247</v>
      </c>
      <c r="P34" s="76">
        <f>分析係数表!C37</f>
        <v>0.50371087447563734</v>
      </c>
      <c r="Q34" s="82">
        <f t="shared" si="5"/>
        <v>0.10190017655705931</v>
      </c>
      <c r="R34" s="83">
        <v>0.11515565502742146</v>
      </c>
      <c r="S34" s="84">
        <f t="shared" si="6"/>
        <v>0.16102090153588419</v>
      </c>
      <c r="T34" s="85">
        <f>分析係数表!F37</f>
        <v>0.71979535615899248</v>
      </c>
      <c r="U34" s="86">
        <f t="shared" si="7"/>
        <v>0.11590209717006382</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投入係数表!AE35</f>
        <v>6.6181336863004633E-4</v>
      </c>
      <c r="E35" s="77">
        <f t="shared" si="0"/>
        <v>6.6181336863004633E-2</v>
      </c>
      <c r="F35" s="76">
        <f>分析係数表!C38</f>
        <v>2.603198214949809E-3</v>
      </c>
      <c r="G35" s="77">
        <f t="shared" si="1"/>
        <v>1.7228313798476564E-4</v>
      </c>
      <c r="H35" s="77">
        <v>5.4323226659553313E-4</v>
      </c>
      <c r="I35" s="77">
        <f t="shared" si="2"/>
        <v>5.4323226659553313E-4</v>
      </c>
      <c r="J35" s="76">
        <f>分析係数表!G38</f>
        <v>0.5</v>
      </c>
      <c r="K35" s="78">
        <f t="shared" si="3"/>
        <v>2.7161613329776657E-4</v>
      </c>
      <c r="L35" s="79"/>
      <c r="M35" s="80"/>
      <c r="N35" s="81">
        <f>分析係数表!H38</f>
        <v>4.7820525435402932E-2</v>
      </c>
      <c r="O35" s="82">
        <f t="shared" si="4"/>
        <v>0.17736130860545724</v>
      </c>
      <c r="P35" s="76">
        <f>分析係数表!C38</f>
        <v>2.603198214949809E-3</v>
      </c>
      <c r="Q35" s="82">
        <f t="shared" si="5"/>
        <v>4.6170664196288849E-4</v>
      </c>
      <c r="R35" s="83">
        <v>5.1913287422759857E-4</v>
      </c>
      <c r="S35" s="84">
        <f t="shared" si="6"/>
        <v>1.0623651408231318E-3</v>
      </c>
      <c r="T35" s="85">
        <f>分析係数表!F38</f>
        <v>0.66666666666666663</v>
      </c>
      <c r="U35" s="86">
        <f t="shared" si="7"/>
        <v>7.0824342721542114E-4</v>
      </c>
      <c r="V35" s="87">
        <f>分析係数表!D38</f>
        <v>1.0833333333333333</v>
      </c>
      <c r="W35" s="88">
        <f t="shared" si="8"/>
        <v>0</v>
      </c>
      <c r="X35" s="76">
        <f>分析係数表!E38</f>
        <v>0</v>
      </c>
      <c r="Y35" s="89">
        <f t="shared" si="9"/>
        <v>0</v>
      </c>
    </row>
    <row r="36" spans="1:25" x14ac:dyDescent="0.2">
      <c r="A36" s="6" t="s">
        <v>24</v>
      </c>
      <c r="B36" s="5" t="s">
        <v>39</v>
      </c>
      <c r="C36" s="90"/>
      <c r="D36" s="76">
        <f>投入係数表!AE36</f>
        <v>0</v>
      </c>
      <c r="E36" s="77">
        <f t="shared" si="0"/>
        <v>0</v>
      </c>
      <c r="F36" s="76">
        <f>分析係数表!C39</f>
        <v>1</v>
      </c>
      <c r="G36" s="77">
        <f t="shared" si="1"/>
        <v>0</v>
      </c>
      <c r="H36" s="77">
        <v>2.8451784417800097E-4</v>
      </c>
      <c r="I36" s="77">
        <f t="shared" si="2"/>
        <v>2.8451784417800097E-4</v>
      </c>
      <c r="J36" s="76">
        <f>分析係数表!G39</f>
        <v>0.35424286759326995</v>
      </c>
      <c r="K36" s="78">
        <f t="shared" si="3"/>
        <v>1.007884170030702E-4</v>
      </c>
      <c r="L36" s="79"/>
      <c r="M36" s="80"/>
      <c r="N36" s="81">
        <f>分析係数表!H39</f>
        <v>4.3622290006231756E-3</v>
      </c>
      <c r="O36" s="82">
        <f t="shared" si="4"/>
        <v>1.6179049413255014E-2</v>
      </c>
      <c r="P36" s="76">
        <f>分析係数表!C39</f>
        <v>1</v>
      </c>
      <c r="Q36" s="82">
        <f t="shared" si="5"/>
        <v>1.6179049413255014E-2</v>
      </c>
      <c r="R36" s="83">
        <v>1.7066371759583625E-2</v>
      </c>
      <c r="S36" s="84">
        <f t="shared" si="6"/>
        <v>1.7350889603761625E-2</v>
      </c>
      <c r="T36" s="85">
        <f>分析係数表!F39</f>
        <v>0.70501097293343085</v>
      </c>
      <c r="U36" s="86">
        <f t="shared" si="7"/>
        <v>1.2232567560808533E-2</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投入係数表!AE37</f>
        <v>0</v>
      </c>
      <c r="E37" s="77">
        <f t="shared" si="0"/>
        <v>0</v>
      </c>
      <c r="F37" s="76">
        <f>分析係数表!C40</f>
        <v>0.80741531074953321</v>
      </c>
      <c r="G37" s="77">
        <f t="shared" si="1"/>
        <v>0</v>
      </c>
      <c r="H37" s="77">
        <v>2.0970657169179469E-4</v>
      </c>
      <c r="I37" s="77">
        <f t="shared" si="2"/>
        <v>2.0970657169179469E-4</v>
      </c>
      <c r="J37" s="76">
        <f>分析係数表!G40</f>
        <v>0.58044960848699167</v>
      </c>
      <c r="K37" s="78">
        <f t="shared" si="3"/>
        <v>1.2172409743565148E-4</v>
      </c>
      <c r="L37" s="79"/>
      <c r="M37" s="80"/>
      <c r="N37" s="81">
        <f>分析係数表!H40</f>
        <v>3.1486765718783824E-2</v>
      </c>
      <c r="O37" s="82">
        <f t="shared" si="4"/>
        <v>0.11678110854680313</v>
      </c>
      <c r="P37" s="76">
        <f>分析係数表!C40</f>
        <v>0.80741531074953321</v>
      </c>
      <c r="Q37" s="82">
        <f t="shared" si="5"/>
        <v>9.4290855046992014E-2</v>
      </c>
      <c r="R37" s="83">
        <v>9.439601243588279E-2</v>
      </c>
      <c r="S37" s="84">
        <f t="shared" si="6"/>
        <v>9.4605719007574585E-2</v>
      </c>
      <c r="T37" s="85">
        <f>分析係数表!F40</f>
        <v>0.7794897701439758</v>
      </c>
      <c r="U37" s="86">
        <f t="shared" si="7"/>
        <v>7.3744190163519879E-2</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投入係数表!AE38</f>
        <v>0</v>
      </c>
      <c r="E38" s="77">
        <f t="shared" si="0"/>
        <v>0</v>
      </c>
      <c r="F38" s="76">
        <f>分析係数表!C41</f>
        <v>0.45201238390092879</v>
      </c>
      <c r="G38" s="77">
        <f t="shared" si="1"/>
        <v>0</v>
      </c>
      <c r="H38" s="77">
        <v>2.7510668889820913E-7</v>
      </c>
      <c r="I38" s="77">
        <f t="shared" si="2"/>
        <v>2.7510668889820913E-7</v>
      </c>
      <c r="J38" s="76">
        <f>分析係数表!G41</f>
        <v>0.48819421350182907</v>
      </c>
      <c r="K38" s="78">
        <f t="shared" si="3"/>
        <v>1.3430549361575356E-7</v>
      </c>
      <c r="L38" s="79"/>
      <c r="M38" s="80"/>
      <c r="N38" s="81">
        <f>分析係数表!H41</f>
        <v>5.5823411722260484E-2</v>
      </c>
      <c r="O38" s="82">
        <f t="shared" si="4"/>
        <v>0.20704317369443637</v>
      </c>
      <c r="P38" s="76">
        <f>分析係数表!C41</f>
        <v>0.45201238390092879</v>
      </c>
      <c r="Q38" s="82">
        <f t="shared" si="5"/>
        <v>9.358607851203625E-2</v>
      </c>
      <c r="R38" s="83">
        <v>9.4410846626157091E-2</v>
      </c>
      <c r="S38" s="84">
        <f t="shared" si="6"/>
        <v>9.4411121732845993E-2</v>
      </c>
      <c r="T38" s="85">
        <f>分析係数表!F41</f>
        <v>0.58829398071167271</v>
      </c>
      <c r="U38" s="86">
        <f t="shared" si="7"/>
        <v>5.5541494627670288E-2</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投入係数表!AE39</f>
        <v>0</v>
      </c>
      <c r="E39" s="77">
        <f>$C$33*D39</f>
        <v>0</v>
      </c>
      <c r="F39" s="76">
        <f>分析係数表!C42</f>
        <v>0.22977941176470584</v>
      </c>
      <c r="G39" s="77">
        <f>E39*F39</f>
        <v>0</v>
      </c>
      <c r="H39" s="77">
        <v>8.8008978700688579E-4</v>
      </c>
      <c r="I39" s="77">
        <f>C39+H39</f>
        <v>8.8008978700688579E-4</v>
      </c>
      <c r="J39" s="76">
        <f>分析係数表!G42</f>
        <v>0.5</v>
      </c>
      <c r="K39" s="78">
        <f>I39*J39</f>
        <v>4.400448935034429E-4</v>
      </c>
      <c r="L39" s="79"/>
      <c r="M39" s="80"/>
      <c r="N39" s="81">
        <f>分析係数表!H42</f>
        <v>1.6268162288038308E-2</v>
      </c>
      <c r="O39" s="82">
        <f t="shared" si="4"/>
        <v>6.0336906082514942E-2</v>
      </c>
      <c r="P39" s="76">
        <f>分析係数表!C42</f>
        <v>0.22977941176470584</v>
      </c>
      <c r="Q39" s="82">
        <f>O39*P39</f>
        <v>1.3864178787342585E-2</v>
      </c>
      <c r="R39" s="83">
        <v>1.4215480224985529E-2</v>
      </c>
      <c r="S39" s="84">
        <f>I39+R39</f>
        <v>1.5095570011992415E-2</v>
      </c>
      <c r="T39" s="85">
        <f>分析係数表!F42</f>
        <v>0.56349206349206349</v>
      </c>
      <c r="U39" s="86">
        <f>S39*T39</f>
        <v>8.506233895646519E-3</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投入係数表!AE40</f>
        <v>1.7207147584381206E-2</v>
      </c>
      <c r="E40" s="77">
        <f>$C$33*D40</f>
        <v>1.7207147584381206</v>
      </c>
      <c r="F40" s="76">
        <f>分析係数表!C43</f>
        <v>0.15755839576906128</v>
      </c>
      <c r="G40" s="77">
        <f>E40*F40</f>
        <v>0.27111305691565807</v>
      </c>
      <c r="H40" s="77">
        <v>0.33602908051387342</v>
      </c>
      <c r="I40" s="77">
        <f>C40+H40</f>
        <v>0.33602908051387342</v>
      </c>
      <c r="J40" s="76">
        <f>分析係数表!G43</f>
        <v>0.37795275590551181</v>
      </c>
      <c r="K40" s="78">
        <f>I40*J40</f>
        <v>0.12700311704461359</v>
      </c>
      <c r="L40" s="79"/>
      <c r="M40" s="80"/>
      <c r="N40" s="81">
        <f>分析係数表!H43</f>
        <v>4.3425497720489356E-2</v>
      </c>
      <c r="O40" s="82">
        <f t="shared" si="4"/>
        <v>0.16106061220413265</v>
      </c>
      <c r="P40" s="76">
        <f>分析係数表!C43</f>
        <v>0.15755839576906128</v>
      </c>
      <c r="Q40" s="82">
        <f>O40*P40</f>
        <v>2.5376451680466032E-2</v>
      </c>
      <c r="R40" s="83">
        <v>3.6072892556019497E-2</v>
      </c>
      <c r="S40" s="84">
        <f>I40+R40</f>
        <v>0.3721019730698929</v>
      </c>
      <c r="T40" s="85">
        <f>分析係数表!F43</f>
        <v>0.59317585301837272</v>
      </c>
      <c r="U40" s="86">
        <f>S40*T40</f>
        <v>0.22072190528555327</v>
      </c>
      <c r="V40" s="87">
        <f>分析係数表!D43</f>
        <v>0.81889763779527558</v>
      </c>
      <c r="W40" s="88">
        <f>ROUND(S40*V40,0)</f>
        <v>0</v>
      </c>
      <c r="X40" s="76">
        <f>分析係数表!E43</f>
        <v>0.67322834645669294</v>
      </c>
      <c r="Y40" s="89">
        <f>ROUND(S40*X40,0)</f>
        <v>0</v>
      </c>
    </row>
    <row r="41" spans="1:25" x14ac:dyDescent="0.2">
      <c r="A41" s="6" t="s">
        <v>340</v>
      </c>
      <c r="B41" s="5" t="s">
        <v>42</v>
      </c>
      <c r="C41" s="90"/>
      <c r="D41" s="76">
        <f>投入係数表!AE41</f>
        <v>0</v>
      </c>
      <c r="E41" s="77">
        <f>$C$33*D41</f>
        <v>0</v>
      </c>
      <c r="F41" s="76">
        <f>分析係数表!C44</f>
        <v>0.3172445048719692</v>
      </c>
      <c r="G41" s="77">
        <f>E41*F41</f>
        <v>0</v>
      </c>
      <c r="H41" s="77">
        <v>8.4176162096855539E-5</v>
      </c>
      <c r="I41" s="77">
        <f>C41+H41</f>
        <v>8.4176162096855539E-5</v>
      </c>
      <c r="J41" s="76">
        <f>分析係数表!G44</f>
        <v>0.27070707070707073</v>
      </c>
      <c r="K41" s="78">
        <f>I41*J41</f>
        <v>2.2787082264603319E-5</v>
      </c>
      <c r="L41" s="79"/>
      <c r="M41" s="80"/>
      <c r="N41" s="81">
        <f>分析係数表!H44</f>
        <v>0.1249959001607137</v>
      </c>
      <c r="O41" s="82">
        <f t="shared" si="4"/>
        <v>0.46359667153319445</v>
      </c>
      <c r="P41" s="76">
        <f>分析係数表!C44</f>
        <v>0.3172445048719692</v>
      </c>
      <c r="Q41" s="82">
        <f>O41*P41</f>
        <v>0.1470734965208412</v>
      </c>
      <c r="R41" s="83">
        <v>0.14841378462671789</v>
      </c>
      <c r="S41" s="84">
        <f>I41+R41</f>
        <v>0.14849796078881475</v>
      </c>
      <c r="T41" s="85">
        <f>分析係数表!F44</f>
        <v>0.56111111111111112</v>
      </c>
      <c r="U41" s="86">
        <f>S41*T41</f>
        <v>8.332385577594606E-2</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投入係数表!AE42</f>
        <v>0</v>
      </c>
      <c r="E42" s="77">
        <f>$C$33*D42</f>
        <v>0</v>
      </c>
      <c r="F42" s="76">
        <f>分析係数表!C45</f>
        <v>1</v>
      </c>
      <c r="G42" s="77">
        <f>E42*F42</f>
        <v>0</v>
      </c>
      <c r="H42" s="77">
        <v>6.2621387485523473E-3</v>
      </c>
      <c r="I42" s="77">
        <f>C42+H42</f>
        <v>6.2621387485523473E-3</v>
      </c>
      <c r="J42" s="76">
        <f>分析係数表!G45</f>
        <v>0</v>
      </c>
      <c r="K42" s="78">
        <f>I42*J42</f>
        <v>0</v>
      </c>
      <c r="L42" s="79"/>
      <c r="M42" s="80"/>
      <c r="N42" s="81">
        <f>分析係数表!H45</f>
        <v>0</v>
      </c>
      <c r="O42" s="82">
        <f t="shared" si="4"/>
        <v>0</v>
      </c>
      <c r="P42" s="76">
        <f>分析係数表!C45</f>
        <v>1</v>
      </c>
      <c r="Q42" s="82">
        <f>O42*P42</f>
        <v>0</v>
      </c>
      <c r="R42" s="83">
        <v>1.2899435960841378E-3</v>
      </c>
      <c r="S42" s="84">
        <f>I42+R42</f>
        <v>7.552082344636485E-3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0</v>
      </c>
      <c r="E43" s="77">
        <f>$C$33*D43</f>
        <v>0</v>
      </c>
      <c r="F43" s="76">
        <f>分析係数表!C46</f>
        <v>4.6672428694900625E-2</v>
      </c>
      <c r="G43" s="77">
        <f>E43*F43</f>
        <v>0</v>
      </c>
      <c r="H43" s="77">
        <v>1.5363963585612055E-3</v>
      </c>
      <c r="I43" s="77">
        <f>C43+H43</f>
        <v>1.5363963585612055E-3</v>
      </c>
      <c r="J43" s="76">
        <f>分析係数表!G46</f>
        <v>1.8518518518518517E-2</v>
      </c>
      <c r="K43" s="78">
        <f>I43*J43</f>
        <v>2.8451784417800099E-5</v>
      </c>
      <c r="L43" s="79"/>
      <c r="M43" s="80"/>
      <c r="N43" s="81">
        <f>分析係数表!H46</f>
        <v>2.5582997146511858E-2</v>
      </c>
      <c r="O43" s="82">
        <f t="shared" si="4"/>
        <v>9.4884650694277539E-2</v>
      </c>
      <c r="P43" s="76">
        <f>分析係数表!C46</f>
        <v>4.6672428694900625E-2</v>
      </c>
      <c r="Q43" s="82">
        <f>O43*P43</f>
        <v>4.4284970937692215E-3</v>
      </c>
      <c r="R43" s="83">
        <v>4.7915406701745065E-3</v>
      </c>
      <c r="S43" s="84">
        <f>I43+R43</f>
        <v>6.3279370287357122E-3</v>
      </c>
      <c r="T43" s="85">
        <f>分析係数表!F46</f>
        <v>0.35185185185185186</v>
      </c>
      <c r="U43" s="86">
        <f>S43*T43</f>
        <v>2.2264963619625655E-3</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投入係数表!AE44</f>
        <v>0.13765718067504965</v>
      </c>
      <c r="E44" s="91">
        <f>SUM(E5:E43)</f>
        <v>13.765718067504965</v>
      </c>
      <c r="F44" s="92">
        <f>分析係数表!C47</f>
        <v>0.39611399613657461</v>
      </c>
      <c r="G44" s="91">
        <f>SUM(G5:G43)</f>
        <v>5.1537208929734177</v>
      </c>
      <c r="H44" s="91">
        <f>SUM(H5:H43)</f>
        <v>5.5458149224447961</v>
      </c>
      <c r="I44" s="91">
        <f>SUM(I5:I43)</f>
        <v>105.54581492244478</v>
      </c>
      <c r="J44" s="92">
        <f>分析係数表!G47</f>
        <v>0.26621430495689657</v>
      </c>
      <c r="K44" s="93">
        <f>SUM(K5:K43)</f>
        <v>5.915303061010567</v>
      </c>
      <c r="L44" s="94">
        <f>最終需要_まとめ!$L$33</f>
        <v>0.627</v>
      </c>
      <c r="M44" s="91">
        <f>K44*L44</f>
        <v>3.7088950192536254</v>
      </c>
      <c r="N44" s="95">
        <f>分析係数表!H47</f>
        <v>1</v>
      </c>
      <c r="O44" s="96">
        <f>SUM(O5:O43)</f>
        <v>3.7088950192536245</v>
      </c>
      <c r="P44" s="92">
        <f>分析係数表!C47</f>
        <v>0.39611399613657461</v>
      </c>
      <c r="Q44" s="96">
        <f>SUM(Q5:Q43)</f>
        <v>1.0923010183984696</v>
      </c>
      <c r="R44" s="91">
        <f>SUM(R5:R43)</f>
        <v>1.2280776053345506</v>
      </c>
      <c r="S44" s="97">
        <f>SUM(S5:S43)</f>
        <v>106.77389252777932</v>
      </c>
      <c r="T44" s="98">
        <f>分析係数表!F47</f>
        <v>0.49986530172413796</v>
      </c>
      <c r="U44" s="99">
        <f>SUM(U5:U43)</f>
        <v>90.371310410997495</v>
      </c>
      <c r="V44" s="100">
        <f>分析係数表!D47</f>
        <v>0.10482893318965517</v>
      </c>
      <c r="W44" s="101">
        <f>SUM(W5:W43)</f>
        <v>4</v>
      </c>
      <c r="X44" s="92">
        <f>分析係数表!E47</f>
        <v>8.4725215517241381E-2</v>
      </c>
      <c r="Y44" s="102">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1</v>
      </c>
      <c r="G5" s="77">
        <f t="shared" ref="G5:G38" si="1">E5*F5</f>
        <v>0</v>
      </c>
      <c r="H5" s="77">
        <f t="array" ref="H5:H43">MMULT(逆行列係数!C5:AO43,'30'!G5:G43)</f>
        <v>1.3889128442993671E-3</v>
      </c>
      <c r="I5" s="77">
        <f t="shared" ref="I5:I38" si="2">C5+H5</f>
        <v>1.3889128442993671E-3</v>
      </c>
      <c r="J5" s="76">
        <f>分析係数表!G8</f>
        <v>0.11967899511514306</v>
      </c>
      <c r="K5" s="78">
        <f t="shared" ref="K5:K38" si="3">I5*J5</f>
        <v>1.6622369350826341E-4</v>
      </c>
      <c r="L5" s="79" t="s">
        <v>186</v>
      </c>
      <c r="M5" s="80" t="s">
        <v>186</v>
      </c>
      <c r="N5" s="81">
        <f>分析係数表!H8</f>
        <v>1.4037849716291122E-2</v>
      </c>
      <c r="O5" s="82">
        <f t="shared" ref="O5:O43" si="4">$M$44*N5</f>
        <v>0.4335152805530389</v>
      </c>
      <c r="P5" s="76">
        <f>分析係数表!C8</f>
        <v>1</v>
      </c>
      <c r="Q5" s="82">
        <f t="shared" ref="Q5:Q38" si="5">O5*P5</f>
        <v>0.4335152805530389</v>
      </c>
      <c r="R5" s="83">
        <f t="array" ref="R5:R43">MMULT(逆行列係数!C5:AO43,'30'!Q5:Q43)</f>
        <v>0.62691890522269778</v>
      </c>
      <c r="S5" s="84">
        <f t="shared" ref="S5:S38" si="6">I5+R5</f>
        <v>0.62830781806699709</v>
      </c>
      <c r="T5" s="85">
        <f>分析係数表!F8</f>
        <v>0.45208187950686207</v>
      </c>
      <c r="U5" s="86">
        <f t="shared" ref="U5:U38" si="7">S5*T5</f>
        <v>0.28404657930058358</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投入係数表!AF6</f>
        <v>0</v>
      </c>
      <c r="E6" s="77">
        <f t="shared" si="0"/>
        <v>0</v>
      </c>
      <c r="F6" s="76">
        <f>分析係数表!C9</f>
        <v>0.71764705882352942</v>
      </c>
      <c r="G6" s="77">
        <f t="shared" si="1"/>
        <v>0</v>
      </c>
      <c r="H6" s="77">
        <v>1.3266433980288002E-3</v>
      </c>
      <c r="I6" s="77">
        <f t="shared" si="2"/>
        <v>1.3266433980288002E-3</v>
      </c>
      <c r="J6" s="76">
        <f>分析係数表!G9</f>
        <v>0.25757575757575757</v>
      </c>
      <c r="K6" s="78">
        <f t="shared" si="3"/>
        <v>3.417111782801455E-4</v>
      </c>
      <c r="L6" s="79"/>
      <c r="M6" s="80"/>
      <c r="N6" s="81">
        <f>分析係数表!H9</f>
        <v>7.2157171438879601E-4</v>
      </c>
      <c r="O6" s="82">
        <f t="shared" si="4"/>
        <v>2.2283495729361814E-2</v>
      </c>
      <c r="P6" s="76">
        <f>分析係数表!C9</f>
        <v>0.71764705882352942</v>
      </c>
      <c r="Q6" s="82">
        <f t="shared" si="5"/>
        <v>1.5991685170483185E-2</v>
      </c>
      <c r="R6" s="83">
        <v>1.9647778775213742E-2</v>
      </c>
      <c r="S6" s="84">
        <f t="shared" si="6"/>
        <v>2.0974422173242541E-2</v>
      </c>
      <c r="T6" s="85">
        <f>分析係数表!F9</f>
        <v>0.71212121212121215</v>
      </c>
      <c r="U6" s="86">
        <f t="shared" si="7"/>
        <v>1.4936330941551508E-2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投入係数表!AF7</f>
        <v>0</v>
      </c>
      <c r="E7" s="77">
        <f t="shared" si="0"/>
        <v>0</v>
      </c>
      <c r="F7" s="76">
        <f>分析係数表!C10</f>
        <v>2.3584905660377409E-2</v>
      </c>
      <c r="G7" s="77">
        <f t="shared" si="1"/>
        <v>0</v>
      </c>
      <c r="H7" s="77">
        <v>1.802096684739962E-6</v>
      </c>
      <c r="I7" s="77">
        <f t="shared" si="2"/>
        <v>1.802096684739962E-6</v>
      </c>
      <c r="J7" s="76">
        <f>分析係数表!G10</f>
        <v>0.2857142857142857</v>
      </c>
      <c r="K7" s="78">
        <f t="shared" si="3"/>
        <v>5.1488476706856048E-7</v>
      </c>
      <c r="L7" s="79"/>
      <c r="M7" s="80"/>
      <c r="N7" s="81">
        <f>分析係数表!H10</f>
        <v>1.443143428777592E-3</v>
      </c>
      <c r="O7" s="82">
        <f t="shared" si="4"/>
        <v>4.4566991458723629E-2</v>
      </c>
      <c r="P7" s="76">
        <f>分析係数表!C10</f>
        <v>2.3584905660377409E-2</v>
      </c>
      <c r="Q7" s="82">
        <f t="shared" si="5"/>
        <v>1.0511082891208425E-3</v>
      </c>
      <c r="R7" s="83">
        <v>1.5072773428517453E-3</v>
      </c>
      <c r="S7" s="84">
        <f t="shared" si="6"/>
        <v>1.5090794395364853E-3</v>
      </c>
      <c r="T7" s="85">
        <f>分析係数表!F10</f>
        <v>0.5714285714285714</v>
      </c>
      <c r="U7" s="86">
        <f t="shared" si="7"/>
        <v>8.6233110830656297E-4</v>
      </c>
      <c r="V7" s="87">
        <f>分析係数表!D10</f>
        <v>0.14285714285714285</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-1.0128861695164462E-3</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投入係数表!AF9</f>
        <v>0</v>
      </c>
      <c r="E9" s="77">
        <f t="shared" si="0"/>
        <v>0</v>
      </c>
      <c r="F9" s="76">
        <f>分析係数表!C12</f>
        <v>0.10853964836742014</v>
      </c>
      <c r="G9" s="77">
        <f t="shared" si="1"/>
        <v>0</v>
      </c>
      <c r="H9" s="77">
        <v>3.393170937075948E-4</v>
      </c>
      <c r="I9" s="77">
        <f t="shared" si="2"/>
        <v>3.393170937075948E-4</v>
      </c>
      <c r="J9" s="76">
        <f>分析係数表!G12</f>
        <v>0.14452332657200812</v>
      </c>
      <c r="K9" s="78">
        <f t="shared" si="3"/>
        <v>4.90392351453674E-5</v>
      </c>
      <c r="L9" s="79"/>
      <c r="M9" s="80"/>
      <c r="N9" s="81">
        <f>分析係数表!H12</f>
        <v>0.10554626258650661</v>
      </c>
      <c r="O9" s="82">
        <f t="shared" si="4"/>
        <v>3.2594676935039235</v>
      </c>
      <c r="P9" s="76">
        <f>分析係数表!C12</f>
        <v>0.10853964836742014</v>
      </c>
      <c r="Q9" s="82">
        <f t="shared" si="5"/>
        <v>0.35378147731788184</v>
      </c>
      <c r="R9" s="83">
        <v>0.38846972686928688</v>
      </c>
      <c r="S9" s="84">
        <f t="shared" si="6"/>
        <v>0.38880904396299448</v>
      </c>
      <c r="T9" s="85">
        <f>分析係数表!F12</f>
        <v>0.28575050709939148</v>
      </c>
      <c r="U9" s="86">
        <f t="shared" si="7"/>
        <v>0.11110238147725526</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投入係数表!AF10</f>
        <v>1.5741833923652105E-3</v>
      </c>
      <c r="E10" s="77">
        <f t="shared" si="0"/>
        <v>0.15741833923652104</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0.48517247519837758</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投入係数表!AF11</f>
        <v>1.5741833923652105E-3</v>
      </c>
      <c r="E11" s="77">
        <f t="shared" si="0"/>
        <v>0.15741833923652104</v>
      </c>
      <c r="F11" s="76">
        <f>分析係数表!C14</f>
        <v>8.8339222614840951E-2</v>
      </c>
      <c r="G11" s="77">
        <f t="shared" si="1"/>
        <v>1.3906213713473585E-2</v>
      </c>
      <c r="H11" s="77">
        <v>1.9069235667070854E-2</v>
      </c>
      <c r="I11" s="77">
        <f t="shared" si="2"/>
        <v>1.9069235667070854E-2</v>
      </c>
      <c r="J11" s="76">
        <f>分析係数表!G14</f>
        <v>0.19860627177700349</v>
      </c>
      <c r="K11" s="78">
        <f t="shared" si="3"/>
        <v>3.7872698014740024E-3</v>
      </c>
      <c r="L11" s="79"/>
      <c r="M11" s="80"/>
      <c r="N11" s="81">
        <f>分析係数表!H14</f>
        <v>1.3119485716159927E-3</v>
      </c>
      <c r="O11" s="82">
        <f t="shared" si="4"/>
        <v>4.0515446780657841E-2</v>
      </c>
      <c r="P11" s="76">
        <f>分析係数表!C14</f>
        <v>8.8339222614840951E-2</v>
      </c>
      <c r="Q11" s="82">
        <f t="shared" si="5"/>
        <v>3.5791030724962743E-3</v>
      </c>
      <c r="R11" s="83">
        <v>9.8391303137537536E-3</v>
      </c>
      <c r="S11" s="84">
        <f t="shared" si="6"/>
        <v>2.8908365980824607E-2</v>
      </c>
      <c r="T11" s="85">
        <f>分析係数表!F14</f>
        <v>0.38327526132404183</v>
      </c>
      <c r="U11" s="86">
        <f t="shared" si="7"/>
        <v>1.1079861525751591E-2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投入係数表!AF12</f>
        <v>3.9354584809130262E-4</v>
      </c>
      <c r="E12" s="77">
        <f t="shared" si="0"/>
        <v>3.9354584809130261E-2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0.30184007851590094</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投入係数表!AF13</f>
        <v>4.7225501770956316E-2</v>
      </c>
      <c r="E13" s="77">
        <f t="shared" si="0"/>
        <v>4.7225501770956315</v>
      </c>
      <c r="F13" s="76">
        <f>分析係数表!C16</f>
        <v>0.17911646586345387</v>
      </c>
      <c r="G13" s="77">
        <f t="shared" si="1"/>
        <v>0.84588649758419765</v>
      </c>
      <c r="H13" s="77">
        <v>0.8964629923543096</v>
      </c>
      <c r="I13" s="77">
        <f t="shared" si="2"/>
        <v>0.8964629923543096</v>
      </c>
      <c r="J13" s="76">
        <f>分析係数表!G16</f>
        <v>3.2586558044806514E-2</v>
      </c>
      <c r="K13" s="78">
        <f t="shared" si="3"/>
        <v>2.9212643335374648E-2</v>
      </c>
      <c r="L13" s="79"/>
      <c r="M13" s="80"/>
      <c r="N13" s="81">
        <f>分析係数表!H16</f>
        <v>1.8859260716979895E-2</v>
      </c>
      <c r="O13" s="82">
        <f t="shared" si="4"/>
        <v>0.5824095474719565</v>
      </c>
      <c r="P13" s="76">
        <f>分析係数表!C16</f>
        <v>0.17911646586345387</v>
      </c>
      <c r="Q13" s="82">
        <f t="shared" si="5"/>
        <v>0.10431913982831031</v>
      </c>
      <c r="R13" s="83">
        <v>0.12785457228260863</v>
      </c>
      <c r="S13" s="84">
        <f t="shared" si="6"/>
        <v>1.0243175646369183</v>
      </c>
      <c r="T13" s="85">
        <f>分析係数表!F16</f>
        <v>0.28920570264765783</v>
      </c>
      <c r="U13" s="86">
        <f t="shared" si="7"/>
        <v>0.2962384810151576</v>
      </c>
      <c r="V13" s="87">
        <f>分析係数表!D16</f>
        <v>0</v>
      </c>
      <c r="W13" s="88">
        <f t="shared" si="8"/>
        <v>0</v>
      </c>
      <c r="X13" s="76">
        <f>分析係数表!E16</f>
        <v>0</v>
      </c>
      <c r="Y13" s="89">
        <f t="shared" si="9"/>
        <v>0</v>
      </c>
    </row>
    <row r="14" spans="1:25" x14ac:dyDescent="0.2">
      <c r="A14" s="6" t="s">
        <v>2</v>
      </c>
      <c r="B14" s="5" t="s">
        <v>364</v>
      </c>
      <c r="C14" s="90"/>
      <c r="D14" s="76">
        <f>投入係数表!AF14</f>
        <v>1.9677292404565133E-3</v>
      </c>
      <c r="E14" s="77">
        <f t="shared" si="0"/>
        <v>0.19677292404565133</v>
      </c>
      <c r="F14" s="76">
        <f>分析係数表!C17</f>
        <v>0.37357512953367877</v>
      </c>
      <c r="G14" s="77">
        <f t="shared" si="1"/>
        <v>7.3509470589074935E-2</v>
      </c>
      <c r="H14" s="77">
        <v>0.12356897518949191</v>
      </c>
      <c r="I14" s="77">
        <f t="shared" si="2"/>
        <v>0.12356897518949191</v>
      </c>
      <c r="J14" s="76">
        <f>分析係数表!G17</f>
        <v>0.21247931930985584</v>
      </c>
      <c r="K14" s="78">
        <f t="shared" si="3"/>
        <v>2.6255851736079704E-2</v>
      </c>
      <c r="L14" s="79"/>
      <c r="M14" s="80"/>
      <c r="N14" s="81">
        <f>分析係数表!H17</f>
        <v>3.1158778575879824E-3</v>
      </c>
      <c r="O14" s="82">
        <f t="shared" si="4"/>
        <v>9.6224186104062373E-2</v>
      </c>
      <c r="P14" s="76">
        <f>分析係数表!C17</f>
        <v>0.37357512953367877</v>
      </c>
      <c r="Q14" s="82">
        <f t="shared" si="5"/>
        <v>3.5946962788097912E-2</v>
      </c>
      <c r="R14" s="83">
        <v>6.8677615850860393E-2</v>
      </c>
      <c r="S14" s="84">
        <f t="shared" si="6"/>
        <v>0.1922465910403523</v>
      </c>
      <c r="T14" s="85">
        <f>分析係数表!F17</f>
        <v>0.32309146773812336</v>
      </c>
      <c r="U14" s="86">
        <f t="shared" si="7"/>
        <v>6.2113233266878183E-2</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投入係数表!AF15</f>
        <v>0</v>
      </c>
      <c r="E15" s="77">
        <f t="shared" si="0"/>
        <v>0</v>
      </c>
      <c r="F15" s="76">
        <f>分析係数表!C18</f>
        <v>9.0293453724604955E-2</v>
      </c>
      <c r="G15" s="77">
        <f t="shared" si="1"/>
        <v>0</v>
      </c>
      <c r="H15" s="77">
        <v>2.319300195431044E-3</v>
      </c>
      <c r="I15" s="77">
        <f t="shared" si="2"/>
        <v>2.319300195431044E-3</v>
      </c>
      <c r="J15" s="76">
        <f>分析係数表!G18</f>
        <v>0.21491228070175439</v>
      </c>
      <c r="K15" s="78">
        <f t="shared" si="3"/>
        <v>4.9844609463211035E-4</v>
      </c>
      <c r="L15" s="79"/>
      <c r="M15" s="80"/>
      <c r="N15" s="81">
        <f>分析係数表!H18</f>
        <v>4.9198071435599725E-4</v>
      </c>
      <c r="O15" s="82">
        <f t="shared" si="4"/>
        <v>1.519329254274669E-2</v>
      </c>
      <c r="P15" s="76">
        <f>分析係数表!C18</f>
        <v>9.0293453724604955E-2</v>
      </c>
      <c r="Q15" s="82">
        <f t="shared" si="5"/>
        <v>1.3718548571328838E-3</v>
      </c>
      <c r="R15" s="83">
        <v>2.7257221666112819E-3</v>
      </c>
      <c r="S15" s="84">
        <f t="shared" si="6"/>
        <v>5.0450223620423264E-3</v>
      </c>
      <c r="T15" s="85">
        <f>分析係数表!F18</f>
        <v>0.46052631578947367</v>
      </c>
      <c r="U15" s="86">
        <f t="shared" si="7"/>
        <v>2.3233655614668608E-3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投入係数表!AF16</f>
        <v>0</v>
      </c>
      <c r="E16" s="77">
        <f t="shared" si="0"/>
        <v>0</v>
      </c>
      <c r="F16" s="76">
        <f>分析係数表!C19</f>
        <v>1.9704433497536922E-2</v>
      </c>
      <c r="G16" s="77">
        <f t="shared" si="1"/>
        <v>0</v>
      </c>
      <c r="H16" s="77">
        <v>4.0848081038471898E-4</v>
      </c>
      <c r="I16" s="77">
        <f t="shared" si="2"/>
        <v>4.0848081038471898E-4</v>
      </c>
      <c r="J16" s="76">
        <f>分析係数表!G19</f>
        <v>6.3291139240506333E-2</v>
      </c>
      <c r="K16" s="78">
        <f t="shared" si="3"/>
        <v>2.5853215847134116E-5</v>
      </c>
      <c r="L16" s="79"/>
      <c r="M16" s="80"/>
      <c r="N16" s="81">
        <f>分析係数表!H19</f>
        <v>-1.3119485716159927E-4</v>
      </c>
      <c r="O16" s="82">
        <f t="shared" si="4"/>
        <v>-4.0515446780657847E-3</v>
      </c>
      <c r="P16" s="76">
        <f>分析係数表!C19</f>
        <v>1.9704433497536922E-2</v>
      </c>
      <c r="Q16" s="82">
        <f t="shared" si="5"/>
        <v>-7.9833392671246897E-5</v>
      </c>
      <c r="R16" s="83">
        <v>3.2450140936060698E-4</v>
      </c>
      <c r="S16" s="84">
        <f t="shared" si="6"/>
        <v>7.3298221974532596E-4</v>
      </c>
      <c r="T16" s="85">
        <f>分析係数表!F19</f>
        <v>0.26582278481012656</v>
      </c>
      <c r="U16" s="86">
        <f t="shared" si="7"/>
        <v>1.9484337486901069E-4</v>
      </c>
      <c r="V16" s="87">
        <f>分析係数表!D19</f>
        <v>3.7974683544303799E-2</v>
      </c>
      <c r="W16" s="88">
        <f t="shared" si="8"/>
        <v>0</v>
      </c>
      <c r="X16" s="76">
        <f>分析係数表!E19</f>
        <v>0</v>
      </c>
      <c r="Y16" s="89">
        <f t="shared" si="9"/>
        <v>0</v>
      </c>
    </row>
    <row r="17" spans="1:25" x14ac:dyDescent="0.2">
      <c r="A17" s="6" t="s">
        <v>5</v>
      </c>
      <c r="B17" s="5" t="s">
        <v>33</v>
      </c>
      <c r="C17" s="90"/>
      <c r="D17" s="76">
        <f>投入係数表!AF17</f>
        <v>0</v>
      </c>
      <c r="E17" s="77">
        <f t="shared" si="0"/>
        <v>0</v>
      </c>
      <c r="F17" s="76">
        <f>分析係数表!C20</f>
        <v>3.1397174254317317E-3</v>
      </c>
      <c r="G17" s="77">
        <f t="shared" si="1"/>
        <v>0</v>
      </c>
      <c r="H17" s="77">
        <v>2.6686730561460192E-5</v>
      </c>
      <c r="I17" s="77">
        <f t="shared" si="2"/>
        <v>2.6686730561460192E-5</v>
      </c>
      <c r="J17" s="76">
        <f>分析係数表!G20</f>
        <v>0.11538461538461539</v>
      </c>
      <c r="K17" s="78">
        <f t="shared" si="3"/>
        <v>3.0792381417069454E-6</v>
      </c>
      <c r="L17" s="79"/>
      <c r="M17" s="80"/>
      <c r="N17" s="81">
        <f>分析係数表!H20</f>
        <v>6.231755715175965E-4</v>
      </c>
      <c r="O17" s="82">
        <f t="shared" si="4"/>
        <v>1.9244837220812473E-2</v>
      </c>
      <c r="P17" s="76">
        <f>分析係数表!C20</f>
        <v>3.1397174254317317E-3</v>
      </c>
      <c r="Q17" s="82">
        <f t="shared" si="5"/>
        <v>6.0423350771782105E-5</v>
      </c>
      <c r="R17" s="83">
        <v>1.4465120901374127E-4</v>
      </c>
      <c r="S17" s="84">
        <f t="shared" si="6"/>
        <v>1.7133793957520147E-4</v>
      </c>
      <c r="T17" s="85">
        <f>分析係数表!F20</f>
        <v>0.26923076923076922</v>
      </c>
      <c r="U17" s="86">
        <f t="shared" si="7"/>
        <v>4.6129445270246549E-5</v>
      </c>
      <c r="V17" s="87">
        <f>分析係数表!D20</f>
        <v>0</v>
      </c>
      <c r="W17" s="88">
        <f t="shared" si="8"/>
        <v>0</v>
      </c>
      <c r="X17" s="76">
        <f>分析係数表!E20</f>
        <v>0</v>
      </c>
      <c r="Y17" s="89">
        <f t="shared" si="9"/>
        <v>0</v>
      </c>
    </row>
    <row r="18" spans="1:25" x14ac:dyDescent="0.2">
      <c r="A18" s="6" t="s">
        <v>6</v>
      </c>
      <c r="B18" s="5" t="s">
        <v>34</v>
      </c>
      <c r="C18" s="90"/>
      <c r="D18" s="76">
        <f>投入係数表!AF18</f>
        <v>1.5741833923652105E-3</v>
      </c>
      <c r="E18" s="77">
        <f t="shared" si="0"/>
        <v>0.15741833923652104</v>
      </c>
      <c r="F18" s="76">
        <f>分析係数表!C21</f>
        <v>0.20240700218818386</v>
      </c>
      <c r="G18" s="77">
        <f t="shared" si="1"/>
        <v>3.1862574134306786E-2</v>
      </c>
      <c r="H18" s="77">
        <v>4.1965731343802146E-2</v>
      </c>
      <c r="I18" s="77">
        <f t="shared" si="2"/>
        <v>4.1965731343802146E-2</v>
      </c>
      <c r="J18" s="76">
        <f>分析係数表!G21</f>
        <v>0.28486646884272998</v>
      </c>
      <c r="K18" s="78">
        <f t="shared" si="3"/>
        <v>1.1954629700311591E-2</v>
      </c>
      <c r="L18" s="79"/>
      <c r="M18" s="80"/>
      <c r="N18" s="81">
        <f>分析係数表!H21</f>
        <v>1.0495588572927942E-3</v>
      </c>
      <c r="O18" s="82">
        <f t="shared" si="4"/>
        <v>3.2412357424526278E-2</v>
      </c>
      <c r="P18" s="76">
        <f>分析係数表!C21</f>
        <v>0.20240700218818386</v>
      </c>
      <c r="Q18" s="82">
        <f t="shared" si="5"/>
        <v>6.560488100150288E-3</v>
      </c>
      <c r="R18" s="83">
        <v>1.2573211149475455E-2</v>
      </c>
      <c r="S18" s="84">
        <f t="shared" si="6"/>
        <v>5.4538942493277599E-2</v>
      </c>
      <c r="T18" s="85">
        <f>分析係数表!F21</f>
        <v>0.42507418397626112</v>
      </c>
      <c r="U18" s="86">
        <f t="shared" si="7"/>
        <v>2.3183096475258208E-2</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投入係数表!AF19</f>
        <v>0</v>
      </c>
      <c r="E19" s="77">
        <f t="shared" si="0"/>
        <v>0</v>
      </c>
      <c r="F19" s="76">
        <f>分析係数表!C22</f>
        <v>1.320132013201325E-2</v>
      </c>
      <c r="G19" s="77">
        <f t="shared" si="1"/>
        <v>0</v>
      </c>
      <c r="H19" s="77">
        <v>2.2496870431332948E-4</v>
      </c>
      <c r="I19" s="77">
        <f t="shared" si="2"/>
        <v>2.2496870431332948E-4</v>
      </c>
      <c r="J19" s="76">
        <f>分析係数表!G22</f>
        <v>0.19444444444444445</v>
      </c>
      <c r="K19" s="78">
        <f t="shared" si="3"/>
        <v>4.3743914727591847E-5</v>
      </c>
      <c r="L19" s="79"/>
      <c r="M19" s="80"/>
      <c r="N19" s="81">
        <f>分析係数表!H22</f>
        <v>6.5597428580799636E-5</v>
      </c>
      <c r="O19" s="82">
        <f t="shared" si="4"/>
        <v>2.0257723390328924E-3</v>
      </c>
      <c r="P19" s="76">
        <f>分析係数表!C22</f>
        <v>1.320132013201325E-2</v>
      </c>
      <c r="Q19" s="82">
        <f t="shared" si="5"/>
        <v>2.6742869162150491E-5</v>
      </c>
      <c r="R19" s="83">
        <v>1.8368480962526425E-4</v>
      </c>
      <c r="S19" s="84">
        <f t="shared" si="6"/>
        <v>4.0865351393859376E-4</v>
      </c>
      <c r="T19" s="85">
        <f>分析係数表!F22</f>
        <v>0.42592592592592593</v>
      </c>
      <c r="U19" s="86">
        <f t="shared" si="7"/>
        <v>1.7405612630717882E-4</v>
      </c>
      <c r="V19" s="87">
        <f>分析係数表!D22</f>
        <v>2.7777777777777776E-2</v>
      </c>
      <c r="W19" s="88">
        <f t="shared" si="8"/>
        <v>0</v>
      </c>
      <c r="X19" s="76">
        <f>分析係数表!E22</f>
        <v>0</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1.0128861695164462E-3</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投入係数表!AF21</f>
        <v>0</v>
      </c>
      <c r="E21" s="77">
        <f t="shared" si="0"/>
        <v>0</v>
      </c>
      <c r="F21" s="76">
        <f>分析係数表!C24</f>
        <v>0.31952662721893488</v>
      </c>
      <c r="G21" s="77">
        <f t="shared" si="1"/>
        <v>0</v>
      </c>
      <c r="H21" s="77">
        <v>3.0409578616804431E-3</v>
      </c>
      <c r="I21" s="77">
        <f t="shared" si="2"/>
        <v>3.0409578616804431E-3</v>
      </c>
      <c r="J21" s="76">
        <f>分析係数表!G24</f>
        <v>0.20786516853932585</v>
      </c>
      <c r="K21" s="78">
        <f t="shared" si="3"/>
        <v>6.3210921843919322E-4</v>
      </c>
      <c r="L21" s="79"/>
      <c r="M21" s="80"/>
      <c r="N21" s="81">
        <f>分析係数表!H24</f>
        <v>4.2638328577519763E-4</v>
      </c>
      <c r="O21" s="82">
        <f t="shared" si="4"/>
        <v>1.31675202037138E-2</v>
      </c>
      <c r="P21" s="76">
        <f>分析係数表!C24</f>
        <v>0.31952662721893488</v>
      </c>
      <c r="Q21" s="82">
        <f t="shared" si="5"/>
        <v>4.2073733195298526E-3</v>
      </c>
      <c r="R21" s="83">
        <v>9.0771169048196616E-3</v>
      </c>
      <c r="S21" s="84">
        <f t="shared" si="6"/>
        <v>1.2118074766500104E-2</v>
      </c>
      <c r="T21" s="85">
        <f>分析係数表!F24</f>
        <v>0.398876404494382</v>
      </c>
      <c r="U21" s="86">
        <f t="shared" si="7"/>
        <v>4.8336140922556597E-3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投入係数表!AF22</f>
        <v>0</v>
      </c>
      <c r="E22" s="77">
        <f t="shared" si="0"/>
        <v>0</v>
      </c>
      <c r="F22" s="76">
        <f>分析係数表!C25</f>
        <v>1.883239171374762E-2</v>
      </c>
      <c r="G22" s="77">
        <f t="shared" si="1"/>
        <v>0</v>
      </c>
      <c r="H22" s="77">
        <v>5.0641019505312588E-4</v>
      </c>
      <c r="I22" s="77">
        <f t="shared" si="2"/>
        <v>5.0641019505312588E-4</v>
      </c>
      <c r="J22" s="76">
        <f>分析係数表!G25</f>
        <v>0.19852941176470587</v>
      </c>
      <c r="K22" s="78">
        <f t="shared" si="3"/>
        <v>1.0053731813554704E-4</v>
      </c>
      <c r="L22" s="79"/>
      <c r="M22" s="80"/>
      <c r="N22" s="81">
        <f>分析係数表!H25</f>
        <v>5.9037685722719666E-4</v>
      </c>
      <c r="O22" s="82">
        <f t="shared" si="4"/>
        <v>1.8231951051296026E-2</v>
      </c>
      <c r="P22" s="76">
        <f>分析係数表!C25</f>
        <v>1.883239171374762E-2</v>
      </c>
      <c r="Q22" s="82">
        <f t="shared" si="5"/>
        <v>3.433512439038795E-4</v>
      </c>
      <c r="R22" s="83">
        <v>1.5076356734213493E-3</v>
      </c>
      <c r="S22" s="84">
        <f t="shared" si="6"/>
        <v>2.0140458684744754E-3</v>
      </c>
      <c r="T22" s="85">
        <f>分析係数表!F25</f>
        <v>0.35294117647058826</v>
      </c>
      <c r="U22" s="86">
        <f t="shared" si="7"/>
        <v>7.1083971828510902E-4</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投入係数表!AF23</f>
        <v>0</v>
      </c>
      <c r="E23" s="77">
        <f t="shared" si="0"/>
        <v>0</v>
      </c>
      <c r="F23" s="76">
        <f>分析係数表!C26</f>
        <v>0.74753173483779967</v>
      </c>
      <c r="G23" s="77">
        <f t="shared" si="1"/>
        <v>0</v>
      </c>
      <c r="H23" s="77">
        <v>1.1316851478552719E-2</v>
      </c>
      <c r="I23" s="77">
        <f t="shared" si="2"/>
        <v>1.1316851478552719E-2</v>
      </c>
      <c r="J23" s="76">
        <f>分析係数表!G26</f>
        <v>0.19647946353730092</v>
      </c>
      <c r="K23" s="78">
        <f t="shared" si="3"/>
        <v>2.223528907437349E-3</v>
      </c>
      <c r="L23" s="79"/>
      <c r="M23" s="80"/>
      <c r="N23" s="81">
        <f>分析係数表!H26</f>
        <v>1.2791498573255929E-2</v>
      </c>
      <c r="O23" s="82">
        <f t="shared" si="4"/>
        <v>0.39502560611141396</v>
      </c>
      <c r="P23" s="76">
        <f>分析係数表!C26</f>
        <v>0.74753173483779967</v>
      </c>
      <c r="Q23" s="82">
        <f t="shared" si="5"/>
        <v>0.29529417664181862</v>
      </c>
      <c r="R23" s="83">
        <v>0.3283477526906658</v>
      </c>
      <c r="S23" s="84">
        <f t="shared" si="6"/>
        <v>0.33966460416921851</v>
      </c>
      <c r="T23" s="85">
        <f>分析係数表!F26</f>
        <v>0.33528918692372173</v>
      </c>
      <c r="U23" s="86">
        <f t="shared" si="7"/>
        <v>0.11388586895866505</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投入係数表!AF24</f>
        <v>0</v>
      </c>
      <c r="E24" s="77">
        <f t="shared" si="0"/>
        <v>0</v>
      </c>
      <c r="F24" s="76">
        <f>分析係数表!C27</f>
        <v>2.5641025641025661E-2</v>
      </c>
      <c r="G24" s="77">
        <f t="shared" si="1"/>
        <v>0</v>
      </c>
      <c r="H24" s="77">
        <v>2.1309521166095779E-5</v>
      </c>
      <c r="I24" s="77">
        <f t="shared" si="2"/>
        <v>2.1309521166095779E-5</v>
      </c>
      <c r="J24" s="76">
        <f>分析係数表!G27</f>
        <v>0.17777777777777778</v>
      </c>
      <c r="K24" s="78">
        <f t="shared" si="3"/>
        <v>3.7883593184170274E-6</v>
      </c>
      <c r="L24" s="79"/>
      <c r="M24" s="80"/>
      <c r="N24" s="81">
        <f>分析係数表!H27</f>
        <v>1.2135524287447932E-2</v>
      </c>
      <c r="O24" s="82">
        <f t="shared" si="4"/>
        <v>0.37476788272108502</v>
      </c>
      <c r="P24" s="76">
        <f>分析係数表!C27</f>
        <v>2.5641025641025661E-2</v>
      </c>
      <c r="Q24" s="82">
        <f t="shared" si="5"/>
        <v>9.609432890284238E-3</v>
      </c>
      <c r="R24" s="83">
        <v>9.641352950873934E-3</v>
      </c>
      <c r="S24" s="84">
        <f t="shared" si="6"/>
        <v>9.6626624720400293E-3</v>
      </c>
      <c r="T24" s="85">
        <f>分析係数表!F27</f>
        <v>0.33333333333333331</v>
      </c>
      <c r="U24" s="86">
        <f t="shared" si="7"/>
        <v>3.2208874906800096E-3</v>
      </c>
      <c r="V24" s="87">
        <f>分析係数表!D27</f>
        <v>0</v>
      </c>
      <c r="W24" s="88">
        <f t="shared" si="8"/>
        <v>0</v>
      </c>
      <c r="X24" s="76">
        <f>分析係数表!E27</f>
        <v>0</v>
      </c>
      <c r="Y24" s="89">
        <f t="shared" si="9"/>
        <v>0</v>
      </c>
    </row>
    <row r="25" spans="1:25" x14ac:dyDescent="0.2">
      <c r="A25" s="6" t="s">
        <v>13</v>
      </c>
      <c r="B25" s="5" t="s">
        <v>191</v>
      </c>
      <c r="C25" s="90"/>
      <c r="D25" s="76">
        <f>投入係数表!AF25</f>
        <v>8.658008658008658E-3</v>
      </c>
      <c r="E25" s="77">
        <f t="shared" si="0"/>
        <v>0.86580086580086579</v>
      </c>
      <c r="F25" s="76">
        <f>分析係数表!C28</f>
        <v>7.5250836120401843E-3</v>
      </c>
      <c r="G25" s="77">
        <f t="shared" si="1"/>
        <v>6.5152239065282983E-3</v>
      </c>
      <c r="H25" s="77">
        <v>7.0608497668990565E-3</v>
      </c>
      <c r="I25" s="77">
        <f t="shared" si="2"/>
        <v>7.0608497668990565E-3</v>
      </c>
      <c r="J25" s="76">
        <f>分析係数表!G28</f>
        <v>0.13043478260869565</v>
      </c>
      <c r="K25" s="78">
        <f t="shared" si="3"/>
        <v>9.2098040437813781E-4</v>
      </c>
      <c r="L25" s="79"/>
      <c r="M25" s="80"/>
      <c r="N25" s="81">
        <f>分析係数表!H28</f>
        <v>2.325428843189347E-2</v>
      </c>
      <c r="O25" s="82">
        <f t="shared" si="4"/>
        <v>0.7181362941871603</v>
      </c>
      <c r="P25" s="76">
        <f>分析係数表!C28</f>
        <v>7.5250836120401843E-3</v>
      </c>
      <c r="Q25" s="82">
        <f t="shared" si="5"/>
        <v>5.4040356585990683E-3</v>
      </c>
      <c r="R25" s="83">
        <v>5.5967893005407022E-3</v>
      </c>
      <c r="S25" s="84">
        <f t="shared" si="6"/>
        <v>1.2657639067439759E-2</v>
      </c>
      <c r="T25" s="85">
        <f>分析係数表!F28</f>
        <v>0.21739130434782608</v>
      </c>
      <c r="U25" s="86">
        <f t="shared" si="7"/>
        <v>2.7516606668347302E-3</v>
      </c>
      <c r="V25" s="87">
        <f>分析係数表!D28</f>
        <v>0</v>
      </c>
      <c r="W25" s="88">
        <f t="shared" si="8"/>
        <v>0</v>
      </c>
      <c r="X25" s="76">
        <f>分析係数表!E28</f>
        <v>0</v>
      </c>
      <c r="Y25" s="89">
        <f t="shared" si="9"/>
        <v>0</v>
      </c>
    </row>
    <row r="26" spans="1:25" x14ac:dyDescent="0.2">
      <c r="A26" s="6" t="s">
        <v>14</v>
      </c>
      <c r="B26" s="5" t="s">
        <v>50</v>
      </c>
      <c r="C26" s="90"/>
      <c r="D26" s="76">
        <f>投入係数表!AF26</f>
        <v>2.7548209366391185E-3</v>
      </c>
      <c r="E26" s="77">
        <f t="shared" si="0"/>
        <v>0.27548209366391185</v>
      </c>
      <c r="F26" s="76">
        <f>分析係数表!C29</f>
        <v>5.2565707133917394E-2</v>
      </c>
      <c r="G26" s="77">
        <f t="shared" si="1"/>
        <v>1.4480911056175591E-2</v>
      </c>
      <c r="H26" s="77">
        <v>1.7117131959037968E-2</v>
      </c>
      <c r="I26" s="77">
        <f t="shared" si="2"/>
        <v>1.7117131959037968E-2</v>
      </c>
      <c r="J26" s="76">
        <f>分析係数表!G29</f>
        <v>0.23652173913043478</v>
      </c>
      <c r="K26" s="78">
        <f t="shared" si="3"/>
        <v>4.048573819876806E-3</v>
      </c>
      <c r="L26" s="79"/>
      <c r="M26" s="80"/>
      <c r="N26" s="81">
        <f>分析係数表!H29</f>
        <v>1.0889173144412739E-2</v>
      </c>
      <c r="O26" s="82">
        <f t="shared" si="4"/>
        <v>0.33627820827946009</v>
      </c>
      <c r="P26" s="76">
        <f>分析係数表!C29</f>
        <v>5.2565707133917394E-2</v>
      </c>
      <c r="Q26" s="82">
        <f t="shared" si="5"/>
        <v>1.7676701811936573E-2</v>
      </c>
      <c r="R26" s="83">
        <v>2.1384755128492378E-2</v>
      </c>
      <c r="S26" s="84">
        <f t="shared" si="6"/>
        <v>3.8501887087530343E-2</v>
      </c>
      <c r="T26" s="85">
        <f>分析係数表!F29</f>
        <v>0.37217391304347824</v>
      </c>
      <c r="U26" s="86">
        <f t="shared" si="7"/>
        <v>1.4329397976924335E-2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投入係数表!AF27</f>
        <v>3.1483667847304209E-3</v>
      </c>
      <c r="E27" s="77">
        <f t="shared" si="0"/>
        <v>0.31483667847304209</v>
      </c>
      <c r="F27" s="76">
        <f>分析係数表!C30</f>
        <v>1</v>
      </c>
      <c r="G27" s="77">
        <f t="shared" si="1"/>
        <v>0.31483667847304209</v>
      </c>
      <c r="H27" s="77">
        <v>0.36090664964368746</v>
      </c>
      <c r="I27" s="77">
        <f t="shared" si="2"/>
        <v>0.36090664964368746</v>
      </c>
      <c r="J27" s="76">
        <f>分析係数表!G30</f>
        <v>0.34479678427869587</v>
      </c>
      <c r="K27" s="78">
        <f t="shared" si="3"/>
        <v>0.12443945222194137</v>
      </c>
      <c r="L27" s="79"/>
      <c r="M27" s="80"/>
      <c r="N27" s="81">
        <f>分析係数表!H30</f>
        <v>0</v>
      </c>
      <c r="O27" s="82">
        <f t="shared" si="4"/>
        <v>0</v>
      </c>
      <c r="P27" s="76">
        <f>分析係数表!C30</f>
        <v>1</v>
      </c>
      <c r="Q27" s="82">
        <f t="shared" si="5"/>
        <v>0</v>
      </c>
      <c r="R27" s="83">
        <v>5.5037348727724873E-2</v>
      </c>
      <c r="S27" s="84">
        <f t="shared" si="6"/>
        <v>0.41594399837141233</v>
      </c>
      <c r="T27" s="85">
        <f>分析係数表!F30</f>
        <v>0.44149173738276015</v>
      </c>
      <c r="U27" s="86">
        <f t="shared" si="7"/>
        <v>0.18363583849492679</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投入係数表!AF28</f>
        <v>1.338055883510429E-2</v>
      </c>
      <c r="E28" s="77">
        <f t="shared" si="0"/>
        <v>1.338055883510429</v>
      </c>
      <c r="F28" s="76">
        <f>分析係数表!C31</f>
        <v>0.84592145015105746</v>
      </c>
      <c r="G28" s="77">
        <f t="shared" si="1"/>
        <v>1.1318901733622966</v>
      </c>
      <c r="H28" s="77">
        <v>1.3458473908406265</v>
      </c>
      <c r="I28" s="77">
        <f t="shared" si="2"/>
        <v>1.3458473908406265</v>
      </c>
      <c r="J28" s="76">
        <f>分析係数表!G31</f>
        <v>7.1042791857083509E-2</v>
      </c>
      <c r="K28" s="78">
        <f t="shared" si="3"/>
        <v>9.5612756058889553E-2</v>
      </c>
      <c r="L28" s="79"/>
      <c r="M28" s="80"/>
      <c r="N28" s="81">
        <f>分析係数表!H31</f>
        <v>2.6304568860900653E-2</v>
      </c>
      <c r="O28" s="82">
        <f t="shared" si="4"/>
        <v>0.81233470795218976</v>
      </c>
      <c r="P28" s="76">
        <f>分析係数表!C31</f>
        <v>0.84592145015105746</v>
      </c>
      <c r="Q28" s="82">
        <f t="shared" si="5"/>
        <v>0.68717135415895214</v>
      </c>
      <c r="R28" s="83">
        <v>0.89462374123081678</v>
      </c>
      <c r="S28" s="84">
        <f t="shared" si="6"/>
        <v>2.2404711320714434</v>
      </c>
      <c r="T28" s="85">
        <f>分析係数表!F31</f>
        <v>0.3444121312837557</v>
      </c>
      <c r="U28" s="86">
        <f t="shared" si="7"/>
        <v>0.77164543767645477</v>
      </c>
      <c r="V28" s="87">
        <f>分析係数表!D31</f>
        <v>0</v>
      </c>
      <c r="W28" s="88">
        <f t="shared" si="8"/>
        <v>0</v>
      </c>
      <c r="X28" s="76">
        <f>分析係数表!E31</f>
        <v>0</v>
      </c>
      <c r="Y28" s="89">
        <f t="shared" si="9"/>
        <v>0</v>
      </c>
    </row>
    <row r="29" spans="1:25" x14ac:dyDescent="0.2">
      <c r="A29" s="6" t="s">
        <v>17</v>
      </c>
      <c r="B29" s="5" t="s">
        <v>272</v>
      </c>
      <c r="C29" s="90"/>
      <c r="D29" s="76">
        <f>投入係数表!AF29</f>
        <v>1.9677292404565133E-3</v>
      </c>
      <c r="E29" s="77">
        <f t="shared" si="0"/>
        <v>0.19677292404565133</v>
      </c>
      <c r="F29" s="76">
        <f>分析係数表!C32</f>
        <v>1</v>
      </c>
      <c r="G29" s="77">
        <f t="shared" si="1"/>
        <v>0.19677292404565133</v>
      </c>
      <c r="H29" s="77">
        <v>0.23110115654798791</v>
      </c>
      <c r="I29" s="77">
        <f t="shared" si="2"/>
        <v>0.23110115654798791</v>
      </c>
      <c r="J29" s="76">
        <f>分析係数表!G32</f>
        <v>0.14030064423765212</v>
      </c>
      <c r="K29" s="78">
        <f t="shared" si="3"/>
        <v>3.2423641147749198E-2</v>
      </c>
      <c r="L29" s="79"/>
      <c r="M29" s="80"/>
      <c r="N29" s="81">
        <f>分析係数表!H32</f>
        <v>7.5437042867919574E-3</v>
      </c>
      <c r="O29" s="82">
        <f t="shared" si="4"/>
        <v>0.23296381898878257</v>
      </c>
      <c r="P29" s="76">
        <f>分析係数表!C32</f>
        <v>1</v>
      </c>
      <c r="Q29" s="82">
        <f t="shared" si="5"/>
        <v>0.23296381898878257</v>
      </c>
      <c r="R29" s="83">
        <v>0.29002438519783219</v>
      </c>
      <c r="S29" s="84">
        <f t="shared" si="6"/>
        <v>0.52112554174582004</v>
      </c>
      <c r="T29" s="85">
        <f>分析係数表!F32</f>
        <v>0.4831782390837509</v>
      </c>
      <c r="U29" s="86">
        <f t="shared" si="7"/>
        <v>0.25179652160231103</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投入係数表!AF30</f>
        <v>5.9031877213695395E-3</v>
      </c>
      <c r="E30" s="77">
        <f t="shared" si="0"/>
        <v>0.59031877213695394</v>
      </c>
      <c r="F30" s="76">
        <f>分析係数表!C33</f>
        <v>0.837092731829574</v>
      </c>
      <c r="G30" s="77">
        <f t="shared" si="1"/>
        <v>0.49415155361840257</v>
      </c>
      <c r="H30" s="77">
        <v>0.5262985495834912</v>
      </c>
      <c r="I30" s="77">
        <f t="shared" si="2"/>
        <v>0.5262985495834912</v>
      </c>
      <c r="J30" s="76">
        <f>分析係数表!G33</f>
        <v>0.5074626865671642</v>
      </c>
      <c r="K30" s="78">
        <f t="shared" si="3"/>
        <v>0.2670768759080403</v>
      </c>
      <c r="L30" s="79"/>
      <c r="M30" s="80"/>
      <c r="N30" s="81">
        <f>分析係数表!H33</f>
        <v>1.0823575715831939E-3</v>
      </c>
      <c r="O30" s="82">
        <f t="shared" si="4"/>
        <v>3.3425243594042718E-2</v>
      </c>
      <c r="P30" s="76">
        <f>分析係数表!C33</f>
        <v>0.837092731829574</v>
      </c>
      <c r="Q30" s="82">
        <f t="shared" si="5"/>
        <v>2.7980028472206188E-2</v>
      </c>
      <c r="R30" s="83">
        <v>7.2706183245472261E-2</v>
      </c>
      <c r="S30" s="84">
        <f t="shared" si="6"/>
        <v>0.59900473282896349</v>
      </c>
      <c r="T30" s="85">
        <f>分析係数表!F33</f>
        <v>0.64477611940298507</v>
      </c>
      <c r="U30" s="86">
        <f t="shared" si="7"/>
        <v>0.38622394713748093</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投入係数表!AF31</f>
        <v>1.1019283746556474E-2</v>
      </c>
      <c r="E31" s="77">
        <f t="shared" si="0"/>
        <v>1.1019283746556474</v>
      </c>
      <c r="F31" s="76">
        <f>分析係数表!C34</f>
        <v>0.15171777726539082</v>
      </c>
      <c r="G31" s="77">
        <f t="shared" si="1"/>
        <v>0.16718212370841964</v>
      </c>
      <c r="H31" s="77">
        <v>0.19288192528412904</v>
      </c>
      <c r="I31" s="77">
        <f t="shared" si="2"/>
        <v>0.19288192528412904</v>
      </c>
      <c r="J31" s="76">
        <f>分析係数表!G34</f>
        <v>0.4256007393715342</v>
      </c>
      <c r="K31" s="78">
        <f t="shared" si="3"/>
        <v>8.2090690012330339E-2</v>
      </c>
      <c r="L31" s="79"/>
      <c r="M31" s="80"/>
      <c r="N31" s="81">
        <f>分析係数表!H34</f>
        <v>0.18524713831217815</v>
      </c>
      <c r="O31" s="82">
        <f t="shared" si="4"/>
        <v>5.7207810854288867</v>
      </c>
      <c r="P31" s="76">
        <f>分析係数表!C34</f>
        <v>0.15171777726539082</v>
      </c>
      <c r="Q31" s="82">
        <f t="shared" si="5"/>
        <v>0.86794419050316052</v>
      </c>
      <c r="R31" s="83">
        <v>0.91607902424456722</v>
      </c>
      <c r="S31" s="84">
        <f t="shared" si="6"/>
        <v>1.1089609495286963</v>
      </c>
      <c r="T31" s="85">
        <f>分析係数表!F34</f>
        <v>0.70194085027726427</v>
      </c>
      <c r="U31" s="86">
        <f t="shared" si="7"/>
        <v>0.77842499183645542</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投入係数表!AF32</f>
        <v>1.6528925619834711E-2</v>
      </c>
      <c r="E32" s="77">
        <f t="shared" si="0"/>
        <v>1.6528925619834711</v>
      </c>
      <c r="F32" s="76">
        <f>分析係数表!C35</f>
        <v>0.24573021958870689</v>
      </c>
      <c r="G32" s="77">
        <f t="shared" si="1"/>
        <v>0.40616565221273865</v>
      </c>
      <c r="H32" s="77">
        <v>0.45268169870382874</v>
      </c>
      <c r="I32" s="77">
        <f t="shared" si="2"/>
        <v>0.45268169870382874</v>
      </c>
      <c r="J32" s="76">
        <f>分析係数表!G35</f>
        <v>0.31648936170212766</v>
      </c>
      <c r="K32" s="78">
        <f t="shared" si="3"/>
        <v>0.14326894187700961</v>
      </c>
      <c r="L32" s="79"/>
      <c r="M32" s="80"/>
      <c r="N32" s="81">
        <f>分析係数表!H35</f>
        <v>7.0287644724326803E-2</v>
      </c>
      <c r="O32" s="82">
        <f t="shared" si="4"/>
        <v>2.1706150612737436</v>
      </c>
      <c r="P32" s="76">
        <f>分析係数表!C35</f>
        <v>0.24573021958870689</v>
      </c>
      <c r="Q32" s="82">
        <f t="shared" si="5"/>
        <v>0.53338571564935144</v>
      </c>
      <c r="R32" s="83">
        <v>0.58954037728326492</v>
      </c>
      <c r="S32" s="84">
        <f t="shared" si="6"/>
        <v>1.0422220759870937</v>
      </c>
      <c r="T32" s="85">
        <f>分析係数表!F35</f>
        <v>0.65026595744680848</v>
      </c>
      <c r="U32" s="86">
        <f t="shared" si="7"/>
        <v>0.67772153611394792</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投入係数表!AF33</f>
        <v>1.2199921290830381E-2</v>
      </c>
      <c r="E33" s="77">
        <f t="shared" si="0"/>
        <v>1.2199921290830382</v>
      </c>
      <c r="F33" s="76">
        <f>分析係数表!C36</f>
        <v>0.58821233411397345</v>
      </c>
      <c r="G33" s="77">
        <f t="shared" si="1"/>
        <v>0.71761441784860991</v>
      </c>
      <c r="H33" s="77">
        <v>0.76447469171940086</v>
      </c>
      <c r="I33" s="77">
        <f t="shared" si="2"/>
        <v>0.76447469171940086</v>
      </c>
      <c r="J33" s="76">
        <f>分析係数表!G36</f>
        <v>4.6988749172733289E-2</v>
      </c>
      <c r="K33" s="78">
        <f t="shared" si="3"/>
        <v>3.5921709538105535E-2</v>
      </c>
      <c r="L33" s="79"/>
      <c r="M33" s="80"/>
      <c r="N33" s="81">
        <f>分析係数表!H36</f>
        <v>7.2517957296073993E-2</v>
      </c>
      <c r="O33" s="82">
        <f t="shared" si="4"/>
        <v>2.239491320800862</v>
      </c>
      <c r="P33" s="76">
        <f>分析係数表!C36</f>
        <v>0.58821233411397345</v>
      </c>
      <c r="Q33" s="82">
        <f t="shared" si="5"/>
        <v>1.3172964170362602</v>
      </c>
      <c r="R33" s="83">
        <v>1.3906112399594281</v>
      </c>
      <c r="S33" s="84">
        <f t="shared" si="6"/>
        <v>2.1550859316788289</v>
      </c>
      <c r="T33" s="85">
        <f>分析係数表!F36</f>
        <v>0.85903375248180014</v>
      </c>
      <c r="U33" s="86">
        <f t="shared" si="7"/>
        <v>1.8512915548108007</v>
      </c>
      <c r="V33" s="87">
        <f>分析係数表!D36</f>
        <v>3.6399735274652546E-2</v>
      </c>
      <c r="W33" s="88">
        <f t="shared" si="8"/>
        <v>0</v>
      </c>
      <c r="X33" s="76">
        <f>分析係数表!E36</f>
        <v>1.1912640635340834E-2</v>
      </c>
      <c r="Y33" s="89">
        <f t="shared" si="9"/>
        <v>0</v>
      </c>
    </row>
    <row r="34" spans="1:25" x14ac:dyDescent="0.2">
      <c r="A34" s="6" t="s">
        <v>22</v>
      </c>
      <c r="B34" s="5" t="s">
        <v>377</v>
      </c>
      <c r="C34" s="75">
        <f>最終需要_まとめ!C35</f>
        <v>100</v>
      </c>
      <c r="D34" s="76">
        <f>投入係数表!AF34</f>
        <v>5.1554506099960644E-2</v>
      </c>
      <c r="E34" s="77">
        <f t="shared" si="0"/>
        <v>5.1554506099960644</v>
      </c>
      <c r="F34" s="76">
        <f>分析係数表!C37</f>
        <v>0.50371087447563734</v>
      </c>
      <c r="G34" s="77">
        <f t="shared" si="1"/>
        <v>2.5968565350770754</v>
      </c>
      <c r="H34" s="77">
        <v>2.7491547457625898</v>
      </c>
      <c r="I34" s="77">
        <f t="shared" si="2"/>
        <v>102.7491547457626</v>
      </c>
      <c r="J34" s="76">
        <f>分析係数表!G37</f>
        <v>0.46674537583628495</v>
      </c>
      <c r="K34" s="78">
        <f t="shared" si="3"/>
        <v>47.957692848671563</v>
      </c>
      <c r="L34" s="79"/>
      <c r="M34" s="80"/>
      <c r="N34" s="81">
        <f>分析係数表!H37</f>
        <v>5.4544261864934891E-2</v>
      </c>
      <c r="O34" s="82">
        <f t="shared" si="4"/>
        <v>1.6844296999058497</v>
      </c>
      <c r="P34" s="76">
        <f>分析係数表!C37</f>
        <v>0.50371087447563734</v>
      </c>
      <c r="Q34" s="82">
        <f t="shared" si="5"/>
        <v>0.84846555713231087</v>
      </c>
      <c r="R34" s="83">
        <v>0.95883648390998388</v>
      </c>
      <c r="S34" s="84">
        <f t="shared" si="6"/>
        <v>103.70799122967259</v>
      </c>
      <c r="T34" s="85">
        <f>分析係数表!F37</f>
        <v>0.71979535615899248</v>
      </c>
      <c r="U34" s="86">
        <f t="shared" si="7"/>
        <v>74.648530483695851</v>
      </c>
      <c r="V34" s="87">
        <f>分析係数表!D37</f>
        <v>7.0838252656434481E-2</v>
      </c>
      <c r="W34" s="88">
        <f t="shared" si="8"/>
        <v>7</v>
      </c>
      <c r="X34" s="76">
        <f>分析係数表!E37</f>
        <v>5.5489964580873671E-2</v>
      </c>
      <c r="Y34" s="89">
        <f t="shared" si="9"/>
        <v>6</v>
      </c>
    </row>
    <row r="35" spans="1:25" x14ac:dyDescent="0.2">
      <c r="A35" s="6" t="s">
        <v>23</v>
      </c>
      <c r="B35" s="5" t="s">
        <v>193</v>
      </c>
      <c r="C35" s="90"/>
      <c r="D35" s="76">
        <f>投入係数表!AF35</f>
        <v>7.8709169618260532E-3</v>
      </c>
      <c r="E35" s="77">
        <f t="shared" si="0"/>
        <v>0.78709169618260533</v>
      </c>
      <c r="F35" s="76">
        <f>分析係数表!C38</f>
        <v>2.603198214949809E-3</v>
      </c>
      <c r="G35" s="77">
        <f t="shared" si="1"/>
        <v>2.0489556985043757E-3</v>
      </c>
      <c r="H35" s="77">
        <v>2.4293430940907756E-3</v>
      </c>
      <c r="I35" s="77">
        <f t="shared" si="2"/>
        <v>2.4293430940907756E-3</v>
      </c>
      <c r="J35" s="76">
        <f>分析係数表!G38</f>
        <v>0.5</v>
      </c>
      <c r="K35" s="78">
        <f t="shared" si="3"/>
        <v>1.2146715470453878E-3</v>
      </c>
      <c r="L35" s="79"/>
      <c r="M35" s="80"/>
      <c r="N35" s="81">
        <f>分析係数表!H38</f>
        <v>4.7820525435402932E-2</v>
      </c>
      <c r="O35" s="82">
        <f t="shared" si="4"/>
        <v>1.4767880351549783</v>
      </c>
      <c r="P35" s="76">
        <f>分析係数表!C38</f>
        <v>2.603198214949809E-3</v>
      </c>
      <c r="Q35" s="82">
        <f t="shared" si="5"/>
        <v>3.8443719769746753E-3</v>
      </c>
      <c r="R35" s="83">
        <v>4.322527970406183E-3</v>
      </c>
      <c r="S35" s="84">
        <f t="shared" si="6"/>
        <v>6.7518710644969586E-3</v>
      </c>
      <c r="T35" s="85">
        <f>分析係数表!F38</f>
        <v>0.66666666666666663</v>
      </c>
      <c r="U35" s="86">
        <f t="shared" si="7"/>
        <v>4.5012473763313054E-3</v>
      </c>
      <c r="V35" s="87">
        <f>分析係数表!D38</f>
        <v>1.0833333333333333</v>
      </c>
      <c r="W35" s="88">
        <f t="shared" si="8"/>
        <v>0</v>
      </c>
      <c r="X35" s="76">
        <f>分析係数表!E38</f>
        <v>0</v>
      </c>
      <c r="Y35" s="89">
        <f t="shared" si="9"/>
        <v>0</v>
      </c>
    </row>
    <row r="36" spans="1:25" x14ac:dyDescent="0.2">
      <c r="A36" s="6" t="s">
        <v>24</v>
      </c>
      <c r="B36" s="5" t="s">
        <v>39</v>
      </c>
      <c r="C36" s="90"/>
      <c r="D36" s="76">
        <f>投入係数表!AF36</f>
        <v>0</v>
      </c>
      <c r="E36" s="77">
        <f t="shared" si="0"/>
        <v>0</v>
      </c>
      <c r="F36" s="76">
        <f>分析係数表!C39</f>
        <v>1</v>
      </c>
      <c r="G36" s="77">
        <f t="shared" si="1"/>
        <v>0</v>
      </c>
      <c r="H36" s="77">
        <v>1.1835023851729449E-2</v>
      </c>
      <c r="I36" s="77">
        <f t="shared" si="2"/>
        <v>1.1835023851729449E-2</v>
      </c>
      <c r="J36" s="76">
        <f>分析係数表!G39</f>
        <v>0.35424286759326995</v>
      </c>
      <c r="K36" s="78">
        <f t="shared" si="3"/>
        <v>4.192472787271387E-3</v>
      </c>
      <c r="L36" s="79"/>
      <c r="M36" s="80"/>
      <c r="N36" s="81">
        <f>分析係数表!H39</f>
        <v>4.3622290006231756E-3</v>
      </c>
      <c r="O36" s="82">
        <f t="shared" si="4"/>
        <v>0.13471386054568732</v>
      </c>
      <c r="P36" s="76">
        <f>分析係数表!C39</f>
        <v>1</v>
      </c>
      <c r="Q36" s="82">
        <f t="shared" si="5"/>
        <v>0.13471386054568732</v>
      </c>
      <c r="R36" s="83">
        <v>0.14210209552594846</v>
      </c>
      <c r="S36" s="84">
        <f t="shared" si="6"/>
        <v>0.1539371193776779</v>
      </c>
      <c r="T36" s="85">
        <f>分析係数表!F39</f>
        <v>0.70501097293343085</v>
      </c>
      <c r="U36" s="86">
        <f t="shared" si="7"/>
        <v>0.10852735830302639</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投入係数表!AF37</f>
        <v>7.8709169618260523E-4</v>
      </c>
      <c r="E37" s="77">
        <f t="shared" si="0"/>
        <v>7.8709169618260522E-2</v>
      </c>
      <c r="F37" s="76">
        <f>分析係数表!C40</f>
        <v>0.80741531074953321</v>
      </c>
      <c r="G37" s="77">
        <f t="shared" si="1"/>
        <v>6.355098864616554E-2</v>
      </c>
      <c r="H37" s="77">
        <v>6.5396165531504041E-2</v>
      </c>
      <c r="I37" s="77">
        <f t="shared" si="2"/>
        <v>6.5396165531504041E-2</v>
      </c>
      <c r="J37" s="76">
        <f>分析係数表!G40</f>
        <v>0.58044960848699167</v>
      </c>
      <c r="K37" s="78">
        <f t="shared" si="3"/>
        <v>3.7959178679312019E-2</v>
      </c>
      <c r="L37" s="79"/>
      <c r="M37" s="80"/>
      <c r="N37" s="81">
        <f>分析係数表!H40</f>
        <v>3.1486765718783824E-2</v>
      </c>
      <c r="O37" s="82">
        <f t="shared" si="4"/>
        <v>0.97237072273578817</v>
      </c>
      <c r="P37" s="76">
        <f>分析係数表!C40</f>
        <v>0.80741531074953321</v>
      </c>
      <c r="Q37" s="82">
        <f t="shared" si="5"/>
        <v>0.78510700926146459</v>
      </c>
      <c r="R37" s="83">
        <v>0.78598259579689933</v>
      </c>
      <c r="S37" s="84">
        <f t="shared" si="6"/>
        <v>0.8513787613284034</v>
      </c>
      <c r="T37" s="85">
        <f>分析係数表!F40</f>
        <v>0.7794897701439758</v>
      </c>
      <c r="U37" s="86">
        <f t="shared" si="7"/>
        <v>0.66364103497334004</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投入係数表!AF38</f>
        <v>0</v>
      </c>
      <c r="E38" s="77">
        <f t="shared" si="0"/>
        <v>0</v>
      </c>
      <c r="F38" s="76">
        <f>分析係数表!C41</f>
        <v>0.45201238390092879</v>
      </c>
      <c r="G38" s="77">
        <f t="shared" si="1"/>
        <v>0</v>
      </c>
      <c r="H38" s="77">
        <v>2.9459478337505892E-7</v>
      </c>
      <c r="I38" s="77">
        <f t="shared" si="2"/>
        <v>2.9459478337505892E-7</v>
      </c>
      <c r="J38" s="76">
        <f>分析係数表!G41</f>
        <v>0.48819421350182907</v>
      </c>
      <c r="K38" s="78">
        <f t="shared" si="3"/>
        <v>1.438194685715286E-7</v>
      </c>
      <c r="L38" s="79"/>
      <c r="M38" s="80"/>
      <c r="N38" s="81">
        <f>分析係数表!H41</f>
        <v>5.5823411722260484E-2</v>
      </c>
      <c r="O38" s="82">
        <f t="shared" si="4"/>
        <v>1.7239322605169911</v>
      </c>
      <c r="P38" s="76">
        <f>分析係数表!C41</f>
        <v>0.45201238390092879</v>
      </c>
      <c r="Q38" s="82">
        <f t="shared" si="5"/>
        <v>0.77923873076000216</v>
      </c>
      <c r="R38" s="83">
        <v>0.78610611177048206</v>
      </c>
      <c r="S38" s="84">
        <f t="shared" si="6"/>
        <v>0.78610640636526541</v>
      </c>
      <c r="T38" s="85">
        <f>分析係数表!F41</f>
        <v>0.58829398071167271</v>
      </c>
      <c r="U38" s="86">
        <f t="shared" si="7"/>
        <v>0.46246166706356978</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投入係数表!AF39</f>
        <v>1.1806375442739079E-3</v>
      </c>
      <c r="E39" s="77">
        <f>$C$34*D39</f>
        <v>0.11806375442739078</v>
      </c>
      <c r="F39" s="76">
        <f>分析係数表!C42</f>
        <v>0.22977941176470584</v>
      </c>
      <c r="G39" s="77">
        <f>E39*F39</f>
        <v>2.7128620043058538E-2</v>
      </c>
      <c r="H39" s="77">
        <v>2.9411595604130012E-2</v>
      </c>
      <c r="I39" s="77">
        <f>C39+H39</f>
        <v>2.9411595604130012E-2</v>
      </c>
      <c r="J39" s="76">
        <f>分析係数表!G42</f>
        <v>0.5</v>
      </c>
      <c r="K39" s="78">
        <f>I39*J39</f>
        <v>1.4705797802065006E-2</v>
      </c>
      <c r="L39" s="79"/>
      <c r="M39" s="80"/>
      <c r="N39" s="81">
        <f>分析係数表!H42</f>
        <v>1.6268162288038308E-2</v>
      </c>
      <c r="O39" s="82">
        <f t="shared" si="4"/>
        <v>0.50239154008015718</v>
      </c>
      <c r="P39" s="76">
        <f>分析係数表!C42</f>
        <v>0.22977941176470584</v>
      </c>
      <c r="Q39" s="82">
        <f>O39*P39</f>
        <v>0.11543923255518315</v>
      </c>
      <c r="R39" s="83">
        <v>0.11836432238409232</v>
      </c>
      <c r="S39" s="84">
        <f>I39+R39</f>
        <v>0.14777591798822234</v>
      </c>
      <c r="T39" s="85">
        <f>分析係数表!F42</f>
        <v>0.56349206349206349</v>
      </c>
      <c r="U39" s="86">
        <f>S39*T39</f>
        <v>8.3270556961617351E-2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投入係数表!AF40</f>
        <v>5.667060212514758E-2</v>
      </c>
      <c r="E40" s="77">
        <f>$C$34*D40</f>
        <v>5.667060212514758</v>
      </c>
      <c r="F40" s="76">
        <f>分析係数表!C43</f>
        <v>0.15755839576906128</v>
      </c>
      <c r="G40" s="77">
        <f>E40*F40</f>
        <v>0.89289291581050079</v>
      </c>
      <c r="H40" s="77">
        <v>0.98378118338631138</v>
      </c>
      <c r="I40" s="77">
        <f>C40+H40</f>
        <v>0.98378118338631138</v>
      </c>
      <c r="J40" s="76">
        <f>分析係数表!G43</f>
        <v>0.37795275590551181</v>
      </c>
      <c r="K40" s="78">
        <f>I40*J40</f>
        <v>0.37182280946884211</v>
      </c>
      <c r="L40" s="79"/>
      <c r="M40" s="80"/>
      <c r="N40" s="81">
        <f>分析係数表!H43</f>
        <v>4.3425497720489356E-2</v>
      </c>
      <c r="O40" s="82">
        <f t="shared" si="4"/>
        <v>1.3410612884397746</v>
      </c>
      <c r="P40" s="76">
        <f>分析係数表!C43</f>
        <v>0.15755839576906128</v>
      </c>
      <c r="Q40" s="82">
        <f>O40*P40</f>
        <v>0.21129546523456125</v>
      </c>
      <c r="R40" s="83">
        <v>0.30035872276216136</v>
      </c>
      <c r="S40" s="84">
        <f>I40+R40</f>
        <v>1.2841399061484728</v>
      </c>
      <c r="T40" s="85">
        <f>分析係数表!F43</f>
        <v>0.59317585301837272</v>
      </c>
      <c r="U40" s="86">
        <f>S40*T40</f>
        <v>0.76172078422455347</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投入係数表!AF41</f>
        <v>3.9354584809130262E-4</v>
      </c>
      <c r="E41" s="77">
        <f>$C$34*D41</f>
        <v>3.9354584809130261E-2</v>
      </c>
      <c r="F41" s="76">
        <f>分析係数表!C44</f>
        <v>0.3172445048719692</v>
      </c>
      <c r="G41" s="77">
        <f>E41*F41</f>
        <v>1.2485025772214451E-2</v>
      </c>
      <c r="H41" s="77">
        <v>1.3052323450706499E-2</v>
      </c>
      <c r="I41" s="77">
        <f>C41+H41</f>
        <v>1.3052323450706499E-2</v>
      </c>
      <c r="J41" s="76">
        <f>分析係数表!G44</f>
        <v>0.27070707070707073</v>
      </c>
      <c r="K41" s="78">
        <f>I41*J41</f>
        <v>3.5333562472619619E-3</v>
      </c>
      <c r="L41" s="79"/>
      <c r="M41" s="80"/>
      <c r="N41" s="81">
        <f>分析係数表!H44</f>
        <v>0.1249959001607137</v>
      </c>
      <c r="O41" s="82">
        <f t="shared" si="4"/>
        <v>3.860109192027176</v>
      </c>
      <c r="P41" s="76">
        <f>分析係数表!C44</f>
        <v>0.3172445048719692</v>
      </c>
      <c r="Q41" s="82">
        <f>O41*P41</f>
        <v>1.2245984293763985</v>
      </c>
      <c r="R41" s="83">
        <v>1.2357582559134377</v>
      </c>
      <c r="S41" s="84">
        <f>I41+R41</f>
        <v>1.2488105793641442</v>
      </c>
      <c r="T41" s="85">
        <f>分析係数表!F44</f>
        <v>0.56111111111111112</v>
      </c>
      <c r="U41" s="86">
        <f>S41*T41</f>
        <v>0.70072149175432541</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投入係数表!AF42</f>
        <v>1.1806375442739079E-3</v>
      </c>
      <c r="E42" s="77">
        <f>$C$34*D42</f>
        <v>0.11806375442739078</v>
      </c>
      <c r="F42" s="76">
        <f>分析係数表!C45</f>
        <v>1</v>
      </c>
      <c r="G42" s="77">
        <f>E42*F42</f>
        <v>0.11806375442739078</v>
      </c>
      <c r="H42" s="77">
        <v>0.12648761232721159</v>
      </c>
      <c r="I42" s="77">
        <f>C42+H42</f>
        <v>0.12648761232721159</v>
      </c>
      <c r="J42" s="76">
        <f>分析係数表!G45</f>
        <v>0</v>
      </c>
      <c r="K42" s="78">
        <f>I42*J42</f>
        <v>0</v>
      </c>
      <c r="L42" s="79"/>
      <c r="M42" s="80"/>
      <c r="N42" s="81">
        <f>分析係数表!H45</f>
        <v>0</v>
      </c>
      <c r="O42" s="82">
        <f t="shared" si="4"/>
        <v>0</v>
      </c>
      <c r="P42" s="76">
        <f>分析係数表!C45</f>
        <v>1</v>
      </c>
      <c r="Q42" s="82">
        <f>O42*P42</f>
        <v>0</v>
      </c>
      <c r="R42" s="83">
        <v>1.0740636070516832E-2</v>
      </c>
      <c r="S42" s="84">
        <f>I42+R42</f>
        <v>0.13722824839772843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1.2987012987012988E-2</v>
      </c>
      <c r="E43" s="77">
        <f>$C$34*D43</f>
        <v>1.2987012987012987</v>
      </c>
      <c r="F43" s="76">
        <f>分析係数表!C46</f>
        <v>4.6672428694900625E-2</v>
      </c>
      <c r="G43" s="77">
        <f>E43*F43</f>
        <v>6.0613543759611199E-2</v>
      </c>
      <c r="H43" s="77">
        <v>6.3909128799339035E-2</v>
      </c>
      <c r="I43" s="77">
        <f>C43+H43</f>
        <v>6.3909128799339035E-2</v>
      </c>
      <c r="J43" s="76">
        <f>分析係数表!G46</f>
        <v>1.8518518518518517E-2</v>
      </c>
      <c r="K43" s="78">
        <f>I43*J43</f>
        <v>1.1835023851729451E-3</v>
      </c>
      <c r="L43" s="79"/>
      <c r="M43" s="80"/>
      <c r="N43" s="81">
        <f>分析係数表!H46</f>
        <v>2.5582997146511858E-2</v>
      </c>
      <c r="O43" s="82">
        <f t="shared" si="4"/>
        <v>0.79005121222282793</v>
      </c>
      <c r="P43" s="76">
        <f>分析係数表!C46</f>
        <v>4.6672428694900625E-2</v>
      </c>
      <c r="Q43" s="82">
        <f>O43*P43</f>
        <v>3.6873608867789738E-2</v>
      </c>
      <c r="R43" s="83">
        <v>3.989646889341035E-2</v>
      </c>
      <c r="S43" s="84">
        <f>I43+R43</f>
        <v>0.10380559769274939</v>
      </c>
      <c r="T43" s="85">
        <f>分析係数表!F46</f>
        <v>0.35185185185185186</v>
      </c>
      <c r="U43" s="86">
        <f>S43*T43</f>
        <v>3.6524191780782193E-2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投入係数表!AF44</f>
        <v>0.26249508067689886</v>
      </c>
      <c r="E44" s="91">
        <f>SUM(E5:E43)</f>
        <v>26.249508067689888</v>
      </c>
      <c r="F44" s="92">
        <f>分析係数表!C47</f>
        <v>0.39611399613657461</v>
      </c>
      <c r="G44" s="91">
        <f>SUM(G5:G43)</f>
        <v>8.1884147534874394</v>
      </c>
      <c r="H44" s="91">
        <f>SUM(H5:H43)</f>
        <v>9.0458160359360242</v>
      </c>
      <c r="I44" s="91">
        <f>SUM(I5:I43)</f>
        <v>109.04581603593604</v>
      </c>
      <c r="J44" s="92">
        <f>分析係数表!G47</f>
        <v>0.26621430495689657</v>
      </c>
      <c r="K44" s="93">
        <f>SUM(K5:K43)</f>
        <v>49.253407372227947</v>
      </c>
      <c r="L44" s="94">
        <f>最終需要_まとめ!$L$33</f>
        <v>0.627</v>
      </c>
      <c r="M44" s="91">
        <f>K44*L44</f>
        <v>30.881886422386923</v>
      </c>
      <c r="N44" s="95">
        <f>分析係数表!H47</f>
        <v>1</v>
      </c>
      <c r="O44" s="96">
        <f>SUM(O5:O43)</f>
        <v>30.881886422386927</v>
      </c>
      <c r="P44" s="92">
        <f>分析係数表!C47</f>
        <v>0.39611399613657461</v>
      </c>
      <c r="Q44" s="96">
        <f>SUM(Q5:Q43)</f>
        <v>9.0949772948891319</v>
      </c>
      <c r="R44" s="91">
        <f>SUM(R5:R43)</f>
        <v>10.225512700936621</v>
      </c>
      <c r="S44" s="97">
        <f>SUM(S5:S43)</f>
        <v>119.27132873687266</v>
      </c>
      <c r="T44" s="98">
        <f>分析係数表!F47</f>
        <v>0.49986530172413796</v>
      </c>
      <c r="U44" s="99">
        <f>SUM(U5:U43)</f>
        <v>83.316671602328057</v>
      </c>
      <c r="V44" s="100">
        <f>分析係数表!D47</f>
        <v>0.10482893318965517</v>
      </c>
      <c r="W44" s="101">
        <f>SUM(W5:W43)</f>
        <v>8</v>
      </c>
      <c r="X44" s="92">
        <f>分析係数表!E47</f>
        <v>8.4725215517241381E-2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1</v>
      </c>
      <c r="G5" s="77">
        <f t="shared" ref="G5:G38" si="1">E5*F5</f>
        <v>0</v>
      </c>
      <c r="H5" s="77">
        <f t="array" ref="H5:H43">MMULT(逆行列係数!C5:AO43,'31'!G5:G43)</f>
        <v>7.9693266901438217E-5</v>
      </c>
      <c r="I5" s="77">
        <f t="shared" ref="I5:I38" si="2">C5+H5</f>
        <v>7.9693266901438217E-5</v>
      </c>
      <c r="J5" s="76">
        <f>分析係数表!G8</f>
        <v>0.11967899511514306</v>
      </c>
      <c r="K5" s="78">
        <f t="shared" ref="K5:K38" si="3">I5*J5</f>
        <v>9.5376101002070171E-6</v>
      </c>
      <c r="L5" s="79" t="s">
        <v>187</v>
      </c>
      <c r="M5" s="80" t="s">
        <v>187</v>
      </c>
      <c r="N5" s="81">
        <f>分析係数表!H8</f>
        <v>1.4037849716291122E-2</v>
      </c>
      <c r="O5" s="82">
        <f t="shared" ref="O5:O43" si="4">$M$44*N5</f>
        <v>0.45836928150342038</v>
      </c>
      <c r="P5" s="76">
        <f>分析係数表!C8</f>
        <v>1</v>
      </c>
      <c r="Q5" s="82">
        <f t="shared" ref="Q5:Q38" si="5">O5*P5</f>
        <v>0.45836928150342038</v>
      </c>
      <c r="R5" s="83">
        <f t="array" ref="R5:R43">MMULT(逆行列係数!C5:AO43,'31'!Q5:Q43)</f>
        <v>0.66286099023141909</v>
      </c>
      <c r="S5" s="84">
        <f t="shared" ref="S5:S38" si="6">I5+R5</f>
        <v>0.66294068349832058</v>
      </c>
      <c r="T5" s="85">
        <f>分析係数表!F8</f>
        <v>0.45208187950686207</v>
      </c>
      <c r="U5" s="86">
        <f t="shared" ref="U5:U38" si="7">S5*T5</f>
        <v>0.29970347019748456</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投入係数表!AG6</f>
        <v>0</v>
      </c>
      <c r="E6" s="77">
        <f t="shared" si="0"/>
        <v>0</v>
      </c>
      <c r="F6" s="76">
        <f>分析係数表!C9</f>
        <v>0.71764705882352942</v>
      </c>
      <c r="G6" s="77">
        <f t="shared" si="1"/>
        <v>0</v>
      </c>
      <c r="H6" s="77">
        <v>1.0264894876584066E-4</v>
      </c>
      <c r="I6" s="77">
        <f t="shared" si="2"/>
        <v>1.0264894876584066E-4</v>
      </c>
      <c r="J6" s="76">
        <f>分析係数表!G9</f>
        <v>0.25757575757575757</v>
      </c>
      <c r="K6" s="78">
        <f t="shared" si="3"/>
        <v>2.6439880742716533E-5</v>
      </c>
      <c r="L6" s="79"/>
      <c r="M6" s="80"/>
      <c r="N6" s="81">
        <f>分析係数表!H9</f>
        <v>7.2157171438879601E-4</v>
      </c>
      <c r="O6" s="82">
        <f t="shared" si="4"/>
        <v>2.3561037834287965E-2</v>
      </c>
      <c r="P6" s="76">
        <f>分析係数表!C9</f>
        <v>0.71764705882352942</v>
      </c>
      <c r="Q6" s="82">
        <f t="shared" si="5"/>
        <v>1.6908509504606657E-2</v>
      </c>
      <c r="R6" s="83">
        <v>2.0774211762141184E-2</v>
      </c>
      <c r="S6" s="84">
        <f t="shared" si="6"/>
        <v>2.0876860710907025E-2</v>
      </c>
      <c r="T6" s="85">
        <f>分析係数表!F9</f>
        <v>0.71212121212121215</v>
      </c>
      <c r="U6" s="86">
        <f t="shared" si="7"/>
        <v>1.4866855354736822E-2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投入係数表!AG7</f>
        <v>0</v>
      </c>
      <c r="E7" s="77">
        <f t="shared" si="0"/>
        <v>0</v>
      </c>
      <c r="F7" s="76">
        <f>分析係数表!C10</f>
        <v>2.3584905660377409E-2</v>
      </c>
      <c r="G7" s="77">
        <f t="shared" si="1"/>
        <v>0</v>
      </c>
      <c r="H7" s="77">
        <v>9.1972802694353454E-8</v>
      </c>
      <c r="I7" s="77">
        <f t="shared" si="2"/>
        <v>9.1972802694353454E-8</v>
      </c>
      <c r="J7" s="76">
        <f>分析係数表!G10</f>
        <v>0.2857142857142857</v>
      </c>
      <c r="K7" s="78">
        <f t="shared" si="3"/>
        <v>2.6277943626958128E-8</v>
      </c>
      <c r="L7" s="79"/>
      <c r="M7" s="80"/>
      <c r="N7" s="81">
        <f>分析係数表!H10</f>
        <v>1.443143428777592E-3</v>
      </c>
      <c r="O7" s="82">
        <f t="shared" si="4"/>
        <v>4.712207566857593E-2</v>
      </c>
      <c r="P7" s="76">
        <f>分析係数表!C10</f>
        <v>2.3584905660377409E-2</v>
      </c>
      <c r="Q7" s="82">
        <f t="shared" si="5"/>
        <v>1.111369709164529E-3</v>
      </c>
      <c r="R7" s="83">
        <v>1.5936915344436429E-3</v>
      </c>
      <c r="S7" s="84">
        <f t="shared" si="6"/>
        <v>1.5937835072463373E-3</v>
      </c>
      <c r="T7" s="85">
        <f>分析係数表!F10</f>
        <v>0.5714285714285714</v>
      </c>
      <c r="U7" s="86">
        <f t="shared" si="7"/>
        <v>9.1073343271219263E-4</v>
      </c>
      <c r="V7" s="87">
        <f>分析係数表!D10</f>
        <v>0.14285714285714285</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-1.0709562651949073E-3</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0.10853964836742014</v>
      </c>
      <c r="G9" s="77">
        <f t="shared" si="1"/>
        <v>0</v>
      </c>
      <c r="H9" s="77">
        <v>1.2880904670020266E-5</v>
      </c>
      <c r="I9" s="77">
        <f t="shared" si="2"/>
        <v>1.2880904670020266E-5</v>
      </c>
      <c r="J9" s="76">
        <f>分析係数表!G12</f>
        <v>0.14452332657200812</v>
      </c>
      <c r="K9" s="78">
        <f t="shared" si="3"/>
        <v>1.8615911921682433E-6</v>
      </c>
      <c r="L9" s="79"/>
      <c r="M9" s="80"/>
      <c r="N9" s="81">
        <f>分析係数表!H12</f>
        <v>0.10554626258650661</v>
      </c>
      <c r="O9" s="82">
        <f t="shared" si="4"/>
        <v>3.4463372613972121</v>
      </c>
      <c r="P9" s="76">
        <f>分析係数表!C12</f>
        <v>0.10853964836742014</v>
      </c>
      <c r="Q9" s="82">
        <f t="shared" si="5"/>
        <v>0.37406423450759108</v>
      </c>
      <c r="R9" s="83">
        <v>0.41074120700831834</v>
      </c>
      <c r="S9" s="84">
        <f t="shared" si="6"/>
        <v>0.41075408791298834</v>
      </c>
      <c r="T9" s="85">
        <f>分析係数表!F12</f>
        <v>0.28575050709939148</v>
      </c>
      <c r="U9" s="86">
        <f t="shared" si="7"/>
        <v>0.11737318891428444</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0.51298805102836054</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投入係数表!AG11</f>
        <v>0</v>
      </c>
      <c r="E11" s="77">
        <f t="shared" si="0"/>
        <v>0</v>
      </c>
      <c r="F11" s="76">
        <f>分析係数表!C14</f>
        <v>8.8339222614840951E-2</v>
      </c>
      <c r="G11" s="77">
        <f t="shared" si="1"/>
        <v>0</v>
      </c>
      <c r="H11" s="77">
        <v>1.4626281702045303E-3</v>
      </c>
      <c r="I11" s="77">
        <f t="shared" si="2"/>
        <v>1.4626281702045303E-3</v>
      </c>
      <c r="J11" s="76">
        <f>分析係数表!G14</f>
        <v>0.19860627177700349</v>
      </c>
      <c r="K11" s="78">
        <f t="shared" si="3"/>
        <v>2.9048712788034225E-4</v>
      </c>
      <c r="L11" s="79"/>
      <c r="M11" s="80"/>
      <c r="N11" s="81">
        <f>分析係数表!H14</f>
        <v>1.3119485716159927E-3</v>
      </c>
      <c r="O11" s="82">
        <f t="shared" si="4"/>
        <v>4.2838250607796294E-2</v>
      </c>
      <c r="P11" s="76">
        <f>分析係数表!C14</f>
        <v>8.8339222614840951E-2</v>
      </c>
      <c r="Q11" s="82">
        <f t="shared" si="5"/>
        <v>3.7842977568724625E-3</v>
      </c>
      <c r="R11" s="83">
        <v>1.0403220589549801E-2</v>
      </c>
      <c r="S11" s="84">
        <f t="shared" si="6"/>
        <v>1.1865848759754331E-2</v>
      </c>
      <c r="T11" s="85">
        <f>分析係数表!F14</f>
        <v>0.38327526132404183</v>
      </c>
      <c r="U11" s="86">
        <f t="shared" si="7"/>
        <v>4.5478862842263986E-3</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投入係数表!AG12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0.31914496702808243</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投入係数表!AG13</f>
        <v>0</v>
      </c>
      <c r="E13" s="77">
        <f t="shared" si="0"/>
        <v>0</v>
      </c>
      <c r="F13" s="76">
        <f>分析係数表!C16</f>
        <v>0.17911646586345387</v>
      </c>
      <c r="G13" s="77">
        <f t="shared" si="1"/>
        <v>0</v>
      </c>
      <c r="H13" s="77">
        <v>4.2902138612571292E-3</v>
      </c>
      <c r="I13" s="77">
        <f t="shared" si="2"/>
        <v>4.2902138612571292E-3</v>
      </c>
      <c r="J13" s="76">
        <f>分析係数表!G16</f>
        <v>3.2586558044806514E-2</v>
      </c>
      <c r="K13" s="78">
        <f t="shared" si="3"/>
        <v>1.3980330301448891E-4</v>
      </c>
      <c r="L13" s="79"/>
      <c r="M13" s="80"/>
      <c r="N13" s="81">
        <f>分析係数表!H16</f>
        <v>1.8859260716979895E-2</v>
      </c>
      <c r="O13" s="82">
        <f t="shared" si="4"/>
        <v>0.61579985248707181</v>
      </c>
      <c r="P13" s="76">
        <f>分析係数表!C16</f>
        <v>0.17911646586345387</v>
      </c>
      <c r="Q13" s="82">
        <f t="shared" si="5"/>
        <v>0.11029989325672053</v>
      </c>
      <c r="R13" s="83">
        <v>0.13518464299423105</v>
      </c>
      <c r="S13" s="84">
        <f t="shared" si="6"/>
        <v>0.13947485685548819</v>
      </c>
      <c r="T13" s="85">
        <f>分析係数表!F16</f>
        <v>0.28920570264765783</v>
      </c>
      <c r="U13" s="86">
        <f t="shared" si="7"/>
        <v>4.0336923978572956E-2</v>
      </c>
      <c r="V13" s="87">
        <f>分析係数表!D16</f>
        <v>0</v>
      </c>
      <c r="W13" s="88">
        <f t="shared" si="8"/>
        <v>0</v>
      </c>
      <c r="X13" s="76">
        <f>分析係数表!E16</f>
        <v>0</v>
      </c>
      <c r="Y13" s="89">
        <f t="shared" si="9"/>
        <v>0</v>
      </c>
    </row>
    <row r="14" spans="1:25" x14ac:dyDescent="0.2">
      <c r="A14" s="6" t="s">
        <v>2</v>
      </c>
      <c r="B14" s="5" t="s">
        <v>364</v>
      </c>
      <c r="C14" s="90"/>
      <c r="D14" s="76">
        <f>投入係数表!AG14</f>
        <v>0</v>
      </c>
      <c r="E14" s="77">
        <f t="shared" si="0"/>
        <v>0</v>
      </c>
      <c r="F14" s="76">
        <f>分析係数表!C17</f>
        <v>0.37357512953367877</v>
      </c>
      <c r="G14" s="77">
        <f t="shared" si="1"/>
        <v>0</v>
      </c>
      <c r="H14" s="77">
        <v>3.73744528394611E-2</v>
      </c>
      <c r="I14" s="77">
        <f t="shared" si="2"/>
        <v>3.73744528394611E-2</v>
      </c>
      <c r="J14" s="76">
        <f>分析係数表!G17</f>
        <v>0.21247931930985584</v>
      </c>
      <c r="K14" s="78">
        <f t="shared" si="3"/>
        <v>7.9412982989070027E-3</v>
      </c>
      <c r="L14" s="79"/>
      <c r="M14" s="80"/>
      <c r="N14" s="81">
        <f>分析係数表!H17</f>
        <v>3.1158778575879824E-3</v>
      </c>
      <c r="O14" s="82">
        <f t="shared" si="4"/>
        <v>0.1017408451935162</v>
      </c>
      <c r="P14" s="76">
        <f>分析係数表!C17</f>
        <v>0.37357512953367877</v>
      </c>
      <c r="Q14" s="82">
        <f t="shared" si="5"/>
        <v>3.8007849422033772E-2</v>
      </c>
      <c r="R14" s="83">
        <v>7.2614993853891113E-2</v>
      </c>
      <c r="S14" s="84">
        <f t="shared" si="6"/>
        <v>0.10998944669335221</v>
      </c>
      <c r="T14" s="85">
        <f>分析係数表!F17</f>
        <v>0.32309146773812336</v>
      </c>
      <c r="U14" s="86">
        <f t="shared" si="7"/>
        <v>3.5536651767859244E-2</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投入係数表!AG15</f>
        <v>0</v>
      </c>
      <c r="E15" s="77">
        <f t="shared" si="0"/>
        <v>0</v>
      </c>
      <c r="F15" s="76">
        <f>分析係数表!C18</f>
        <v>9.0293453724604955E-2</v>
      </c>
      <c r="G15" s="77">
        <f t="shared" si="1"/>
        <v>0</v>
      </c>
      <c r="H15" s="77">
        <v>1.4093084031426605E-3</v>
      </c>
      <c r="I15" s="77">
        <f t="shared" si="2"/>
        <v>1.4093084031426605E-3</v>
      </c>
      <c r="J15" s="76">
        <f>分析係数表!G18</f>
        <v>0.21491228070175439</v>
      </c>
      <c r="K15" s="78">
        <f t="shared" si="3"/>
        <v>3.028776831315367E-4</v>
      </c>
      <c r="L15" s="79"/>
      <c r="M15" s="80"/>
      <c r="N15" s="81">
        <f>分析係数表!H18</f>
        <v>4.9198071435599725E-4</v>
      </c>
      <c r="O15" s="82">
        <f t="shared" si="4"/>
        <v>1.6064343977923612E-2</v>
      </c>
      <c r="P15" s="76">
        <f>分析係数表!C18</f>
        <v>9.0293453724604955E-2</v>
      </c>
      <c r="Q15" s="82">
        <f t="shared" si="5"/>
        <v>1.4505050995867819E-3</v>
      </c>
      <c r="R15" s="83">
        <v>2.8819914017649065E-3</v>
      </c>
      <c r="S15" s="84">
        <f t="shared" si="6"/>
        <v>4.291299804907567E-3</v>
      </c>
      <c r="T15" s="85">
        <f>分析係数表!F18</f>
        <v>0.46052631578947367</v>
      </c>
      <c r="U15" s="86">
        <f t="shared" si="7"/>
        <v>1.9762564891021689E-3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投入係数表!AG16</f>
        <v>0</v>
      </c>
      <c r="E16" s="77">
        <f t="shared" si="0"/>
        <v>0</v>
      </c>
      <c r="F16" s="76">
        <f>分析係数表!C19</f>
        <v>1.9704433497536922E-2</v>
      </c>
      <c r="G16" s="77">
        <f t="shared" si="1"/>
        <v>0</v>
      </c>
      <c r="H16" s="77">
        <v>7.4565886638570548E-5</v>
      </c>
      <c r="I16" s="77">
        <f t="shared" si="2"/>
        <v>7.4565886638570548E-5</v>
      </c>
      <c r="J16" s="76">
        <f>分析係数表!G19</f>
        <v>6.3291139240506333E-2</v>
      </c>
      <c r="K16" s="78">
        <f t="shared" si="3"/>
        <v>4.7193599138335793E-6</v>
      </c>
      <c r="L16" s="79"/>
      <c r="M16" s="80"/>
      <c r="N16" s="81">
        <f>分析係数表!H19</f>
        <v>-1.3119485716159927E-4</v>
      </c>
      <c r="O16" s="82">
        <f t="shared" si="4"/>
        <v>-4.2838250607796294E-3</v>
      </c>
      <c r="P16" s="76">
        <f>分析係数表!C19</f>
        <v>1.9704433497536922E-2</v>
      </c>
      <c r="Q16" s="82">
        <f t="shared" si="5"/>
        <v>-8.4410346025214273E-5</v>
      </c>
      <c r="R16" s="83">
        <v>3.431055017615941E-4</v>
      </c>
      <c r="S16" s="84">
        <f t="shared" si="6"/>
        <v>4.1767138840016467E-4</v>
      </c>
      <c r="T16" s="85">
        <f>分析係数表!F19</f>
        <v>0.26582278481012656</v>
      </c>
      <c r="U16" s="86">
        <f t="shared" si="7"/>
        <v>1.1102657160004376E-4</v>
      </c>
      <c r="V16" s="87">
        <f>分析係数表!D19</f>
        <v>3.7974683544303799E-2</v>
      </c>
      <c r="W16" s="88">
        <f t="shared" si="8"/>
        <v>0</v>
      </c>
      <c r="X16" s="76">
        <f>分析係数表!E19</f>
        <v>0</v>
      </c>
      <c r="Y16" s="89">
        <f t="shared" si="9"/>
        <v>0</v>
      </c>
    </row>
    <row r="17" spans="1:25" x14ac:dyDescent="0.2">
      <c r="A17" s="6" t="s">
        <v>5</v>
      </c>
      <c r="B17" s="5" t="s">
        <v>33</v>
      </c>
      <c r="C17" s="90"/>
      <c r="D17" s="76">
        <f>投入係数表!AG17</f>
        <v>0</v>
      </c>
      <c r="E17" s="77">
        <f t="shared" si="0"/>
        <v>0</v>
      </c>
      <c r="F17" s="76">
        <f>分析係数表!C20</f>
        <v>3.1397174254317317E-3</v>
      </c>
      <c r="G17" s="77">
        <f t="shared" si="1"/>
        <v>0</v>
      </c>
      <c r="H17" s="77">
        <v>1.3188693705291767E-5</v>
      </c>
      <c r="I17" s="77">
        <f t="shared" si="2"/>
        <v>1.3188693705291767E-5</v>
      </c>
      <c r="J17" s="76">
        <f>分析係数表!G20</f>
        <v>0.11538461538461539</v>
      </c>
      <c r="K17" s="78">
        <f t="shared" si="3"/>
        <v>1.5217723506105886E-6</v>
      </c>
      <c r="L17" s="79"/>
      <c r="M17" s="80"/>
      <c r="N17" s="81">
        <f>分析係数表!H20</f>
        <v>6.231755715175965E-4</v>
      </c>
      <c r="O17" s="82">
        <f t="shared" si="4"/>
        <v>2.0348169038703241E-2</v>
      </c>
      <c r="P17" s="76">
        <f>分析係数表!C20</f>
        <v>3.1397174254317317E-3</v>
      </c>
      <c r="Q17" s="82">
        <f t="shared" si="5"/>
        <v>6.3887500906447011E-5</v>
      </c>
      <c r="R17" s="83">
        <v>1.5294425299068013E-4</v>
      </c>
      <c r="S17" s="84">
        <f t="shared" si="6"/>
        <v>1.661329466959719E-4</v>
      </c>
      <c r="T17" s="85">
        <f>分析係数表!F20</f>
        <v>0.26923076923076922</v>
      </c>
      <c r="U17" s="86">
        <f t="shared" si="7"/>
        <v>4.4728101033530896E-5</v>
      </c>
      <c r="V17" s="87">
        <f>分析係数表!D20</f>
        <v>0</v>
      </c>
      <c r="W17" s="88">
        <f t="shared" si="8"/>
        <v>0</v>
      </c>
      <c r="X17" s="76">
        <f>分析係数表!E20</f>
        <v>0</v>
      </c>
      <c r="Y17" s="89">
        <f t="shared" si="9"/>
        <v>0</v>
      </c>
    </row>
    <row r="18" spans="1:25" x14ac:dyDescent="0.2">
      <c r="A18" s="6" t="s">
        <v>6</v>
      </c>
      <c r="B18" s="5" t="s">
        <v>34</v>
      </c>
      <c r="C18" s="90"/>
      <c r="D18" s="76">
        <f>投入係数表!AG18</f>
        <v>0</v>
      </c>
      <c r="E18" s="77">
        <f t="shared" si="0"/>
        <v>0</v>
      </c>
      <c r="F18" s="76">
        <f>分析係数表!C21</f>
        <v>0.20240700218818386</v>
      </c>
      <c r="G18" s="77">
        <f t="shared" si="1"/>
        <v>0</v>
      </c>
      <c r="H18" s="77">
        <v>3.5120188156973825E-3</v>
      </c>
      <c r="I18" s="77">
        <f t="shared" si="2"/>
        <v>3.5120188156973825E-3</v>
      </c>
      <c r="J18" s="76">
        <f>分析係数表!G21</f>
        <v>0.28486646884272998</v>
      </c>
      <c r="K18" s="78">
        <f t="shared" si="3"/>
        <v>1.0004563985369398E-3</v>
      </c>
      <c r="L18" s="79"/>
      <c r="M18" s="80"/>
      <c r="N18" s="81">
        <f>分析係数表!H21</f>
        <v>1.0495588572927942E-3</v>
      </c>
      <c r="O18" s="82">
        <f t="shared" si="4"/>
        <v>3.4270600486237035E-2</v>
      </c>
      <c r="P18" s="76">
        <f>分析係数表!C21</f>
        <v>0.20240700218818386</v>
      </c>
      <c r="Q18" s="82">
        <f t="shared" si="5"/>
        <v>6.9366095076081541E-3</v>
      </c>
      <c r="R18" s="83">
        <v>1.3294049873913857E-2</v>
      </c>
      <c r="S18" s="84">
        <f t="shared" si="6"/>
        <v>1.680606868961124E-2</v>
      </c>
      <c r="T18" s="85">
        <f>分析係数表!F21</f>
        <v>0.42507418397626112</v>
      </c>
      <c r="U18" s="86">
        <f t="shared" si="7"/>
        <v>7.1438259340854899E-3</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投入係数表!AG19</f>
        <v>0</v>
      </c>
      <c r="E19" s="77">
        <f t="shared" si="0"/>
        <v>0</v>
      </c>
      <c r="F19" s="76">
        <f>分析係数表!C22</f>
        <v>1.320132013201325E-2</v>
      </c>
      <c r="G19" s="77">
        <f t="shared" si="1"/>
        <v>0</v>
      </c>
      <c r="H19" s="77">
        <v>8.5044358292191548E-4</v>
      </c>
      <c r="I19" s="77">
        <f t="shared" si="2"/>
        <v>8.5044358292191548E-4</v>
      </c>
      <c r="J19" s="76">
        <f>分析係数表!G22</f>
        <v>0.19444444444444445</v>
      </c>
      <c r="K19" s="78">
        <f t="shared" si="3"/>
        <v>1.6536403001259469E-4</v>
      </c>
      <c r="L19" s="79"/>
      <c r="M19" s="80"/>
      <c r="N19" s="81">
        <f>分析係数表!H22</f>
        <v>6.5597428580799636E-5</v>
      </c>
      <c r="O19" s="82">
        <f t="shared" si="4"/>
        <v>2.1419125303898147E-3</v>
      </c>
      <c r="P19" s="76">
        <f>分析係数表!C22</f>
        <v>1.320132013201325E-2</v>
      </c>
      <c r="Q19" s="82">
        <f t="shared" si="5"/>
        <v>2.8276073008446502E-5</v>
      </c>
      <c r="R19" s="83">
        <v>1.9421570124037167E-4</v>
      </c>
      <c r="S19" s="84">
        <f t="shared" si="6"/>
        <v>1.0446592841622871E-3</v>
      </c>
      <c r="T19" s="85">
        <f>分析係数表!F22</f>
        <v>0.42592592592592593</v>
      </c>
      <c r="U19" s="86">
        <f t="shared" si="7"/>
        <v>4.4494747288393709E-4</v>
      </c>
      <c r="V19" s="87">
        <f>分析係数表!D22</f>
        <v>2.7777777777777776E-2</v>
      </c>
      <c r="W19" s="88">
        <f t="shared" si="8"/>
        <v>0</v>
      </c>
      <c r="X19" s="76">
        <f>分析係数表!E22</f>
        <v>0</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1.0709562651949073E-3</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投入係数表!AG21</f>
        <v>0</v>
      </c>
      <c r="E21" s="77">
        <f t="shared" si="0"/>
        <v>0</v>
      </c>
      <c r="F21" s="76">
        <f>分析係数表!C24</f>
        <v>0.31952662721893488</v>
      </c>
      <c r="G21" s="77">
        <f t="shared" si="1"/>
        <v>0</v>
      </c>
      <c r="H21" s="77">
        <v>1.1620148532381764E-2</v>
      </c>
      <c r="I21" s="77">
        <f t="shared" si="2"/>
        <v>1.1620148532381764E-2</v>
      </c>
      <c r="J21" s="76">
        <f>分析係数表!G24</f>
        <v>0.20786516853932585</v>
      </c>
      <c r="K21" s="78">
        <f t="shared" si="3"/>
        <v>2.4154241331355354E-3</v>
      </c>
      <c r="L21" s="79"/>
      <c r="M21" s="80"/>
      <c r="N21" s="81">
        <f>分析係数表!H24</f>
        <v>4.2638328577519763E-4</v>
      </c>
      <c r="O21" s="82">
        <f t="shared" si="4"/>
        <v>1.3922431447533797E-2</v>
      </c>
      <c r="P21" s="76">
        <f>分析係数表!C24</f>
        <v>0.31952662721893488</v>
      </c>
      <c r="Q21" s="82">
        <f t="shared" si="5"/>
        <v>4.4485875631173075E-3</v>
      </c>
      <c r="R21" s="83">
        <v>9.5975199501086485E-3</v>
      </c>
      <c r="S21" s="84">
        <f t="shared" si="6"/>
        <v>2.1217668482490411E-2</v>
      </c>
      <c r="T21" s="85">
        <f>分析係数表!F24</f>
        <v>0.398876404494382</v>
      </c>
      <c r="U21" s="86">
        <f t="shared" si="7"/>
        <v>8.4632273160495462E-3</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投入係数表!AG22</f>
        <v>0</v>
      </c>
      <c r="E22" s="77">
        <f t="shared" si="0"/>
        <v>0</v>
      </c>
      <c r="F22" s="76">
        <f>分析係数表!C25</f>
        <v>1.883239171374762E-2</v>
      </c>
      <c r="G22" s="77">
        <f t="shared" si="1"/>
        <v>0</v>
      </c>
      <c r="H22" s="77">
        <v>2.0354842763113971E-3</v>
      </c>
      <c r="I22" s="77">
        <f t="shared" si="2"/>
        <v>2.0354842763113971E-3</v>
      </c>
      <c r="J22" s="76">
        <f>分析係数表!G25</f>
        <v>0.19852941176470587</v>
      </c>
      <c r="K22" s="78">
        <f t="shared" si="3"/>
        <v>4.041034960324097E-4</v>
      </c>
      <c r="L22" s="79"/>
      <c r="M22" s="80"/>
      <c r="N22" s="81">
        <f>分析係数表!H25</f>
        <v>5.9037685722719666E-4</v>
      </c>
      <c r="O22" s="82">
        <f t="shared" si="4"/>
        <v>1.9277212773508332E-2</v>
      </c>
      <c r="P22" s="76">
        <f>分析係数表!C25</f>
        <v>1.883239171374762E-2</v>
      </c>
      <c r="Q22" s="82">
        <f t="shared" si="5"/>
        <v>3.6303602209996808E-4</v>
      </c>
      <c r="R22" s="83">
        <v>1.5940704085758782E-3</v>
      </c>
      <c r="S22" s="84">
        <f t="shared" si="6"/>
        <v>3.6295546848872755E-3</v>
      </c>
      <c r="T22" s="85">
        <f>分析係数表!F25</f>
        <v>0.35294117647058826</v>
      </c>
      <c r="U22" s="86">
        <f t="shared" si="7"/>
        <v>1.2810193005484503E-3</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投入係数表!AG23</f>
        <v>0</v>
      </c>
      <c r="E23" s="77">
        <f t="shared" si="0"/>
        <v>0</v>
      </c>
      <c r="F23" s="76">
        <f>分析係数表!C26</f>
        <v>0.74753173483779967</v>
      </c>
      <c r="G23" s="77">
        <f t="shared" si="1"/>
        <v>0</v>
      </c>
      <c r="H23" s="77">
        <v>4.6565370975172625E-2</v>
      </c>
      <c r="I23" s="77">
        <f t="shared" si="2"/>
        <v>4.6565370975172625E-2</v>
      </c>
      <c r="J23" s="76">
        <f>分析係数表!G26</f>
        <v>0.19647946353730092</v>
      </c>
      <c r="K23" s="78">
        <f t="shared" si="3"/>
        <v>9.1491391086173206E-3</v>
      </c>
      <c r="L23" s="79"/>
      <c r="M23" s="80"/>
      <c r="N23" s="81">
        <f>分析係数表!H26</f>
        <v>1.2791498573255929E-2</v>
      </c>
      <c r="O23" s="82">
        <f t="shared" si="4"/>
        <v>0.41767294342601391</v>
      </c>
      <c r="P23" s="76">
        <f>分析係数表!C26</f>
        <v>0.74753173483779967</v>
      </c>
      <c r="Q23" s="82">
        <f t="shared" si="5"/>
        <v>0.31222377999405831</v>
      </c>
      <c r="R23" s="83">
        <v>0.3471723610113201</v>
      </c>
      <c r="S23" s="84">
        <f t="shared" si="6"/>
        <v>0.3937377319864927</v>
      </c>
      <c r="T23" s="85">
        <f>分析係数表!F26</f>
        <v>0.33528918692372173</v>
      </c>
      <c r="U23" s="86">
        <f t="shared" si="7"/>
        <v>0.1320160040189414</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投入係数表!AG24</f>
        <v>0</v>
      </c>
      <c r="E24" s="77">
        <f t="shared" si="0"/>
        <v>0</v>
      </c>
      <c r="F24" s="76">
        <f>分析係数表!C27</f>
        <v>2.5641025641025661E-2</v>
      </c>
      <c r="G24" s="77">
        <f t="shared" si="1"/>
        <v>0</v>
      </c>
      <c r="H24" s="77">
        <v>1.141805217978229E-6</v>
      </c>
      <c r="I24" s="77">
        <f t="shared" si="2"/>
        <v>1.141805217978229E-6</v>
      </c>
      <c r="J24" s="76">
        <f>分析係数表!G27</f>
        <v>0.17777777777777778</v>
      </c>
      <c r="K24" s="78">
        <f t="shared" si="3"/>
        <v>2.0298759430724071E-7</v>
      </c>
      <c r="L24" s="79"/>
      <c r="M24" s="80"/>
      <c r="N24" s="81">
        <f>分析係数表!H27</f>
        <v>1.2135524287447932E-2</v>
      </c>
      <c r="O24" s="82">
        <f t="shared" si="4"/>
        <v>0.39625381812211574</v>
      </c>
      <c r="P24" s="76">
        <f>分析係数表!C27</f>
        <v>2.5641025641025661E-2</v>
      </c>
      <c r="Q24" s="82">
        <f t="shared" si="5"/>
        <v>1.0160354310823488E-2</v>
      </c>
      <c r="R24" s="83">
        <v>1.0194104390450164E-2</v>
      </c>
      <c r="S24" s="84">
        <f t="shared" si="6"/>
        <v>1.0195246195668143E-2</v>
      </c>
      <c r="T24" s="85">
        <f>分析係数表!F27</f>
        <v>0.33333333333333331</v>
      </c>
      <c r="U24" s="86">
        <f t="shared" si="7"/>
        <v>3.3984153985560477E-3</v>
      </c>
      <c r="V24" s="87">
        <f>分析係数表!D27</f>
        <v>0</v>
      </c>
      <c r="W24" s="88">
        <f t="shared" si="8"/>
        <v>0</v>
      </c>
      <c r="X24" s="76">
        <f>分析係数表!E27</f>
        <v>0</v>
      </c>
      <c r="Y24" s="89">
        <f t="shared" si="9"/>
        <v>0</v>
      </c>
    </row>
    <row r="25" spans="1:25" x14ac:dyDescent="0.2">
      <c r="A25" s="6" t="s">
        <v>13</v>
      </c>
      <c r="B25" s="5" t="s">
        <v>191</v>
      </c>
      <c r="C25" s="90"/>
      <c r="D25" s="76">
        <f>投入係数表!AG25</f>
        <v>0</v>
      </c>
      <c r="E25" s="77">
        <f t="shared" si="0"/>
        <v>0</v>
      </c>
      <c r="F25" s="76">
        <f>分析係数表!C28</f>
        <v>7.5250836120401843E-3</v>
      </c>
      <c r="G25" s="77">
        <f t="shared" si="1"/>
        <v>0</v>
      </c>
      <c r="H25" s="77">
        <v>1.8616498978536009E-3</v>
      </c>
      <c r="I25" s="77">
        <f t="shared" si="2"/>
        <v>1.8616498978536009E-3</v>
      </c>
      <c r="J25" s="76">
        <f>分析係数表!G28</f>
        <v>0.13043478260869565</v>
      </c>
      <c r="K25" s="78">
        <f t="shared" si="3"/>
        <v>2.4282389972003489E-4</v>
      </c>
      <c r="L25" s="79"/>
      <c r="M25" s="80"/>
      <c r="N25" s="81">
        <f>分析係数表!H28</f>
        <v>2.325428843189347E-2</v>
      </c>
      <c r="O25" s="82">
        <f t="shared" si="4"/>
        <v>0.75930799202318933</v>
      </c>
      <c r="P25" s="76">
        <f>分析係数表!C28</f>
        <v>7.5250836120401843E-3</v>
      </c>
      <c r="Q25" s="82">
        <f t="shared" si="5"/>
        <v>5.7138561272648408E-3</v>
      </c>
      <c r="R25" s="83">
        <v>5.9176605889005203E-3</v>
      </c>
      <c r="S25" s="84">
        <f t="shared" si="6"/>
        <v>7.7793104867541207E-3</v>
      </c>
      <c r="T25" s="85">
        <f>分析係数表!F28</f>
        <v>0.21739130434782608</v>
      </c>
      <c r="U25" s="86">
        <f t="shared" si="7"/>
        <v>1.6911544536422E-3</v>
      </c>
      <c r="V25" s="87">
        <f>分析係数表!D28</f>
        <v>0</v>
      </c>
      <c r="W25" s="88">
        <f t="shared" si="8"/>
        <v>0</v>
      </c>
      <c r="X25" s="76">
        <f>分析係数表!E28</f>
        <v>0</v>
      </c>
      <c r="Y25" s="89">
        <f t="shared" si="9"/>
        <v>0</v>
      </c>
    </row>
    <row r="26" spans="1:25" x14ac:dyDescent="0.2">
      <c r="A26" s="6" t="s">
        <v>14</v>
      </c>
      <c r="B26" s="5" t="s">
        <v>50</v>
      </c>
      <c r="C26" s="90"/>
      <c r="D26" s="76">
        <f>投入係数表!AG26</f>
        <v>0</v>
      </c>
      <c r="E26" s="77">
        <f t="shared" si="0"/>
        <v>0</v>
      </c>
      <c r="F26" s="76">
        <f>分析係数表!C29</f>
        <v>5.2565707133917394E-2</v>
      </c>
      <c r="G26" s="77">
        <f t="shared" si="1"/>
        <v>0</v>
      </c>
      <c r="H26" s="77">
        <v>1.9260797606792785E-3</v>
      </c>
      <c r="I26" s="77">
        <f t="shared" si="2"/>
        <v>1.9260797606792785E-3</v>
      </c>
      <c r="J26" s="76">
        <f>分析係数表!G29</f>
        <v>0.23652173913043478</v>
      </c>
      <c r="K26" s="78">
        <f t="shared" si="3"/>
        <v>4.5555973469979457E-4</v>
      </c>
      <c r="L26" s="79"/>
      <c r="M26" s="80"/>
      <c r="N26" s="81">
        <f>分析係数表!H29</f>
        <v>1.0889173144412739E-2</v>
      </c>
      <c r="O26" s="82">
        <f t="shared" si="4"/>
        <v>0.35555748004470927</v>
      </c>
      <c r="P26" s="76">
        <f>分析係数表!C29</f>
        <v>5.2565707133917394E-2</v>
      </c>
      <c r="Q26" s="82">
        <f t="shared" si="5"/>
        <v>1.8690130365303866E-2</v>
      </c>
      <c r="R26" s="83">
        <v>2.2610771253250863E-2</v>
      </c>
      <c r="S26" s="84">
        <f t="shared" si="6"/>
        <v>2.453685101393014E-2</v>
      </c>
      <c r="T26" s="85">
        <f>分析係数表!F29</f>
        <v>0.37217391304347824</v>
      </c>
      <c r="U26" s="86">
        <f t="shared" si="7"/>
        <v>9.1319758556192166E-3</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投入係数表!AG27</f>
        <v>0</v>
      </c>
      <c r="E27" s="77">
        <f t="shared" si="0"/>
        <v>0</v>
      </c>
      <c r="F27" s="76">
        <f>分析係数表!C30</f>
        <v>1</v>
      </c>
      <c r="G27" s="77">
        <f t="shared" si="1"/>
        <v>0</v>
      </c>
      <c r="H27" s="77">
        <v>7.8565395593194771E-3</v>
      </c>
      <c r="I27" s="77">
        <f t="shared" si="2"/>
        <v>7.8565395593194771E-3</v>
      </c>
      <c r="J27" s="76">
        <f>分析係数表!G30</f>
        <v>0.34479678427869587</v>
      </c>
      <c r="K27" s="78">
        <f t="shared" si="3"/>
        <v>2.7089095756117182E-3</v>
      </c>
      <c r="L27" s="79"/>
      <c r="M27" s="80"/>
      <c r="N27" s="81">
        <f>分析係数表!H30</f>
        <v>0</v>
      </c>
      <c r="O27" s="82">
        <f t="shared" si="4"/>
        <v>0</v>
      </c>
      <c r="P27" s="76">
        <f>分析係数表!C30</f>
        <v>1</v>
      </c>
      <c r="Q27" s="82">
        <f t="shared" si="5"/>
        <v>0</v>
      </c>
      <c r="R27" s="83">
        <v>5.8192712284553381E-2</v>
      </c>
      <c r="S27" s="84">
        <f t="shared" si="6"/>
        <v>6.6049251843872864E-2</v>
      </c>
      <c r="T27" s="85">
        <f>分析係数表!F30</f>
        <v>0.44149173738276015</v>
      </c>
      <c r="U27" s="86">
        <f t="shared" si="7"/>
        <v>2.9160198949382904E-2</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投入係数表!AG28</f>
        <v>0</v>
      </c>
      <c r="E28" s="77">
        <f t="shared" si="0"/>
        <v>0</v>
      </c>
      <c r="F28" s="76">
        <f>分析係数表!C31</f>
        <v>0.84592145015105746</v>
      </c>
      <c r="G28" s="77">
        <f t="shared" si="1"/>
        <v>0</v>
      </c>
      <c r="H28" s="77">
        <v>2.2436394901319438E-2</v>
      </c>
      <c r="I28" s="77">
        <f t="shared" si="2"/>
        <v>2.2436394901319438E-2</v>
      </c>
      <c r="J28" s="76">
        <f>分析係数表!G31</f>
        <v>7.1042791857083509E-2</v>
      </c>
      <c r="K28" s="78">
        <f t="shared" si="3"/>
        <v>1.5939441329977666E-3</v>
      </c>
      <c r="L28" s="79"/>
      <c r="M28" s="80"/>
      <c r="N28" s="81">
        <f>分析係数表!H31</f>
        <v>2.6304568860900653E-2</v>
      </c>
      <c r="O28" s="82">
        <f t="shared" si="4"/>
        <v>0.8589069246863158</v>
      </c>
      <c r="P28" s="76">
        <f>分析係数表!C31</f>
        <v>0.84592145015105746</v>
      </c>
      <c r="Q28" s="82">
        <f t="shared" si="5"/>
        <v>0.72656779127543336</v>
      </c>
      <c r="R28" s="83">
        <v>0.94591369642321321</v>
      </c>
      <c r="S28" s="84">
        <f t="shared" si="6"/>
        <v>0.96835009132453265</v>
      </c>
      <c r="T28" s="85">
        <f>分析係数表!F31</f>
        <v>0.3444121312837557</v>
      </c>
      <c r="U28" s="86">
        <f t="shared" si="7"/>
        <v>0.33351151878190177</v>
      </c>
      <c r="V28" s="87">
        <f>分析係数表!D31</f>
        <v>0</v>
      </c>
      <c r="W28" s="88">
        <f t="shared" si="8"/>
        <v>0</v>
      </c>
      <c r="X28" s="76">
        <f>分析係数表!E31</f>
        <v>0</v>
      </c>
      <c r="Y28" s="89">
        <f t="shared" si="9"/>
        <v>0</v>
      </c>
    </row>
    <row r="29" spans="1:25" x14ac:dyDescent="0.2">
      <c r="A29" s="6" t="s">
        <v>17</v>
      </c>
      <c r="B29" s="5" t="s">
        <v>272</v>
      </c>
      <c r="C29" s="90"/>
      <c r="D29" s="76">
        <f>投入係数表!AG29</f>
        <v>0</v>
      </c>
      <c r="E29" s="77">
        <f t="shared" si="0"/>
        <v>0</v>
      </c>
      <c r="F29" s="76">
        <f>分析係数表!C32</f>
        <v>1</v>
      </c>
      <c r="G29" s="77">
        <f t="shared" si="1"/>
        <v>0</v>
      </c>
      <c r="H29" s="77">
        <v>2.2019396552426924E-4</v>
      </c>
      <c r="I29" s="77">
        <f t="shared" si="2"/>
        <v>2.2019396552426924E-4</v>
      </c>
      <c r="J29" s="76">
        <f>分析係数表!G32</f>
        <v>0.14030064423765212</v>
      </c>
      <c r="K29" s="78">
        <f t="shared" si="3"/>
        <v>3.0893355220298336E-5</v>
      </c>
      <c r="L29" s="79"/>
      <c r="M29" s="80"/>
      <c r="N29" s="81">
        <f>分析係数表!H32</f>
        <v>7.5437042867919574E-3</v>
      </c>
      <c r="O29" s="82">
        <f t="shared" si="4"/>
        <v>0.24631994099482868</v>
      </c>
      <c r="P29" s="76">
        <f>分析係数表!C32</f>
        <v>1</v>
      </c>
      <c r="Q29" s="82">
        <f t="shared" si="5"/>
        <v>0.24631994099482868</v>
      </c>
      <c r="R29" s="83">
        <v>0.30665186447871257</v>
      </c>
      <c r="S29" s="84">
        <f t="shared" si="6"/>
        <v>0.30687205844423682</v>
      </c>
      <c r="T29" s="85">
        <f>分析係数表!F32</f>
        <v>0.4831782390837509</v>
      </c>
      <c r="U29" s="86">
        <f t="shared" si="7"/>
        <v>0.14827390082309225</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投入係数表!AG30</f>
        <v>0</v>
      </c>
      <c r="E30" s="77">
        <f t="shared" si="0"/>
        <v>0</v>
      </c>
      <c r="F30" s="76">
        <f>分析係数表!C33</f>
        <v>0.837092731829574</v>
      </c>
      <c r="G30" s="77">
        <f t="shared" si="1"/>
        <v>0</v>
      </c>
      <c r="H30" s="77">
        <v>4.2308227785403673E-4</v>
      </c>
      <c r="I30" s="77">
        <f t="shared" si="2"/>
        <v>4.2308227785403673E-4</v>
      </c>
      <c r="J30" s="76">
        <f>分析係数表!G33</f>
        <v>0.5074626865671642</v>
      </c>
      <c r="K30" s="78">
        <f t="shared" si="3"/>
        <v>2.1469846935876492E-4</v>
      </c>
      <c r="L30" s="79"/>
      <c r="M30" s="80"/>
      <c r="N30" s="81">
        <f>分析係数表!H33</f>
        <v>1.0823575715831939E-3</v>
      </c>
      <c r="O30" s="82">
        <f t="shared" si="4"/>
        <v>3.5341556751431941E-2</v>
      </c>
      <c r="P30" s="76">
        <f>分析係数表!C33</f>
        <v>0.837092731829574</v>
      </c>
      <c r="Q30" s="82">
        <f t="shared" si="5"/>
        <v>2.9584160288166086E-2</v>
      </c>
      <c r="R30" s="83">
        <v>7.6874524313349527E-2</v>
      </c>
      <c r="S30" s="84">
        <f t="shared" si="6"/>
        <v>7.7297606591203563E-2</v>
      </c>
      <c r="T30" s="85">
        <f>分析係数表!F33</f>
        <v>0.64477611940298507</v>
      </c>
      <c r="U30" s="86">
        <f t="shared" si="7"/>
        <v>4.9839650817014837E-2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投入係数表!AG31</f>
        <v>0</v>
      </c>
      <c r="E31" s="77">
        <f t="shared" si="0"/>
        <v>0</v>
      </c>
      <c r="F31" s="76">
        <f>分析係数表!C34</f>
        <v>0.15171777726539082</v>
      </c>
      <c r="G31" s="77">
        <f t="shared" si="1"/>
        <v>0</v>
      </c>
      <c r="H31" s="77">
        <v>2.1624308143744678E-2</v>
      </c>
      <c r="I31" s="77">
        <f t="shared" si="2"/>
        <v>2.1624308143744678E-2</v>
      </c>
      <c r="J31" s="76">
        <f>分析係数表!G34</f>
        <v>0.4256007393715342</v>
      </c>
      <c r="K31" s="78">
        <f t="shared" si="3"/>
        <v>9.2033215343756223E-3</v>
      </c>
      <c r="L31" s="79"/>
      <c r="M31" s="80"/>
      <c r="N31" s="81">
        <f>分析係数表!H34</f>
        <v>0.18524713831217815</v>
      </c>
      <c r="O31" s="82">
        <f t="shared" si="4"/>
        <v>6.0487609858208362</v>
      </c>
      <c r="P31" s="76">
        <f>分析係数表!C34</f>
        <v>0.15171777726539082</v>
      </c>
      <c r="Q31" s="82">
        <f t="shared" si="5"/>
        <v>0.91770457197835142</v>
      </c>
      <c r="R31" s="83">
        <v>0.96859903901810263</v>
      </c>
      <c r="S31" s="84">
        <f t="shared" si="6"/>
        <v>0.99022334716184734</v>
      </c>
      <c r="T31" s="85">
        <f>分析係数表!F34</f>
        <v>0.70194085027726427</v>
      </c>
      <c r="U31" s="86">
        <f t="shared" si="7"/>
        <v>0.69507821827118577</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投入係数表!AG32</f>
        <v>0</v>
      </c>
      <c r="E32" s="77">
        <f t="shared" si="0"/>
        <v>0</v>
      </c>
      <c r="F32" s="76">
        <f>分析係数表!C35</f>
        <v>0.24573021958870689</v>
      </c>
      <c r="G32" s="77">
        <f t="shared" si="1"/>
        <v>0</v>
      </c>
      <c r="H32" s="77">
        <v>7.7302277709086556E-3</v>
      </c>
      <c r="I32" s="77">
        <f t="shared" si="2"/>
        <v>7.7302277709086556E-3</v>
      </c>
      <c r="J32" s="76">
        <f>分析係数表!G35</f>
        <v>0.31648936170212766</v>
      </c>
      <c r="K32" s="78">
        <f t="shared" si="3"/>
        <v>2.4465348530269414E-3</v>
      </c>
      <c r="L32" s="79"/>
      <c r="M32" s="80"/>
      <c r="N32" s="81">
        <f>分析係数表!H35</f>
        <v>7.0287644724326803E-2</v>
      </c>
      <c r="O32" s="82">
        <f t="shared" si="4"/>
        <v>2.2950592763126862</v>
      </c>
      <c r="P32" s="76">
        <f>分析係数表!C35</f>
        <v>0.24573021958870689</v>
      </c>
      <c r="Q32" s="82">
        <f t="shared" si="5"/>
        <v>0.56396541993741511</v>
      </c>
      <c r="R32" s="83">
        <v>0.62333950214593237</v>
      </c>
      <c r="S32" s="84">
        <f t="shared" si="6"/>
        <v>0.63106972991684107</v>
      </c>
      <c r="T32" s="85">
        <f>分析係数表!F35</f>
        <v>0.65026595744680848</v>
      </c>
      <c r="U32" s="86">
        <f t="shared" si="7"/>
        <v>0.41036316214007351</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投入係数表!AG33</f>
        <v>0</v>
      </c>
      <c r="E33" s="77">
        <f t="shared" si="0"/>
        <v>0</v>
      </c>
      <c r="F33" s="76">
        <f>分析係数表!C36</f>
        <v>0.58821233411397345</v>
      </c>
      <c r="G33" s="77">
        <f t="shared" si="1"/>
        <v>0</v>
      </c>
      <c r="H33" s="77">
        <v>1.3370783344587687E-2</v>
      </c>
      <c r="I33" s="77">
        <f t="shared" si="2"/>
        <v>1.3370783344587687E-2</v>
      </c>
      <c r="J33" s="76">
        <f>分析係数表!G36</f>
        <v>4.6988749172733289E-2</v>
      </c>
      <c r="K33" s="78">
        <f t="shared" si="3"/>
        <v>6.2827638482179074E-4</v>
      </c>
      <c r="L33" s="79"/>
      <c r="M33" s="80"/>
      <c r="N33" s="81">
        <f>分析係数表!H36</f>
        <v>7.2517957296073993E-2</v>
      </c>
      <c r="O33" s="82">
        <f t="shared" si="4"/>
        <v>2.3678843023459404</v>
      </c>
      <c r="P33" s="76">
        <f>分析係数表!C36</f>
        <v>0.58821233411397345</v>
      </c>
      <c r="Q33" s="82">
        <f t="shared" si="5"/>
        <v>1.3928187523947433</v>
      </c>
      <c r="R33" s="83">
        <v>1.4703368104986525</v>
      </c>
      <c r="S33" s="84">
        <f t="shared" si="6"/>
        <v>1.4837075938432402</v>
      </c>
      <c r="T33" s="85">
        <f>分析係数表!F36</f>
        <v>0.85903375248180014</v>
      </c>
      <c r="U33" s="86">
        <f t="shared" si="7"/>
        <v>1.2745549019249014</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投入係数表!AG34</f>
        <v>0</v>
      </c>
      <c r="E34" s="77">
        <f t="shared" si="0"/>
        <v>0</v>
      </c>
      <c r="F34" s="76">
        <f>分析係数表!C37</f>
        <v>0.50371087447563734</v>
      </c>
      <c r="G34" s="77">
        <f t="shared" si="1"/>
        <v>0</v>
      </c>
      <c r="H34" s="77">
        <v>2.0942711259240455E-2</v>
      </c>
      <c r="I34" s="77">
        <f t="shared" si="2"/>
        <v>2.0942711259240455E-2</v>
      </c>
      <c r="J34" s="76">
        <f>分析係数表!G37</f>
        <v>0.46674537583628495</v>
      </c>
      <c r="K34" s="78">
        <f t="shared" si="3"/>
        <v>9.7749136377249819E-3</v>
      </c>
      <c r="L34" s="79"/>
      <c r="M34" s="80"/>
      <c r="N34" s="81">
        <f>分析係数表!H37</f>
        <v>5.4544261864934891E-2</v>
      </c>
      <c r="O34" s="82">
        <f t="shared" si="4"/>
        <v>1.7810002690191309</v>
      </c>
      <c r="P34" s="76">
        <f>分析係数表!C37</f>
        <v>0.50371087447563734</v>
      </c>
      <c r="Q34" s="82">
        <f t="shared" si="5"/>
        <v>0.89710920294897178</v>
      </c>
      <c r="R34" s="83">
        <v>1.0138078400567798</v>
      </c>
      <c r="S34" s="84">
        <f t="shared" si="6"/>
        <v>1.0347505513160202</v>
      </c>
      <c r="T34" s="85">
        <f>分析係数表!F37</f>
        <v>0.71979535615899248</v>
      </c>
      <c r="U34" s="86">
        <f t="shared" si="7"/>
        <v>0.74480864162022864</v>
      </c>
      <c r="V34" s="87">
        <f>分析係数表!D37</f>
        <v>7.0838252656434481E-2</v>
      </c>
      <c r="W34" s="88">
        <f t="shared" si="8"/>
        <v>0</v>
      </c>
      <c r="X34" s="76">
        <f>分析係数表!E37</f>
        <v>5.5489964580873671E-2</v>
      </c>
      <c r="Y34" s="89">
        <f t="shared" si="9"/>
        <v>0</v>
      </c>
    </row>
    <row r="35" spans="1:25" x14ac:dyDescent="0.2">
      <c r="A35" s="6" t="s">
        <v>23</v>
      </c>
      <c r="B35" s="5" t="s">
        <v>193</v>
      </c>
      <c r="C35" s="75">
        <f>最終需要_まとめ!C36</f>
        <v>100</v>
      </c>
      <c r="D35" s="76">
        <f>投入係数表!AG35</f>
        <v>0</v>
      </c>
      <c r="E35" s="77">
        <f t="shared" si="0"/>
        <v>0</v>
      </c>
      <c r="F35" s="76">
        <f>分析係数表!C38</f>
        <v>2.603198214949809E-3</v>
      </c>
      <c r="G35" s="77">
        <f t="shared" si="1"/>
        <v>0</v>
      </c>
      <c r="H35" s="77">
        <v>8.129554857657645E-4</v>
      </c>
      <c r="I35" s="77">
        <f t="shared" si="2"/>
        <v>100.00081295548577</v>
      </c>
      <c r="J35" s="76">
        <f>分析係数表!G38</f>
        <v>0.5</v>
      </c>
      <c r="K35" s="78">
        <f t="shared" si="3"/>
        <v>50.000406477742885</v>
      </c>
      <c r="L35" s="79"/>
      <c r="M35" s="80"/>
      <c r="N35" s="81">
        <f>分析係数表!H38</f>
        <v>4.7820525435402932E-2</v>
      </c>
      <c r="O35" s="82">
        <f t="shared" si="4"/>
        <v>1.5614542346541749</v>
      </c>
      <c r="P35" s="76">
        <f>分析係数表!C38</f>
        <v>2.603198214949809E-3</v>
      </c>
      <c r="Q35" s="82">
        <f t="shared" si="5"/>
        <v>4.0647748763775679E-3</v>
      </c>
      <c r="R35" s="83">
        <v>4.5703441815152209E-3</v>
      </c>
      <c r="S35" s="84">
        <f t="shared" si="6"/>
        <v>100.00538329966729</v>
      </c>
      <c r="T35" s="85">
        <f>分析係数表!F38</f>
        <v>0.66666666666666663</v>
      </c>
      <c r="U35" s="86">
        <f t="shared" si="7"/>
        <v>66.670255533111515</v>
      </c>
      <c r="V35" s="87">
        <f>分析係数表!D38</f>
        <v>1.0833333333333333</v>
      </c>
      <c r="W35" s="88">
        <f t="shared" si="8"/>
        <v>108</v>
      </c>
      <c r="X35" s="76">
        <f>分析係数表!E38</f>
        <v>0</v>
      </c>
      <c r="Y35" s="89">
        <f t="shared" si="9"/>
        <v>0</v>
      </c>
    </row>
    <row r="36" spans="1:25" x14ac:dyDescent="0.2">
      <c r="A36" s="6" t="s">
        <v>24</v>
      </c>
      <c r="B36" s="5" t="s">
        <v>39</v>
      </c>
      <c r="C36" s="90"/>
      <c r="D36" s="76">
        <f>投入係数表!AG36</f>
        <v>0</v>
      </c>
      <c r="E36" s="77">
        <f t="shared" si="0"/>
        <v>0</v>
      </c>
      <c r="F36" s="76">
        <f>分析係数表!C39</f>
        <v>1</v>
      </c>
      <c r="G36" s="77">
        <f t="shared" si="1"/>
        <v>0</v>
      </c>
      <c r="H36" s="77">
        <v>1.3109957469734922E-4</v>
      </c>
      <c r="I36" s="77">
        <f t="shared" si="2"/>
        <v>1.3109957469734922E-4</v>
      </c>
      <c r="J36" s="76">
        <f>分析係数表!G39</f>
        <v>0.35424286759326995</v>
      </c>
      <c r="K36" s="78">
        <f t="shared" si="3"/>
        <v>4.6441089281047085E-5</v>
      </c>
      <c r="L36" s="79"/>
      <c r="M36" s="80"/>
      <c r="N36" s="81">
        <f>分析係数表!H39</f>
        <v>4.3622290006231756E-3</v>
      </c>
      <c r="O36" s="82">
        <f t="shared" si="4"/>
        <v>0.1424371832709227</v>
      </c>
      <c r="P36" s="76">
        <f>分析係数表!C39</f>
        <v>1</v>
      </c>
      <c r="Q36" s="82">
        <f t="shared" si="5"/>
        <v>0.1424371832709227</v>
      </c>
      <c r="R36" s="83">
        <v>0.15024899547546719</v>
      </c>
      <c r="S36" s="84">
        <f t="shared" si="6"/>
        <v>0.15038009505016453</v>
      </c>
      <c r="T36" s="85">
        <f>分析係数表!F39</f>
        <v>0.70501097293343085</v>
      </c>
      <c r="U36" s="86">
        <f t="shared" si="7"/>
        <v>0.1060196171211383</v>
      </c>
      <c r="V36" s="87">
        <f>分析係数表!D39</f>
        <v>6.4008778346744691E-2</v>
      </c>
      <c r="W36" s="88">
        <f t="shared" si="8"/>
        <v>0</v>
      </c>
      <c r="X36" s="76">
        <f>分析係数表!E39</f>
        <v>8.1199707388441844E-2</v>
      </c>
      <c r="Y36" s="89">
        <f t="shared" si="9"/>
        <v>0</v>
      </c>
    </row>
    <row r="37" spans="1:25" x14ac:dyDescent="0.2">
      <c r="A37" s="6" t="s">
        <v>25</v>
      </c>
      <c r="B37" s="5" t="s">
        <v>40</v>
      </c>
      <c r="C37" s="90"/>
      <c r="D37" s="76">
        <f>投入係数表!AG37</f>
        <v>0</v>
      </c>
      <c r="E37" s="77">
        <f t="shared" si="0"/>
        <v>0</v>
      </c>
      <c r="F37" s="76">
        <f>分析係数表!C40</f>
        <v>0.80741531074953321</v>
      </c>
      <c r="G37" s="77">
        <f t="shared" si="1"/>
        <v>0</v>
      </c>
      <c r="H37" s="77">
        <v>5.3392701704849967E-5</v>
      </c>
      <c r="I37" s="77">
        <f t="shared" si="2"/>
        <v>5.3392701704849967E-5</v>
      </c>
      <c r="J37" s="76">
        <f>分析係数表!G40</f>
        <v>0.58044960848699167</v>
      </c>
      <c r="K37" s="78">
        <f t="shared" si="3"/>
        <v>3.0991772800642898E-5</v>
      </c>
      <c r="L37" s="79"/>
      <c r="M37" s="80"/>
      <c r="N37" s="81">
        <f>分析係数表!H40</f>
        <v>3.1486765718783824E-2</v>
      </c>
      <c r="O37" s="82">
        <f t="shared" si="4"/>
        <v>1.0281180145871112</v>
      </c>
      <c r="P37" s="76">
        <f>分析係数表!C40</f>
        <v>0.80741531074953321</v>
      </c>
      <c r="Q37" s="82">
        <f t="shared" si="5"/>
        <v>0.8301182262350455</v>
      </c>
      <c r="R37" s="83">
        <v>0.83104401129763716</v>
      </c>
      <c r="S37" s="84">
        <f t="shared" si="6"/>
        <v>0.83109740399934207</v>
      </c>
      <c r="T37" s="85">
        <f>分析係数表!F40</f>
        <v>0.7794897701439758</v>
      </c>
      <c r="U37" s="86">
        <f t="shared" si="7"/>
        <v>0.64783192441070214</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投入係数表!AG38</f>
        <v>0</v>
      </c>
      <c r="E38" s="77">
        <f t="shared" si="0"/>
        <v>0</v>
      </c>
      <c r="F38" s="76">
        <f>分析係数表!C41</f>
        <v>0.45201238390092879</v>
      </c>
      <c r="G38" s="77">
        <f t="shared" si="1"/>
        <v>0</v>
      </c>
      <c r="H38" s="77">
        <v>1.6903307357001909E-8</v>
      </c>
      <c r="I38" s="77">
        <f t="shared" si="2"/>
        <v>1.6903307357001909E-8</v>
      </c>
      <c r="J38" s="76">
        <f>分析係数表!G41</f>
        <v>0.48819421350182907</v>
      </c>
      <c r="K38" s="78">
        <f t="shared" si="3"/>
        <v>8.2520968407312281E-9</v>
      </c>
      <c r="L38" s="79"/>
      <c r="M38" s="80"/>
      <c r="N38" s="81">
        <f>分析係数表!H41</f>
        <v>5.5823411722260484E-2</v>
      </c>
      <c r="O38" s="82">
        <f t="shared" si="4"/>
        <v>1.8227675633617322</v>
      </c>
      <c r="P38" s="76">
        <f>分析係数表!C41</f>
        <v>0.45201238390092879</v>
      </c>
      <c r="Q38" s="82">
        <f t="shared" si="5"/>
        <v>0.82391351161242388</v>
      </c>
      <c r="R38" s="83">
        <v>0.83117460860436443</v>
      </c>
      <c r="S38" s="84">
        <f t="shared" si="6"/>
        <v>0.83117462550767174</v>
      </c>
      <c r="T38" s="85">
        <f>分析係数表!F41</f>
        <v>0.58829398071167271</v>
      </c>
      <c r="U38" s="86">
        <f t="shared" si="7"/>
        <v>0.48897502910644203</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投入係数表!AG39</f>
        <v>0</v>
      </c>
      <c r="E39" s="77">
        <f>$C$35*D39</f>
        <v>0</v>
      </c>
      <c r="F39" s="76">
        <f>分析係数表!C42</f>
        <v>0.22977941176470584</v>
      </c>
      <c r="G39" s="77">
        <f>E39*F39</f>
        <v>0</v>
      </c>
      <c r="H39" s="77">
        <v>1.6394784041085799E-3</v>
      </c>
      <c r="I39" s="77">
        <f>C39+H39</f>
        <v>1.6394784041085799E-3</v>
      </c>
      <c r="J39" s="76">
        <f>分析係数表!G42</f>
        <v>0.5</v>
      </c>
      <c r="K39" s="78">
        <f>I39*J39</f>
        <v>8.1973920205428996E-4</v>
      </c>
      <c r="L39" s="79"/>
      <c r="M39" s="80"/>
      <c r="N39" s="81">
        <f>分析係数表!H42</f>
        <v>1.6268162288038308E-2</v>
      </c>
      <c r="O39" s="82">
        <f t="shared" si="4"/>
        <v>0.53119430753667407</v>
      </c>
      <c r="P39" s="76">
        <f>分析係数表!C42</f>
        <v>0.22977941176470584</v>
      </c>
      <c r="Q39" s="82">
        <f>O39*P39</f>
        <v>0.12205751551853722</v>
      </c>
      <c r="R39" s="83">
        <v>0.12515030459277615</v>
      </c>
      <c r="S39" s="84">
        <f>I39+R39</f>
        <v>0.12678978299688473</v>
      </c>
      <c r="T39" s="85">
        <f>分析係数表!F42</f>
        <v>0.56349206349206349</v>
      </c>
      <c r="U39" s="86">
        <f>S39*T39</f>
        <v>7.1445036450625526E-2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投入係数表!AG40</f>
        <v>0.33333333333333331</v>
      </c>
      <c r="E40" s="77">
        <f>$C$35*D40</f>
        <v>33.333333333333329</v>
      </c>
      <c r="F40" s="76">
        <f>分析係数表!C43</f>
        <v>0.15755839576906128</v>
      </c>
      <c r="G40" s="77">
        <f>E40*F40</f>
        <v>5.2519465256353755</v>
      </c>
      <c r="H40" s="77">
        <v>5.3623018851153894</v>
      </c>
      <c r="I40" s="77">
        <f>C40+H40</f>
        <v>5.3623018851153894</v>
      </c>
      <c r="J40" s="76">
        <f>分析係数表!G43</f>
        <v>0.37795275590551181</v>
      </c>
      <c r="K40" s="78">
        <f>I40*J40</f>
        <v>2.0266967754766827</v>
      </c>
      <c r="L40" s="79"/>
      <c r="M40" s="80"/>
      <c r="N40" s="81">
        <f>分析係数表!H43</f>
        <v>4.3425497720489356E-2</v>
      </c>
      <c r="O40" s="82">
        <f t="shared" si="4"/>
        <v>1.4179460951180574</v>
      </c>
      <c r="P40" s="76">
        <f>分析係数表!C43</f>
        <v>0.15755839576906128</v>
      </c>
      <c r="Q40" s="82">
        <f>O40*P40</f>
        <v>0.2234093120338059</v>
      </c>
      <c r="R40" s="83">
        <v>0.31757868320153226</v>
      </c>
      <c r="S40" s="84">
        <f>I40+R40</f>
        <v>5.6798805683169213</v>
      </c>
      <c r="T40" s="85">
        <f>分析係数表!F43</f>
        <v>0.59317585301837272</v>
      </c>
      <c r="U40" s="86">
        <f>S40*T40</f>
        <v>3.3691680011538696</v>
      </c>
      <c r="V40" s="87">
        <f>分析係数表!D43</f>
        <v>0.81889763779527558</v>
      </c>
      <c r="W40" s="88">
        <f>ROUND(S40*V40,0)</f>
        <v>5</v>
      </c>
      <c r="X40" s="76">
        <f>分析係数表!E43</f>
        <v>0.67322834645669294</v>
      </c>
      <c r="Y40" s="89">
        <f>ROUND(S40*X40,0)</f>
        <v>4</v>
      </c>
    </row>
    <row r="41" spans="1:25" x14ac:dyDescent="0.2">
      <c r="A41" s="6" t="s">
        <v>340</v>
      </c>
      <c r="B41" s="5" t="s">
        <v>42</v>
      </c>
      <c r="C41" s="90"/>
      <c r="D41" s="76">
        <f>投入係数表!AG41</f>
        <v>0</v>
      </c>
      <c r="E41" s="77">
        <f>$C$35*D41</f>
        <v>0</v>
      </c>
      <c r="F41" s="76">
        <f>分析係数表!C44</f>
        <v>0.3172445048719692</v>
      </c>
      <c r="G41" s="77">
        <f>E41*F41</f>
        <v>0</v>
      </c>
      <c r="H41" s="77">
        <v>1.2135695558402762E-5</v>
      </c>
      <c r="I41" s="77">
        <f>C41+H41</f>
        <v>1.2135695558402762E-5</v>
      </c>
      <c r="J41" s="76">
        <f>分析係数表!G44</f>
        <v>0.27070707070707073</v>
      </c>
      <c r="K41" s="78">
        <f>I41*J41</f>
        <v>3.2852185956080207E-6</v>
      </c>
      <c r="L41" s="79"/>
      <c r="M41" s="80"/>
      <c r="N41" s="81">
        <f>分析係数表!H44</f>
        <v>0.1249959001607137</v>
      </c>
      <c r="O41" s="82">
        <f t="shared" si="4"/>
        <v>4.081414326657792</v>
      </c>
      <c r="P41" s="76">
        <f>分析係数表!C44</f>
        <v>0.3172445048719692</v>
      </c>
      <c r="Q41" s="82">
        <f>O41*P41</f>
        <v>1.2948062672379128</v>
      </c>
      <c r="R41" s="83">
        <v>1.3066059013014684</v>
      </c>
      <c r="S41" s="84">
        <f>I41+R41</f>
        <v>1.3066180369970268</v>
      </c>
      <c r="T41" s="85">
        <f>分析係数表!F44</f>
        <v>0.56111111111111112</v>
      </c>
      <c r="U41" s="86">
        <f>S41*T41</f>
        <v>0.73315789853722058</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投入係数表!AG42</f>
        <v>0</v>
      </c>
      <c r="E42" s="77">
        <f>$C$35*D42</f>
        <v>0</v>
      </c>
      <c r="F42" s="76">
        <f>分析係数表!C45</f>
        <v>1</v>
      </c>
      <c r="G42" s="77">
        <f>E42*F42</f>
        <v>0</v>
      </c>
      <c r="H42" s="77">
        <v>7.1706579654272152E-3</v>
      </c>
      <c r="I42" s="77">
        <f>C42+H42</f>
        <v>7.1706579654272152E-3</v>
      </c>
      <c r="J42" s="76">
        <f>分析係数表!G45</f>
        <v>0</v>
      </c>
      <c r="K42" s="78">
        <f>I42*J42</f>
        <v>0</v>
      </c>
      <c r="L42" s="79"/>
      <c r="M42" s="80"/>
      <c r="N42" s="81">
        <f>分析係数表!H45</f>
        <v>0</v>
      </c>
      <c r="O42" s="82">
        <f t="shared" si="4"/>
        <v>0</v>
      </c>
      <c r="P42" s="76">
        <f>分析係数表!C45</f>
        <v>1</v>
      </c>
      <c r="Q42" s="82">
        <f>O42*P42</f>
        <v>0</v>
      </c>
      <c r="R42" s="83">
        <v>1.1356410856503102E-2</v>
      </c>
      <c r="S42" s="84">
        <f>I42+R42</f>
        <v>1.8527068821930316E-2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0</v>
      </c>
      <c r="E43" s="77">
        <f>$C$35*D43</f>
        <v>0</v>
      </c>
      <c r="F43" s="76">
        <f>分析係数表!C46</f>
        <v>4.6672428694900625E-2</v>
      </c>
      <c r="G43" s="77">
        <f>E43*F43</f>
        <v>0</v>
      </c>
      <c r="H43" s="77">
        <v>7.0793770336568596E-4</v>
      </c>
      <c r="I43" s="77">
        <f>C43+H43</f>
        <v>7.0793770336568596E-4</v>
      </c>
      <c r="J43" s="76">
        <f>分析係数表!G46</f>
        <v>1.8518518518518517E-2</v>
      </c>
      <c r="K43" s="78">
        <f>I43*J43</f>
        <v>1.3109957469734925E-5</v>
      </c>
      <c r="L43" s="79"/>
      <c r="M43" s="80"/>
      <c r="N43" s="81">
        <f>分析係数表!H46</f>
        <v>2.5582997146511858E-2</v>
      </c>
      <c r="O43" s="82">
        <f t="shared" si="4"/>
        <v>0.83534588685202782</v>
      </c>
      <c r="P43" s="76">
        <f>分析係数表!C46</f>
        <v>4.6672428694900625E-2</v>
      </c>
      <c r="Q43" s="82">
        <f>O43*P43</f>
        <v>3.8987621339679791E-2</v>
      </c>
      <c r="R43" s="83">
        <v>4.2183785904540173E-2</v>
      </c>
      <c r="S43" s="84">
        <f>I43+R43</f>
        <v>4.2891723607905857E-2</v>
      </c>
      <c r="T43" s="85">
        <f>分析係数表!F46</f>
        <v>0.35185185185185186</v>
      </c>
      <c r="U43" s="86">
        <f>S43*T43</f>
        <v>1.5091532380559469E-2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投入係数表!AG44</f>
        <v>0.33333333333333331</v>
      </c>
      <c r="E44" s="91">
        <f>SUM(E5:E43)</f>
        <v>33.333333333333329</v>
      </c>
      <c r="F44" s="92">
        <f>分析係数表!C47</f>
        <v>0.39611399613657461</v>
      </c>
      <c r="G44" s="91">
        <f>SUM(G5:G43)</f>
        <v>5.2519465256353755</v>
      </c>
      <c r="H44" s="91">
        <f>SUM(H5:H43)</f>
        <v>5.5806258113656089</v>
      </c>
      <c r="I44" s="91">
        <f>SUM(I5:I43)</f>
        <v>105.58062581136564</v>
      </c>
      <c r="J44" s="92">
        <f>分析係数表!G47</f>
        <v>0.26621430495689657</v>
      </c>
      <c r="K44" s="93">
        <f>SUM(K5:K43)</f>
        <v>52.077169967348532</v>
      </c>
      <c r="L44" s="94">
        <f>最終需要_まとめ!$L$33</f>
        <v>0.627</v>
      </c>
      <c r="M44" s="91">
        <f>K44*L44</f>
        <v>32.652385569527532</v>
      </c>
      <c r="N44" s="95">
        <f>分析係数表!H47</f>
        <v>1</v>
      </c>
      <c r="O44" s="96">
        <f>SUM(O5:O43)</f>
        <v>32.652385569527524</v>
      </c>
      <c r="P44" s="92">
        <f>分析係数表!C47</f>
        <v>0.39611399613657461</v>
      </c>
      <c r="Q44" s="96">
        <f>SUM(Q5:Q43)</f>
        <v>9.6164042998207755</v>
      </c>
      <c r="R44" s="91">
        <f>SUM(R5:R43)</f>
        <v>10.81175478694337</v>
      </c>
      <c r="S44" s="97">
        <f>SUM(S5:S43)</f>
        <v>116.39238059830897</v>
      </c>
      <c r="T44" s="98">
        <f>分析係数表!F47</f>
        <v>0.49986530172413796</v>
      </c>
      <c r="U44" s="99">
        <f>SUM(U5:U43)</f>
        <v>76.466513056441784</v>
      </c>
      <c r="V44" s="100">
        <f>分析係数表!D47</f>
        <v>0.10482893318965517</v>
      </c>
      <c r="W44" s="101">
        <f>SUM(W5:W43)</f>
        <v>113</v>
      </c>
      <c r="X44" s="92">
        <f>分析係数表!E47</f>
        <v>8.4725215517241381E-2</v>
      </c>
      <c r="Y44" s="102">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1</v>
      </c>
      <c r="G5" s="77">
        <f t="shared" ref="G5:G38" si="1">E5*F5</f>
        <v>0</v>
      </c>
      <c r="H5" s="77">
        <f t="array" ref="H5:H43">MMULT(逆行列係数!C5:AO43,'32'!G5:G43)</f>
        <v>3.6890593167769772E-3</v>
      </c>
      <c r="I5" s="77">
        <f t="shared" ref="I5:I38" si="2">C5+H5</f>
        <v>3.6890593167769772E-3</v>
      </c>
      <c r="J5" s="76">
        <f>分析係数表!G8</f>
        <v>0.11967899511514306</v>
      </c>
      <c r="K5" s="78">
        <f t="shared" ref="K5:K38" si="3">I5*J5</f>
        <v>4.4150291195202483E-4</v>
      </c>
      <c r="L5" s="79" t="s">
        <v>187</v>
      </c>
      <c r="M5" s="80" t="s">
        <v>187</v>
      </c>
      <c r="N5" s="81">
        <f>分析係数表!H8</f>
        <v>1.4037849716291122E-2</v>
      </c>
      <c r="O5" s="82">
        <f t="shared" ref="O5:O43" si="4">$M$44*N5</f>
        <v>0.3409360257865453</v>
      </c>
      <c r="P5" s="76">
        <f>分析係数表!C8</f>
        <v>1</v>
      </c>
      <c r="Q5" s="82">
        <f t="shared" ref="Q5:Q38" si="5">O5*P5</f>
        <v>0.3409360257865453</v>
      </c>
      <c r="R5" s="83">
        <f t="array" ref="R5:R43">MMULT(逆行列係数!C5:AO43,'32'!Q5:Q43)</f>
        <v>0.49303738443639072</v>
      </c>
      <c r="S5" s="84">
        <f t="shared" ref="S5:S38" si="6">I5+R5</f>
        <v>0.49672644375316771</v>
      </c>
      <c r="T5" s="85">
        <f>分析係数表!F8</f>
        <v>0.45208187950686207</v>
      </c>
      <c r="U5" s="86">
        <f t="shared" ref="U5:U38" si="7">S5*T5</f>
        <v>0.22456102429269167</v>
      </c>
      <c r="V5" s="87">
        <f>分析係数表!D8</f>
        <v>4.4545243079785996E-2</v>
      </c>
      <c r="W5" s="88">
        <f t="shared" ref="W5:W38" si="8">ROUND(S5*V5,0)</f>
        <v>0</v>
      </c>
      <c r="X5" s="76">
        <f>分析係数表!E8</f>
        <v>3.7217957664573156E-2</v>
      </c>
      <c r="Y5" s="89">
        <f t="shared" ref="Y5:Y38" si="9">ROUND(S5*X5,0)</f>
        <v>0</v>
      </c>
    </row>
    <row r="6" spans="1:25" x14ac:dyDescent="0.2">
      <c r="A6" s="6" t="s">
        <v>219</v>
      </c>
      <c r="B6" s="5" t="s">
        <v>265</v>
      </c>
      <c r="C6" s="90"/>
      <c r="D6" s="76">
        <f>投入係数表!AH6</f>
        <v>0</v>
      </c>
      <c r="E6" s="77">
        <f t="shared" si="0"/>
        <v>0</v>
      </c>
      <c r="F6" s="76">
        <f>分析係数表!C9</f>
        <v>0.71764705882352942</v>
      </c>
      <c r="G6" s="77">
        <f t="shared" si="1"/>
        <v>0</v>
      </c>
      <c r="H6" s="77">
        <v>1.4564790110401871E-3</v>
      </c>
      <c r="I6" s="77">
        <f t="shared" si="2"/>
        <v>1.4564790110401871E-3</v>
      </c>
      <c r="J6" s="76">
        <f>分析係数表!G9</f>
        <v>0.25757575757575757</v>
      </c>
      <c r="K6" s="78">
        <f t="shared" si="3"/>
        <v>3.7515368466186635E-4</v>
      </c>
      <c r="L6" s="79"/>
      <c r="M6" s="80"/>
      <c r="N6" s="81">
        <f>分析係数表!H9</f>
        <v>7.2157171438879601E-4</v>
      </c>
      <c r="O6" s="82">
        <f t="shared" si="4"/>
        <v>1.7524748989028029E-2</v>
      </c>
      <c r="P6" s="76">
        <f>分析係数表!C9</f>
        <v>0.71764705882352942</v>
      </c>
      <c r="Q6" s="82">
        <f t="shared" si="5"/>
        <v>1.2576584568596587E-2</v>
      </c>
      <c r="R6" s="83">
        <v>1.5451901955126258E-2</v>
      </c>
      <c r="S6" s="84">
        <f t="shared" si="6"/>
        <v>1.6908380966166446E-2</v>
      </c>
      <c r="T6" s="85">
        <f>分析係数表!F9</f>
        <v>0.71212121212121215</v>
      </c>
      <c r="U6" s="86">
        <f t="shared" si="7"/>
        <v>1.2040816748633682E-2</v>
      </c>
      <c r="V6" s="87">
        <f>分析係数表!D9</f>
        <v>0.16666666666666666</v>
      </c>
      <c r="W6" s="88">
        <f t="shared" si="8"/>
        <v>0</v>
      </c>
      <c r="X6" s="76">
        <f>分析係数表!E9</f>
        <v>3.0303030303030304E-2</v>
      </c>
      <c r="Y6" s="89">
        <f t="shared" si="9"/>
        <v>0</v>
      </c>
    </row>
    <row r="7" spans="1:25" x14ac:dyDescent="0.2">
      <c r="A7" s="6" t="s">
        <v>220</v>
      </c>
      <c r="B7" s="5" t="s">
        <v>266</v>
      </c>
      <c r="C7" s="90"/>
      <c r="D7" s="76">
        <f>投入係数表!AH7</f>
        <v>0</v>
      </c>
      <c r="E7" s="77">
        <f t="shared" si="0"/>
        <v>0</v>
      </c>
      <c r="F7" s="76">
        <f>分析係数表!C10</f>
        <v>2.3584905660377409E-2</v>
      </c>
      <c r="G7" s="77">
        <f t="shared" si="1"/>
        <v>0</v>
      </c>
      <c r="H7" s="77">
        <v>7.5531712420528451E-6</v>
      </c>
      <c r="I7" s="77">
        <f t="shared" si="2"/>
        <v>7.5531712420528451E-6</v>
      </c>
      <c r="J7" s="76">
        <f>分析係数表!G10</f>
        <v>0.2857142857142857</v>
      </c>
      <c r="K7" s="78">
        <f t="shared" si="3"/>
        <v>2.1580489263008129E-6</v>
      </c>
      <c r="L7" s="79"/>
      <c r="M7" s="80"/>
      <c r="N7" s="81">
        <f>分析係数表!H10</f>
        <v>1.443143428777592E-3</v>
      </c>
      <c r="O7" s="82">
        <f t="shared" si="4"/>
        <v>3.5049497978056059E-2</v>
      </c>
      <c r="P7" s="76">
        <f>分析係数表!C10</f>
        <v>2.3584905660377409E-2</v>
      </c>
      <c r="Q7" s="82">
        <f t="shared" si="5"/>
        <v>8.2663910325604087E-4</v>
      </c>
      <c r="R7" s="83">
        <v>1.1853910809658443E-3</v>
      </c>
      <c r="S7" s="84">
        <f t="shared" si="6"/>
        <v>1.1929442522078972E-3</v>
      </c>
      <c r="T7" s="85">
        <f>分析係数表!F10</f>
        <v>0.5714285714285714</v>
      </c>
      <c r="U7" s="86">
        <f t="shared" si="7"/>
        <v>6.8168242983308403E-4</v>
      </c>
      <c r="V7" s="87">
        <f>分析係数表!D10</f>
        <v>0.14285714285714285</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-7.9657949950127406E-4</v>
      </c>
      <c r="P8" s="76">
        <f>分析係数表!C11</f>
        <v>0</v>
      </c>
      <c r="Q8" s="82">
        <f t="shared" si="5"/>
        <v>0</v>
      </c>
      <c r="R8" s="83">
        <v>0</v>
      </c>
      <c r="S8" s="84">
        <f t="shared" si="6"/>
        <v>0</v>
      </c>
      <c r="T8" s="85">
        <f>分析係数表!F11</f>
        <v>1</v>
      </c>
      <c r="U8" s="86">
        <f t="shared" si="7"/>
        <v>0</v>
      </c>
      <c r="V8" s="87">
        <f>分析係数表!D11</f>
        <v>1</v>
      </c>
      <c r="W8" s="88">
        <f t="shared" si="8"/>
        <v>0</v>
      </c>
      <c r="X8" s="76">
        <f>分析係数表!E11</f>
        <v>0</v>
      </c>
      <c r="Y8" s="89">
        <f t="shared" si="9"/>
        <v>0</v>
      </c>
    </row>
    <row r="9" spans="1:25" x14ac:dyDescent="0.2">
      <c r="A9" s="6" t="s">
        <v>222</v>
      </c>
      <c r="B9" s="5" t="s">
        <v>190</v>
      </c>
      <c r="C9" s="90"/>
      <c r="D9" s="76">
        <f>投入係数表!AH9</f>
        <v>3.65764447695684E-4</v>
      </c>
      <c r="E9" s="77">
        <f t="shared" si="0"/>
        <v>3.6576444769568402E-2</v>
      </c>
      <c r="F9" s="76">
        <f>分析係数表!C12</f>
        <v>0.10853964836742014</v>
      </c>
      <c r="G9" s="77">
        <f t="shared" si="1"/>
        <v>3.9699944538193182E-3</v>
      </c>
      <c r="H9" s="77">
        <v>4.651634533847082E-3</v>
      </c>
      <c r="I9" s="77">
        <f t="shared" si="2"/>
        <v>4.651634533847082E-3</v>
      </c>
      <c r="J9" s="76">
        <f>分析係数表!G12</f>
        <v>0.14452332657200812</v>
      </c>
      <c r="K9" s="78">
        <f t="shared" si="3"/>
        <v>6.7226969682881261E-4</v>
      </c>
      <c r="L9" s="79"/>
      <c r="M9" s="80"/>
      <c r="N9" s="81">
        <f>分析係数表!H12</f>
        <v>0.10554626258650661</v>
      </c>
      <c r="O9" s="82">
        <f t="shared" si="4"/>
        <v>2.5633928293951</v>
      </c>
      <c r="P9" s="76">
        <f>分析係数表!C12</f>
        <v>0.10853964836742014</v>
      </c>
      <c r="Q9" s="82">
        <f t="shared" si="5"/>
        <v>0.27822975633011038</v>
      </c>
      <c r="R9" s="83">
        <v>0.3055101648279625</v>
      </c>
      <c r="S9" s="84">
        <f t="shared" si="6"/>
        <v>0.3101617993618096</v>
      </c>
      <c r="T9" s="85">
        <f>分析係数表!F12</f>
        <v>0.28575050709939148</v>
      </c>
      <c r="U9" s="86">
        <f t="shared" si="7"/>
        <v>8.8628891450496808E-2</v>
      </c>
      <c r="V9" s="87">
        <f>分析係数表!D12</f>
        <v>4.7413793103448273E-2</v>
      </c>
      <c r="W9" s="88">
        <f t="shared" si="8"/>
        <v>0</v>
      </c>
      <c r="X9" s="76">
        <f>分析係数表!E12</f>
        <v>4.5131845841784993E-2</v>
      </c>
      <c r="Y9" s="89">
        <f t="shared" si="9"/>
        <v>0</v>
      </c>
    </row>
    <row r="10" spans="1:25" x14ac:dyDescent="0.2">
      <c r="A10" s="6" t="s">
        <v>223</v>
      </c>
      <c r="B10" s="5" t="s">
        <v>28</v>
      </c>
      <c r="C10" s="90"/>
      <c r="D10" s="76">
        <f>投入係数表!AH10</f>
        <v>3.2918800292611556E-3</v>
      </c>
      <c r="E10" s="77">
        <f t="shared" si="0"/>
        <v>0.32918800292611555</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0.38156158026111026</v>
      </c>
      <c r="P10" s="76">
        <f>分析係数表!C13</f>
        <v>0</v>
      </c>
      <c r="Q10" s="82">
        <f t="shared" si="5"/>
        <v>0</v>
      </c>
      <c r="R10" s="83">
        <v>0</v>
      </c>
      <c r="S10" s="84">
        <f t="shared" si="6"/>
        <v>0</v>
      </c>
      <c r="T10" s="85">
        <f>分析係数表!F13</f>
        <v>0.40476190476190477</v>
      </c>
      <c r="U10" s="86">
        <f t="shared" si="7"/>
        <v>0</v>
      </c>
      <c r="V10" s="87">
        <f>分析係数表!D13</f>
        <v>0.15476190476190477</v>
      </c>
      <c r="W10" s="88">
        <f t="shared" si="8"/>
        <v>0</v>
      </c>
      <c r="X10" s="76">
        <f>分析係数表!E13</f>
        <v>0.11904761904761904</v>
      </c>
      <c r="Y10" s="89">
        <f t="shared" si="9"/>
        <v>0</v>
      </c>
    </row>
    <row r="11" spans="1:25" x14ac:dyDescent="0.2">
      <c r="A11" s="6" t="s">
        <v>224</v>
      </c>
      <c r="B11" s="5" t="s">
        <v>267</v>
      </c>
      <c r="C11" s="90"/>
      <c r="D11" s="76">
        <f>投入係数表!AH11</f>
        <v>1.2801755669348939E-3</v>
      </c>
      <c r="E11" s="77">
        <f t="shared" si="0"/>
        <v>0.12801755669348938</v>
      </c>
      <c r="F11" s="76">
        <f>分析係数表!C14</f>
        <v>8.8339222614840951E-2</v>
      </c>
      <c r="G11" s="77">
        <f t="shared" si="1"/>
        <v>1.1308971439354181E-2</v>
      </c>
      <c r="H11" s="77">
        <v>1.9547728127150173E-2</v>
      </c>
      <c r="I11" s="77">
        <f t="shared" si="2"/>
        <v>1.9547728127150173E-2</v>
      </c>
      <c r="J11" s="76">
        <f>分析係数表!G14</f>
        <v>0.19860627177700349</v>
      </c>
      <c r="K11" s="78">
        <f t="shared" si="3"/>
        <v>3.8823014050437627E-3</v>
      </c>
      <c r="L11" s="79"/>
      <c r="M11" s="80"/>
      <c r="N11" s="81">
        <f>分析係数表!H14</f>
        <v>1.3119485716159927E-3</v>
      </c>
      <c r="O11" s="82">
        <f t="shared" si="4"/>
        <v>3.1863179980050962E-2</v>
      </c>
      <c r="P11" s="76">
        <f>分析係数表!C14</f>
        <v>8.8339222614840951E-2</v>
      </c>
      <c r="Q11" s="82">
        <f t="shared" si="5"/>
        <v>2.8147685494744655E-3</v>
      </c>
      <c r="R11" s="83">
        <v>7.7379371312765489E-3</v>
      </c>
      <c r="S11" s="84">
        <f t="shared" si="6"/>
        <v>2.7285665258426722E-2</v>
      </c>
      <c r="T11" s="85">
        <f>分析係数表!F14</f>
        <v>0.38327526132404183</v>
      </c>
      <c r="U11" s="86">
        <f t="shared" si="7"/>
        <v>1.0457920482323831E-2</v>
      </c>
      <c r="V11" s="87">
        <f>分析係数表!D14</f>
        <v>0.14285714285714285</v>
      </c>
      <c r="W11" s="88">
        <f t="shared" si="8"/>
        <v>0</v>
      </c>
      <c r="X11" s="76">
        <f>分析係数表!E14</f>
        <v>8.3623693379790948E-2</v>
      </c>
      <c r="Y11" s="89">
        <f t="shared" si="9"/>
        <v>0</v>
      </c>
    </row>
    <row r="12" spans="1:25" x14ac:dyDescent="0.2">
      <c r="A12" s="6" t="s">
        <v>225</v>
      </c>
      <c r="B12" s="5" t="s">
        <v>29</v>
      </c>
      <c r="C12" s="90"/>
      <c r="D12" s="76">
        <f>投入係数表!AH12</f>
        <v>9.1441111923920993E-4</v>
      </c>
      <c r="E12" s="77">
        <f t="shared" si="0"/>
        <v>9.1441111923920987E-2</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0.23738069085137969</v>
      </c>
      <c r="P12" s="76">
        <f>分析係数表!C15</f>
        <v>0</v>
      </c>
      <c r="Q12" s="82">
        <f t="shared" si="5"/>
        <v>0</v>
      </c>
      <c r="R12" s="83">
        <v>0</v>
      </c>
      <c r="S12" s="84">
        <f t="shared" si="6"/>
        <v>0</v>
      </c>
      <c r="T12" s="85">
        <f>分析係数表!F15</f>
        <v>0.30357142857142855</v>
      </c>
      <c r="U12" s="86">
        <f t="shared" si="7"/>
        <v>0</v>
      </c>
      <c r="V12" s="87">
        <f>分析係数表!D15</f>
        <v>3.9596273291925464E-2</v>
      </c>
      <c r="W12" s="88">
        <f t="shared" si="8"/>
        <v>0</v>
      </c>
      <c r="X12" s="76">
        <f>分析係数表!E15</f>
        <v>3.7267080745341616E-2</v>
      </c>
      <c r="Y12" s="89">
        <f t="shared" si="9"/>
        <v>0</v>
      </c>
    </row>
    <row r="13" spans="1:25" x14ac:dyDescent="0.2">
      <c r="A13" s="6" t="s">
        <v>226</v>
      </c>
      <c r="B13" s="5" t="s">
        <v>30</v>
      </c>
      <c r="C13" s="90"/>
      <c r="D13" s="76">
        <f>投入係数表!AH13</f>
        <v>1.0972933430870519E-2</v>
      </c>
      <c r="E13" s="77">
        <f t="shared" si="0"/>
        <v>1.097293343087052</v>
      </c>
      <c r="F13" s="76">
        <f>分析係数表!C16</f>
        <v>0.17911646586345387</v>
      </c>
      <c r="G13" s="77">
        <f t="shared" si="1"/>
        <v>0.1965433056292471</v>
      </c>
      <c r="H13" s="77">
        <v>0.23375796774399324</v>
      </c>
      <c r="I13" s="77">
        <f t="shared" si="2"/>
        <v>0.23375796774399324</v>
      </c>
      <c r="J13" s="76">
        <f>分析係数表!G16</f>
        <v>3.2586558044806514E-2</v>
      </c>
      <c r="K13" s="78">
        <f t="shared" si="3"/>
        <v>7.6173675843256442E-3</v>
      </c>
      <c r="L13" s="79"/>
      <c r="M13" s="80"/>
      <c r="N13" s="81">
        <f>分析係数表!H16</f>
        <v>1.8859260716979895E-2</v>
      </c>
      <c r="O13" s="82">
        <f t="shared" si="4"/>
        <v>0.45803321221323257</v>
      </c>
      <c r="P13" s="76">
        <f>分析係数表!C16</f>
        <v>0.17911646586345387</v>
      </c>
      <c r="Q13" s="82">
        <f t="shared" si="5"/>
        <v>8.2041290219719593E-2</v>
      </c>
      <c r="R13" s="83">
        <v>0.10055061887798464</v>
      </c>
      <c r="S13" s="84">
        <f t="shared" si="6"/>
        <v>0.33430858662197788</v>
      </c>
      <c r="T13" s="85">
        <f>分析係数表!F16</f>
        <v>0.28920570264765783</v>
      </c>
      <c r="U13" s="86">
        <f t="shared" si="7"/>
        <v>9.6683949695154495E-2</v>
      </c>
      <c r="V13" s="87">
        <f>分析係数表!D16</f>
        <v>0</v>
      </c>
      <c r="W13" s="88">
        <f t="shared" si="8"/>
        <v>0</v>
      </c>
      <c r="X13" s="76">
        <f>分析係数表!E16</f>
        <v>0</v>
      </c>
      <c r="Y13" s="89">
        <f t="shared" si="9"/>
        <v>0</v>
      </c>
    </row>
    <row r="14" spans="1:25" x14ac:dyDescent="0.2">
      <c r="A14" s="6" t="s">
        <v>2</v>
      </c>
      <c r="B14" s="5" t="s">
        <v>364</v>
      </c>
      <c r="C14" s="90"/>
      <c r="D14" s="76">
        <f>投入係数表!AH14</f>
        <v>1.8288222384784199E-3</v>
      </c>
      <c r="E14" s="77">
        <f t="shared" si="0"/>
        <v>0.18288222384784197</v>
      </c>
      <c r="F14" s="76">
        <f>分析係数表!C17</f>
        <v>0.37357512953367877</v>
      </c>
      <c r="G14" s="77">
        <f t="shared" si="1"/>
        <v>6.8320250463364804E-2</v>
      </c>
      <c r="H14" s="77">
        <v>0.15794503464679363</v>
      </c>
      <c r="I14" s="77">
        <f t="shared" si="2"/>
        <v>0.15794503464679363</v>
      </c>
      <c r="J14" s="76">
        <f>分析係数表!G17</f>
        <v>0.21247931930985584</v>
      </c>
      <c r="K14" s="78">
        <f t="shared" si="3"/>
        <v>3.3560053450122307E-2</v>
      </c>
      <c r="L14" s="79"/>
      <c r="M14" s="80"/>
      <c r="N14" s="81">
        <f>分析係数表!H17</f>
        <v>3.1158778575879824E-3</v>
      </c>
      <c r="O14" s="82">
        <f t="shared" si="4"/>
        <v>7.5675052452621031E-2</v>
      </c>
      <c r="P14" s="76">
        <f>分析係数表!C17</f>
        <v>0.37357512953367877</v>
      </c>
      <c r="Q14" s="82">
        <f t="shared" si="5"/>
        <v>2.8270317522455839E-2</v>
      </c>
      <c r="R14" s="83">
        <v>5.4011183593844964E-2</v>
      </c>
      <c r="S14" s="84">
        <f t="shared" si="6"/>
        <v>0.21195621824063859</v>
      </c>
      <c r="T14" s="85">
        <f>分析係数表!F17</f>
        <v>0.32309146773812336</v>
      </c>
      <c r="U14" s="86">
        <f t="shared" si="7"/>
        <v>6.8481245647589922E-2</v>
      </c>
      <c r="V14" s="87">
        <f>分析係数表!D17</f>
        <v>3.8761522098794611E-2</v>
      </c>
      <c r="W14" s="88">
        <f t="shared" si="8"/>
        <v>0</v>
      </c>
      <c r="X14" s="76">
        <f>分析係数表!E17</f>
        <v>3.8761522098794611E-2</v>
      </c>
      <c r="Y14" s="89">
        <f t="shared" si="9"/>
        <v>0</v>
      </c>
    </row>
    <row r="15" spans="1:25" x14ac:dyDescent="0.2">
      <c r="A15" s="6" t="s">
        <v>3</v>
      </c>
      <c r="B15" s="5" t="s">
        <v>31</v>
      </c>
      <c r="C15" s="90"/>
      <c r="D15" s="76">
        <f>投入係数表!AH15</f>
        <v>1.82882223847842E-4</v>
      </c>
      <c r="E15" s="77">
        <f t="shared" si="0"/>
        <v>1.8288222384784201E-2</v>
      </c>
      <c r="F15" s="76">
        <f>分析係数表!C18</f>
        <v>9.0293453724604955E-2</v>
      </c>
      <c r="G15" s="77">
        <f t="shared" si="1"/>
        <v>1.6513067616057966E-3</v>
      </c>
      <c r="H15" s="77">
        <v>7.2879092228507912E-3</v>
      </c>
      <c r="I15" s="77">
        <f t="shared" si="2"/>
        <v>7.2879092228507912E-3</v>
      </c>
      <c r="J15" s="76">
        <f>分析係数表!G18</f>
        <v>0.21491228070175439</v>
      </c>
      <c r="K15" s="78">
        <f t="shared" si="3"/>
        <v>1.5662611926302139E-3</v>
      </c>
      <c r="L15" s="79"/>
      <c r="M15" s="80"/>
      <c r="N15" s="81">
        <f>分析係数表!H18</f>
        <v>4.9198071435599725E-4</v>
      </c>
      <c r="O15" s="82">
        <f t="shared" si="4"/>
        <v>1.1948692492519111E-2</v>
      </c>
      <c r="P15" s="76">
        <f>分析係数表!C18</f>
        <v>9.0293453724604955E-2</v>
      </c>
      <c r="Q15" s="82">
        <f t="shared" si="5"/>
        <v>1.078888712642809E-3</v>
      </c>
      <c r="R15" s="83">
        <v>2.1436312041809248E-3</v>
      </c>
      <c r="S15" s="84">
        <f t="shared" si="6"/>
        <v>9.431540427031716E-3</v>
      </c>
      <c r="T15" s="85">
        <f>分析係数表!F18</f>
        <v>0.46052631578947367</v>
      </c>
      <c r="U15" s="86">
        <f t="shared" si="7"/>
        <v>4.3434725650803958E-3</v>
      </c>
      <c r="V15" s="87">
        <f>分析係数表!D18</f>
        <v>2.1929824561403508E-2</v>
      </c>
      <c r="W15" s="88">
        <f t="shared" si="8"/>
        <v>0</v>
      </c>
      <c r="X15" s="76">
        <f>分析係数表!E18</f>
        <v>2.1929824561403508E-2</v>
      </c>
      <c r="Y15" s="89">
        <f t="shared" si="9"/>
        <v>0</v>
      </c>
    </row>
    <row r="16" spans="1:25" x14ac:dyDescent="0.2">
      <c r="A16" s="6" t="s">
        <v>4</v>
      </c>
      <c r="B16" s="5" t="s">
        <v>32</v>
      </c>
      <c r="C16" s="90"/>
      <c r="D16" s="76">
        <f>投入係数表!AH16</f>
        <v>0</v>
      </c>
      <c r="E16" s="77">
        <f t="shared" si="0"/>
        <v>0</v>
      </c>
      <c r="F16" s="76">
        <f>分析係数表!C19</f>
        <v>1.9704433497536922E-2</v>
      </c>
      <c r="G16" s="77">
        <f t="shared" si="1"/>
        <v>0</v>
      </c>
      <c r="H16" s="77">
        <v>1.2061932201441975E-3</v>
      </c>
      <c r="I16" s="77">
        <f t="shared" si="2"/>
        <v>1.2061932201441975E-3</v>
      </c>
      <c r="J16" s="76">
        <f>分析係数表!G19</f>
        <v>6.3291139240506333E-2</v>
      </c>
      <c r="K16" s="78">
        <f t="shared" si="3"/>
        <v>7.6341343047101108E-5</v>
      </c>
      <c r="L16" s="79"/>
      <c r="M16" s="80"/>
      <c r="N16" s="81">
        <f>分析係数表!H19</f>
        <v>-1.3119485716159927E-4</v>
      </c>
      <c r="O16" s="82">
        <f t="shared" si="4"/>
        <v>-3.1863179980050962E-3</v>
      </c>
      <c r="P16" s="76">
        <f>分析係数表!C19</f>
        <v>1.9704433497536922E-2</v>
      </c>
      <c r="Q16" s="82">
        <f t="shared" si="5"/>
        <v>-6.2784591093696397E-5</v>
      </c>
      <c r="R16" s="83">
        <v>2.5520258646569778E-4</v>
      </c>
      <c r="S16" s="84">
        <f t="shared" si="6"/>
        <v>1.4613958066098953E-3</v>
      </c>
      <c r="T16" s="85">
        <f>分析係数表!F19</f>
        <v>0.26582278481012656</v>
      </c>
      <c r="U16" s="86">
        <f t="shared" si="7"/>
        <v>3.8847230302288354E-4</v>
      </c>
      <c r="V16" s="87">
        <f>分析係数表!D19</f>
        <v>3.7974683544303799E-2</v>
      </c>
      <c r="W16" s="88">
        <f t="shared" si="8"/>
        <v>0</v>
      </c>
      <c r="X16" s="76">
        <f>分析係数表!E19</f>
        <v>0</v>
      </c>
      <c r="Y16" s="89">
        <f t="shared" si="9"/>
        <v>0</v>
      </c>
    </row>
    <row r="17" spans="1:25" x14ac:dyDescent="0.2">
      <c r="A17" s="6" t="s">
        <v>5</v>
      </c>
      <c r="B17" s="5" t="s">
        <v>33</v>
      </c>
      <c r="C17" s="90"/>
      <c r="D17" s="76">
        <f>投入係数表!AH17</f>
        <v>1.82882223847842E-4</v>
      </c>
      <c r="E17" s="77">
        <f t="shared" si="0"/>
        <v>1.8288222384784201E-2</v>
      </c>
      <c r="F17" s="76">
        <f>分析係数表!C20</f>
        <v>3.1397174254317317E-3</v>
      </c>
      <c r="G17" s="77">
        <f t="shared" si="1"/>
        <v>5.7419850501677617E-5</v>
      </c>
      <c r="H17" s="77">
        <v>1.6476754642785865E-4</v>
      </c>
      <c r="I17" s="77">
        <f t="shared" si="2"/>
        <v>1.6476754642785865E-4</v>
      </c>
      <c r="J17" s="76">
        <f>分析係数表!G20</f>
        <v>0.11538461538461539</v>
      </c>
      <c r="K17" s="78">
        <f t="shared" si="3"/>
        <v>1.9011639972445231E-5</v>
      </c>
      <c r="L17" s="79"/>
      <c r="M17" s="80"/>
      <c r="N17" s="81">
        <f>分析係数表!H20</f>
        <v>6.231755715175965E-4</v>
      </c>
      <c r="O17" s="82">
        <f t="shared" si="4"/>
        <v>1.5135010490524207E-2</v>
      </c>
      <c r="P17" s="76">
        <f>分析係数表!C20</f>
        <v>3.1397174254317317E-3</v>
      </c>
      <c r="Q17" s="82">
        <f t="shared" si="5"/>
        <v>4.7519656171190913E-5</v>
      </c>
      <c r="R17" s="83">
        <v>1.1376025376418105E-4</v>
      </c>
      <c r="S17" s="84">
        <f t="shared" si="6"/>
        <v>2.7852780019203968E-4</v>
      </c>
      <c r="T17" s="85">
        <f>分析係数表!F20</f>
        <v>0.26923076923076922</v>
      </c>
      <c r="U17" s="86">
        <f t="shared" si="7"/>
        <v>7.4988253897856835E-5</v>
      </c>
      <c r="V17" s="87">
        <f>分析係数表!D20</f>
        <v>0</v>
      </c>
      <c r="W17" s="88">
        <f t="shared" si="8"/>
        <v>0</v>
      </c>
      <c r="X17" s="76">
        <f>分析係数表!E20</f>
        <v>0</v>
      </c>
      <c r="Y17" s="89">
        <f t="shared" si="9"/>
        <v>0</v>
      </c>
    </row>
    <row r="18" spans="1:25" x14ac:dyDescent="0.2">
      <c r="A18" s="6" t="s">
        <v>6</v>
      </c>
      <c r="B18" s="5" t="s">
        <v>34</v>
      </c>
      <c r="C18" s="90"/>
      <c r="D18" s="76">
        <f>投入係数表!AH18</f>
        <v>4.5720555961960493E-3</v>
      </c>
      <c r="E18" s="77">
        <f t="shared" si="0"/>
        <v>0.45720555961960496</v>
      </c>
      <c r="F18" s="76">
        <f>分析係数表!C21</f>
        <v>0.20240700218818386</v>
      </c>
      <c r="G18" s="77">
        <f t="shared" si="1"/>
        <v>9.2541606706375207E-2</v>
      </c>
      <c r="H18" s="77">
        <v>0.11626480899251165</v>
      </c>
      <c r="I18" s="77">
        <f t="shared" si="2"/>
        <v>0.11626480899251165</v>
      </c>
      <c r="J18" s="76">
        <f>分析係数表!G21</f>
        <v>0.28486646884272998</v>
      </c>
      <c r="K18" s="78">
        <f t="shared" si="3"/>
        <v>3.3119945588371273E-2</v>
      </c>
      <c r="L18" s="79"/>
      <c r="M18" s="80"/>
      <c r="N18" s="81">
        <f>分析係数表!H21</f>
        <v>1.0495588572927942E-3</v>
      </c>
      <c r="O18" s="82">
        <f t="shared" si="4"/>
        <v>2.549054398404077E-2</v>
      </c>
      <c r="P18" s="76">
        <f>分析係数表!C21</f>
        <v>0.20240700218818386</v>
      </c>
      <c r="Q18" s="82">
        <f t="shared" si="5"/>
        <v>5.1594645919557369E-3</v>
      </c>
      <c r="R18" s="83">
        <v>9.8881419709328684E-3</v>
      </c>
      <c r="S18" s="84">
        <f t="shared" si="6"/>
        <v>0.12615295096344453</v>
      </c>
      <c r="T18" s="85">
        <f>分析係数表!F21</f>
        <v>0.42507418397626112</v>
      </c>
      <c r="U18" s="86">
        <f t="shared" si="7"/>
        <v>5.3624362686983472E-2</v>
      </c>
      <c r="V18" s="87">
        <f>分析係数表!D21</f>
        <v>6.1572700296735908E-2</v>
      </c>
      <c r="W18" s="88">
        <f t="shared" si="8"/>
        <v>0</v>
      </c>
      <c r="X18" s="76">
        <f>分析係数表!E21</f>
        <v>5.118694362017804E-2</v>
      </c>
      <c r="Y18" s="89">
        <f t="shared" si="9"/>
        <v>0</v>
      </c>
    </row>
    <row r="19" spans="1:25" x14ac:dyDescent="0.2">
      <c r="A19" s="6" t="s">
        <v>7</v>
      </c>
      <c r="B19" s="5" t="s">
        <v>268</v>
      </c>
      <c r="C19" s="90"/>
      <c r="D19" s="76">
        <f>投入係数表!AH19</f>
        <v>3.65764447695684E-4</v>
      </c>
      <c r="E19" s="77">
        <f t="shared" si="0"/>
        <v>3.6576444769568402E-2</v>
      </c>
      <c r="F19" s="76">
        <f>分析係数表!C22</f>
        <v>1.320132013201325E-2</v>
      </c>
      <c r="G19" s="77">
        <f t="shared" si="1"/>
        <v>4.8285735669397406E-4</v>
      </c>
      <c r="H19" s="77">
        <v>9.346918325477602E-4</v>
      </c>
      <c r="I19" s="77">
        <f t="shared" si="2"/>
        <v>9.346918325477602E-4</v>
      </c>
      <c r="J19" s="76">
        <f>分析係数表!G22</f>
        <v>0.19444444444444445</v>
      </c>
      <c r="K19" s="78">
        <f t="shared" si="3"/>
        <v>1.8174563410650892E-4</v>
      </c>
      <c r="L19" s="79"/>
      <c r="M19" s="80"/>
      <c r="N19" s="81">
        <f>分析係数表!H22</f>
        <v>6.5597428580799636E-5</v>
      </c>
      <c r="O19" s="82">
        <f t="shared" si="4"/>
        <v>1.5931589990025481E-3</v>
      </c>
      <c r="P19" s="76">
        <f>分析係数表!C22</f>
        <v>1.320132013201325E-2</v>
      </c>
      <c r="Q19" s="82">
        <f t="shared" si="5"/>
        <v>2.1031801967030414E-5</v>
      </c>
      <c r="R19" s="83">
        <v>1.4445804288860324E-4</v>
      </c>
      <c r="S19" s="84">
        <f t="shared" si="6"/>
        <v>1.0791498754363633E-3</v>
      </c>
      <c r="T19" s="85">
        <f>分析係数表!F22</f>
        <v>0.42592592592592593</v>
      </c>
      <c r="U19" s="86">
        <f t="shared" si="7"/>
        <v>4.5963790990808068E-4</v>
      </c>
      <c r="V19" s="87">
        <f>分析係数表!D22</f>
        <v>2.7777777777777776E-2</v>
      </c>
      <c r="W19" s="88">
        <f t="shared" si="8"/>
        <v>0</v>
      </c>
      <c r="X19" s="76">
        <f>分析係数表!E22</f>
        <v>0</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7.9657949950127406E-4</v>
      </c>
      <c r="P20" s="76">
        <f>分析係数表!C23</f>
        <v>0</v>
      </c>
      <c r="Q20" s="82">
        <f t="shared" si="5"/>
        <v>0</v>
      </c>
      <c r="R20" s="83">
        <v>0</v>
      </c>
      <c r="S20" s="84">
        <f t="shared" si="6"/>
        <v>0</v>
      </c>
      <c r="T20" s="85">
        <f>分析係数表!F23</f>
        <v>0.4357894736842105</v>
      </c>
      <c r="U20" s="86">
        <f t="shared" si="7"/>
        <v>0</v>
      </c>
      <c r="V20" s="87">
        <f>分析係数表!D23</f>
        <v>5.2631578947368418E-2</v>
      </c>
      <c r="W20" s="88">
        <f t="shared" si="8"/>
        <v>0</v>
      </c>
      <c r="X20" s="76">
        <f>分析係数表!E23</f>
        <v>4.8421052631578948E-2</v>
      </c>
      <c r="Y20" s="89">
        <f t="shared" si="9"/>
        <v>0</v>
      </c>
    </row>
    <row r="21" spans="1:25" x14ac:dyDescent="0.2">
      <c r="A21" s="6" t="s">
        <v>9</v>
      </c>
      <c r="B21" s="5" t="s">
        <v>270</v>
      </c>
      <c r="C21" s="90"/>
      <c r="D21" s="76">
        <f>投入係数表!AH21</f>
        <v>3.1089978054133138E-3</v>
      </c>
      <c r="E21" s="77">
        <f t="shared" si="0"/>
        <v>0.31089978054133138</v>
      </c>
      <c r="F21" s="76">
        <f>分析係数表!C24</f>
        <v>0.31952662721893488</v>
      </c>
      <c r="G21" s="77">
        <f t="shared" si="1"/>
        <v>9.934075827947865E-2</v>
      </c>
      <c r="H21" s="77">
        <v>0.10692827604497378</v>
      </c>
      <c r="I21" s="77">
        <f t="shared" si="2"/>
        <v>0.10692827604497378</v>
      </c>
      <c r="J21" s="76">
        <f>分析係数表!G24</f>
        <v>0.20786516853932585</v>
      </c>
      <c r="K21" s="78">
        <f t="shared" si="3"/>
        <v>2.2226664121708033E-2</v>
      </c>
      <c r="L21" s="79"/>
      <c r="M21" s="80"/>
      <c r="N21" s="81">
        <f>分析係数表!H24</f>
        <v>4.2638328577519763E-4</v>
      </c>
      <c r="O21" s="82">
        <f t="shared" si="4"/>
        <v>1.0355533493516563E-2</v>
      </c>
      <c r="P21" s="76">
        <f>分析係数表!C24</f>
        <v>0.31952662721893488</v>
      </c>
      <c r="Q21" s="82">
        <f t="shared" si="5"/>
        <v>3.308868690236061E-3</v>
      </c>
      <c r="R21" s="83">
        <v>7.1386553184033729E-3</v>
      </c>
      <c r="S21" s="84">
        <f t="shared" si="6"/>
        <v>0.11406693136337714</v>
      </c>
      <c r="T21" s="85">
        <f>分析係数表!F24</f>
        <v>0.398876404494382</v>
      </c>
      <c r="U21" s="86">
        <f t="shared" si="7"/>
        <v>4.5498607453931333E-2</v>
      </c>
      <c r="V21" s="87">
        <f>分析係数表!D24</f>
        <v>5.6179775280898875E-2</v>
      </c>
      <c r="W21" s="88">
        <f t="shared" si="8"/>
        <v>0</v>
      </c>
      <c r="X21" s="76">
        <f>分析係数表!E24</f>
        <v>5.0561797752808987E-2</v>
      </c>
      <c r="Y21" s="89">
        <f t="shared" si="9"/>
        <v>0</v>
      </c>
    </row>
    <row r="22" spans="1:25" x14ac:dyDescent="0.2">
      <c r="A22" s="6" t="s">
        <v>10</v>
      </c>
      <c r="B22" s="5" t="s">
        <v>271</v>
      </c>
      <c r="C22" s="90"/>
      <c r="D22" s="76">
        <f>投入係数表!AH22</f>
        <v>2.1945866861741038E-3</v>
      </c>
      <c r="E22" s="77">
        <f t="shared" si="0"/>
        <v>0.21945866861741037</v>
      </c>
      <c r="F22" s="76">
        <f>分析係数表!C25</f>
        <v>1.883239171374762E-2</v>
      </c>
      <c r="G22" s="77">
        <f t="shared" si="1"/>
        <v>4.132931612380604E-3</v>
      </c>
      <c r="H22" s="77">
        <v>5.6703475528223938E-3</v>
      </c>
      <c r="I22" s="77">
        <f t="shared" si="2"/>
        <v>5.6703475528223938E-3</v>
      </c>
      <c r="J22" s="76">
        <f>分析係数表!G25</f>
        <v>0.19852941176470587</v>
      </c>
      <c r="K22" s="78">
        <f t="shared" si="3"/>
        <v>1.1257307641632693E-3</v>
      </c>
      <c r="L22" s="79"/>
      <c r="M22" s="80"/>
      <c r="N22" s="81">
        <f>分析係数表!H25</f>
        <v>5.9037685722719666E-4</v>
      </c>
      <c r="O22" s="82">
        <f t="shared" si="4"/>
        <v>1.4338430991022931E-2</v>
      </c>
      <c r="P22" s="76">
        <f>分析係数表!C25</f>
        <v>1.883239171374762E-2</v>
      </c>
      <c r="Q22" s="82">
        <f t="shared" si="5"/>
        <v>2.7002694898348232E-4</v>
      </c>
      <c r="R22" s="83">
        <v>1.1856728883341172E-3</v>
      </c>
      <c r="S22" s="84">
        <f t="shared" si="6"/>
        <v>6.8560204411565115E-3</v>
      </c>
      <c r="T22" s="85">
        <f>分析係数表!F25</f>
        <v>0.35294117647058826</v>
      </c>
      <c r="U22" s="86">
        <f t="shared" si="7"/>
        <v>2.4197719204081805E-3</v>
      </c>
      <c r="V22" s="87">
        <f>分析係数表!D25</f>
        <v>6.6176470588235295E-2</v>
      </c>
      <c r="W22" s="88">
        <f t="shared" si="8"/>
        <v>0</v>
      </c>
      <c r="X22" s="76">
        <f>分析係数表!E25</f>
        <v>6.25E-2</v>
      </c>
      <c r="Y22" s="89">
        <f t="shared" si="9"/>
        <v>0</v>
      </c>
    </row>
    <row r="23" spans="1:25" x14ac:dyDescent="0.2">
      <c r="A23" s="6" t="s">
        <v>11</v>
      </c>
      <c r="B23" s="5" t="s">
        <v>35</v>
      </c>
      <c r="C23" s="90"/>
      <c r="D23" s="76">
        <f>投入係数表!AH23</f>
        <v>1.8288222384784199E-3</v>
      </c>
      <c r="E23" s="77">
        <f t="shared" si="0"/>
        <v>0.18288222384784197</v>
      </c>
      <c r="F23" s="76">
        <f>分析係数表!C26</f>
        <v>0.74753173483779967</v>
      </c>
      <c r="G23" s="77">
        <f t="shared" si="1"/>
        <v>0.13671026606397213</v>
      </c>
      <c r="H23" s="77">
        <v>0.17214368304612965</v>
      </c>
      <c r="I23" s="77">
        <f t="shared" si="2"/>
        <v>0.17214368304612965</v>
      </c>
      <c r="J23" s="76">
        <f>分析係数表!G26</f>
        <v>0.19647946353730092</v>
      </c>
      <c r="K23" s="78">
        <f t="shared" si="3"/>
        <v>3.3822698496238715E-2</v>
      </c>
      <c r="L23" s="79"/>
      <c r="M23" s="80"/>
      <c r="N23" s="81">
        <f>分析係数表!H26</f>
        <v>1.2791498573255929E-2</v>
      </c>
      <c r="O23" s="82">
        <f t="shared" si="4"/>
        <v>0.31066600480549689</v>
      </c>
      <c r="P23" s="76">
        <f>分析係数表!C26</f>
        <v>0.74753173483779967</v>
      </c>
      <c r="Q23" s="82">
        <f t="shared" si="5"/>
        <v>0.23223269752738129</v>
      </c>
      <c r="R23" s="83">
        <v>0.2582275248417753</v>
      </c>
      <c r="S23" s="84">
        <f t="shared" si="6"/>
        <v>0.43037120788790495</v>
      </c>
      <c r="T23" s="85">
        <f>分析係数表!F26</f>
        <v>0.33528918692372173</v>
      </c>
      <c r="U23" s="86">
        <f t="shared" si="7"/>
        <v>0.14429881236811568</v>
      </c>
      <c r="V23" s="87">
        <f>分析係数表!D26</f>
        <v>6.119027661357921E-2</v>
      </c>
      <c r="W23" s="88">
        <f t="shared" si="8"/>
        <v>0</v>
      </c>
      <c r="X23" s="76">
        <f>分析係数表!E26</f>
        <v>6.6722548197820614E-2</v>
      </c>
      <c r="Y23" s="89">
        <f t="shared" si="9"/>
        <v>0</v>
      </c>
    </row>
    <row r="24" spans="1:25" x14ac:dyDescent="0.2">
      <c r="A24" s="6" t="s">
        <v>12</v>
      </c>
      <c r="B24" s="5" t="s">
        <v>365</v>
      </c>
      <c r="C24" s="90"/>
      <c r="D24" s="76">
        <f>投入係数表!AH24</f>
        <v>1.6459400146305778E-3</v>
      </c>
      <c r="E24" s="77">
        <f t="shared" si="0"/>
        <v>0.16459400146305778</v>
      </c>
      <c r="F24" s="76">
        <f>分析係数表!C27</f>
        <v>2.5641025641025661E-2</v>
      </c>
      <c r="G24" s="77">
        <f t="shared" si="1"/>
        <v>4.2203590118732792E-3</v>
      </c>
      <c r="H24" s="77">
        <v>4.2689609401300021E-3</v>
      </c>
      <c r="I24" s="77">
        <f t="shared" si="2"/>
        <v>4.2689609401300021E-3</v>
      </c>
      <c r="J24" s="76">
        <f>分析係数表!G27</f>
        <v>0.17777777777777778</v>
      </c>
      <c r="K24" s="78">
        <f t="shared" si="3"/>
        <v>7.5892638935644481E-4</v>
      </c>
      <c r="L24" s="79"/>
      <c r="M24" s="80"/>
      <c r="N24" s="81">
        <f>分析係数表!H27</f>
        <v>1.2135524287447932E-2</v>
      </c>
      <c r="O24" s="82">
        <f t="shared" si="4"/>
        <v>0.29473441481547141</v>
      </c>
      <c r="P24" s="76">
        <f>分析係数表!C27</f>
        <v>2.5641025641025661E-2</v>
      </c>
      <c r="Q24" s="82">
        <f t="shared" si="5"/>
        <v>7.5572926875761958E-3</v>
      </c>
      <c r="R24" s="83">
        <v>7.5823960670613052E-3</v>
      </c>
      <c r="S24" s="84">
        <f t="shared" si="6"/>
        <v>1.1851357007191306E-2</v>
      </c>
      <c r="T24" s="85">
        <f>分析係数表!F27</f>
        <v>0.33333333333333331</v>
      </c>
      <c r="U24" s="86">
        <f t="shared" si="7"/>
        <v>3.9504523357304349E-3</v>
      </c>
      <c r="V24" s="87">
        <f>分析係数表!D27</f>
        <v>0</v>
      </c>
      <c r="W24" s="88">
        <f t="shared" si="8"/>
        <v>0</v>
      </c>
      <c r="X24" s="76">
        <f>分析係数表!E27</f>
        <v>0</v>
      </c>
      <c r="Y24" s="89">
        <f t="shared" si="9"/>
        <v>0</v>
      </c>
    </row>
    <row r="25" spans="1:25" x14ac:dyDescent="0.2">
      <c r="A25" s="6" t="s">
        <v>13</v>
      </c>
      <c r="B25" s="5" t="s">
        <v>191</v>
      </c>
      <c r="C25" s="90"/>
      <c r="D25" s="76">
        <f>投入係数表!AH25</f>
        <v>5.4864667154352594E-3</v>
      </c>
      <c r="E25" s="77">
        <f t="shared" si="0"/>
        <v>0.54864667154352598</v>
      </c>
      <c r="F25" s="76">
        <f>分析係数表!C28</f>
        <v>7.5250836120401843E-3</v>
      </c>
      <c r="G25" s="77">
        <f t="shared" si="1"/>
        <v>4.1286120768325813E-3</v>
      </c>
      <c r="H25" s="77">
        <v>4.7788770804608766E-3</v>
      </c>
      <c r="I25" s="77">
        <f t="shared" si="2"/>
        <v>4.7788770804608766E-3</v>
      </c>
      <c r="J25" s="76">
        <f>分析係数表!G28</f>
        <v>0.13043478260869565</v>
      </c>
      <c r="K25" s="78">
        <f t="shared" si="3"/>
        <v>6.2333179310359254E-4</v>
      </c>
      <c r="L25" s="79"/>
      <c r="M25" s="80"/>
      <c r="N25" s="81">
        <f>分析係数表!H28</f>
        <v>2.325428843189347E-2</v>
      </c>
      <c r="O25" s="82">
        <f t="shared" si="4"/>
        <v>0.56477486514640329</v>
      </c>
      <c r="P25" s="76">
        <f>分析係数表!C28</f>
        <v>7.5250836120401843E-3</v>
      </c>
      <c r="Q25" s="82">
        <f t="shared" si="5"/>
        <v>4.2499780822054046E-3</v>
      </c>
      <c r="R25" s="83">
        <v>4.4015682650373174E-3</v>
      </c>
      <c r="S25" s="84">
        <f t="shared" si="6"/>
        <v>9.1804453454981949E-3</v>
      </c>
      <c r="T25" s="85">
        <f>分析係数表!F28</f>
        <v>0.21739130434782608</v>
      </c>
      <c r="U25" s="86">
        <f t="shared" si="7"/>
        <v>1.9957489881517816E-3</v>
      </c>
      <c r="V25" s="87">
        <f>分析係数表!D28</f>
        <v>0</v>
      </c>
      <c r="W25" s="88">
        <f t="shared" si="8"/>
        <v>0</v>
      </c>
      <c r="X25" s="76">
        <f>分析係数表!E28</f>
        <v>0</v>
      </c>
      <c r="Y25" s="89">
        <f t="shared" si="9"/>
        <v>0</v>
      </c>
    </row>
    <row r="26" spans="1:25" x14ac:dyDescent="0.2">
      <c r="A26" s="6" t="s">
        <v>14</v>
      </c>
      <c r="B26" s="5" t="s">
        <v>50</v>
      </c>
      <c r="C26" s="90"/>
      <c r="D26" s="76">
        <f>投入係数表!AH26</f>
        <v>8.9612289685442569E-3</v>
      </c>
      <c r="E26" s="77">
        <f t="shared" si="0"/>
        <v>0.8961228968544257</v>
      </c>
      <c r="F26" s="76">
        <f>分析係数表!C29</f>
        <v>5.2565707133917394E-2</v>
      </c>
      <c r="G26" s="77">
        <f t="shared" si="1"/>
        <v>4.7105333752047403E-2</v>
      </c>
      <c r="H26" s="77">
        <v>5.0448201374814823E-2</v>
      </c>
      <c r="I26" s="77">
        <f t="shared" si="2"/>
        <v>5.0448201374814823E-2</v>
      </c>
      <c r="J26" s="76">
        <f>分析係数表!G29</f>
        <v>0.23652173913043478</v>
      </c>
      <c r="K26" s="78">
        <f t="shared" si="3"/>
        <v>1.1932096325173593E-2</v>
      </c>
      <c r="L26" s="79"/>
      <c r="M26" s="80"/>
      <c r="N26" s="81">
        <f>分析係数表!H29</f>
        <v>1.0889173144412739E-2</v>
      </c>
      <c r="O26" s="82">
        <f t="shared" si="4"/>
        <v>0.26446439383442299</v>
      </c>
      <c r="P26" s="76">
        <f>分析係数表!C29</f>
        <v>5.2565707133917394E-2</v>
      </c>
      <c r="Q26" s="82">
        <f t="shared" si="5"/>
        <v>1.3901757873649268E-2</v>
      </c>
      <c r="R26" s="83">
        <v>1.6817938727847519E-2</v>
      </c>
      <c r="S26" s="84">
        <f t="shared" si="6"/>
        <v>6.7266140102662339E-2</v>
      </c>
      <c r="T26" s="85">
        <f>分析係数表!F29</f>
        <v>0.37217391304347824</v>
      </c>
      <c r="U26" s="86">
        <f t="shared" si="7"/>
        <v>2.5034702577338679E-2</v>
      </c>
      <c r="V26" s="87">
        <f>分析係数表!D29</f>
        <v>0.13217391304347825</v>
      </c>
      <c r="W26" s="88">
        <f t="shared" si="8"/>
        <v>0</v>
      </c>
      <c r="X26" s="76">
        <f>分析係数表!E29</f>
        <v>0.10086956521739131</v>
      </c>
      <c r="Y26" s="89">
        <f t="shared" si="9"/>
        <v>0</v>
      </c>
    </row>
    <row r="27" spans="1:25" x14ac:dyDescent="0.2">
      <c r="A27" s="6" t="s">
        <v>15</v>
      </c>
      <c r="B27" s="5" t="s">
        <v>36</v>
      </c>
      <c r="C27" s="90"/>
      <c r="D27" s="76">
        <f>投入係数表!AH27</f>
        <v>8.2297000731528895E-3</v>
      </c>
      <c r="E27" s="77">
        <f t="shared" si="0"/>
        <v>0.82297000731528891</v>
      </c>
      <c r="F27" s="76">
        <f>分析係数表!C30</f>
        <v>1</v>
      </c>
      <c r="G27" s="77">
        <f t="shared" si="1"/>
        <v>0.82297000731528891</v>
      </c>
      <c r="H27" s="77">
        <v>0.87300757400968798</v>
      </c>
      <c r="I27" s="77">
        <f t="shared" si="2"/>
        <v>0.87300757400968798</v>
      </c>
      <c r="J27" s="76">
        <f>分析係数表!G30</f>
        <v>0.34479678427869587</v>
      </c>
      <c r="K27" s="78">
        <f t="shared" si="3"/>
        <v>0.30101020416948598</v>
      </c>
      <c r="L27" s="79"/>
      <c r="M27" s="80"/>
      <c r="N27" s="81">
        <f>分析係数表!H30</f>
        <v>0</v>
      </c>
      <c r="O27" s="82">
        <f t="shared" si="4"/>
        <v>0</v>
      </c>
      <c r="P27" s="76">
        <f>分析係数表!C30</f>
        <v>1</v>
      </c>
      <c r="Q27" s="82">
        <f t="shared" si="5"/>
        <v>0</v>
      </c>
      <c r="R27" s="83">
        <v>4.328386053917415E-2</v>
      </c>
      <c r="S27" s="84">
        <f t="shared" si="6"/>
        <v>0.91629143454886208</v>
      </c>
      <c r="T27" s="85">
        <f>分析係数表!F30</f>
        <v>0.44149173738276015</v>
      </c>
      <c r="U27" s="86">
        <f t="shared" si="7"/>
        <v>0.40453509738791876</v>
      </c>
      <c r="V27" s="87">
        <f>分析係数表!D30</f>
        <v>9.0218847699866017E-2</v>
      </c>
      <c r="W27" s="88">
        <f t="shared" si="8"/>
        <v>0</v>
      </c>
      <c r="X27" s="76">
        <f>分析係数表!E30</f>
        <v>4.6225993747208573E-2</v>
      </c>
      <c r="Y27" s="89">
        <f t="shared" si="9"/>
        <v>0</v>
      </c>
    </row>
    <row r="28" spans="1:25" x14ac:dyDescent="0.2">
      <c r="A28" s="6" t="s">
        <v>16</v>
      </c>
      <c r="B28" s="5" t="s">
        <v>192</v>
      </c>
      <c r="C28" s="90"/>
      <c r="D28" s="76">
        <f>投入係数表!AH28</f>
        <v>1.2070226773957572E-2</v>
      </c>
      <c r="E28" s="77">
        <f t="shared" si="0"/>
        <v>1.2070226773957571</v>
      </c>
      <c r="F28" s="76">
        <f>分析係数表!C31</f>
        <v>0.84592145015105746</v>
      </c>
      <c r="G28" s="77">
        <f t="shared" si="1"/>
        <v>1.0210463736278308</v>
      </c>
      <c r="H28" s="77">
        <v>1.348862006520902</v>
      </c>
      <c r="I28" s="77">
        <f t="shared" si="2"/>
        <v>1.348862006520902</v>
      </c>
      <c r="J28" s="76">
        <f>分析係数表!G31</f>
        <v>7.1042791857083509E-2</v>
      </c>
      <c r="K28" s="78">
        <f t="shared" si="3"/>
        <v>9.5826922773192463E-2</v>
      </c>
      <c r="L28" s="79"/>
      <c r="M28" s="80"/>
      <c r="N28" s="81">
        <f>分析係数表!H31</f>
        <v>2.6304568860900653E-2</v>
      </c>
      <c r="O28" s="82">
        <f t="shared" si="4"/>
        <v>0.63885675860002178</v>
      </c>
      <c r="P28" s="76">
        <f>分析係数表!C31</f>
        <v>0.84592145015105746</v>
      </c>
      <c r="Q28" s="82">
        <f t="shared" si="5"/>
        <v>0.5404226356737345</v>
      </c>
      <c r="R28" s="83">
        <v>0.70357257654314365</v>
      </c>
      <c r="S28" s="84">
        <f t="shared" si="6"/>
        <v>2.0524345830640458</v>
      </c>
      <c r="T28" s="85">
        <f>分析係数表!F31</f>
        <v>0.3444121312837557</v>
      </c>
      <c r="U28" s="86">
        <f t="shared" si="7"/>
        <v>0.70688336907357452</v>
      </c>
      <c r="V28" s="87">
        <f>分析係数表!D31</f>
        <v>0</v>
      </c>
      <c r="W28" s="88">
        <f t="shared" si="8"/>
        <v>0</v>
      </c>
      <c r="X28" s="76">
        <f>分析係数表!E31</f>
        <v>0</v>
      </c>
      <c r="Y28" s="89">
        <f t="shared" si="9"/>
        <v>0</v>
      </c>
    </row>
    <row r="29" spans="1:25" x14ac:dyDescent="0.2">
      <c r="A29" s="6" t="s">
        <v>17</v>
      </c>
      <c r="B29" s="5" t="s">
        <v>272</v>
      </c>
      <c r="C29" s="90"/>
      <c r="D29" s="76">
        <f>投入係数表!AH29</f>
        <v>4.0234089246525238E-3</v>
      </c>
      <c r="E29" s="77">
        <f t="shared" si="0"/>
        <v>0.4023408924652524</v>
      </c>
      <c r="F29" s="76">
        <f>分析係数表!C32</f>
        <v>1</v>
      </c>
      <c r="G29" s="77">
        <f t="shared" si="1"/>
        <v>0.4023408924652524</v>
      </c>
      <c r="H29" s="77">
        <v>0.47254306789497857</v>
      </c>
      <c r="I29" s="77">
        <f t="shared" si="2"/>
        <v>0.47254306789497857</v>
      </c>
      <c r="J29" s="76">
        <f>分析係数表!G32</f>
        <v>0.14030064423765212</v>
      </c>
      <c r="K29" s="78">
        <f t="shared" si="3"/>
        <v>6.6298096855702079E-2</v>
      </c>
      <c r="L29" s="79"/>
      <c r="M29" s="80"/>
      <c r="N29" s="81">
        <f>分析係数表!H32</f>
        <v>7.5437042867919574E-3</v>
      </c>
      <c r="O29" s="82">
        <f t="shared" si="4"/>
        <v>0.18321328488529304</v>
      </c>
      <c r="P29" s="76">
        <f>分析係数表!C32</f>
        <v>1</v>
      </c>
      <c r="Q29" s="82">
        <f t="shared" si="5"/>
        <v>0.18321328488529304</v>
      </c>
      <c r="R29" s="83">
        <v>0.22808829516780446</v>
      </c>
      <c r="S29" s="84">
        <f t="shared" si="6"/>
        <v>0.70063136306278306</v>
      </c>
      <c r="T29" s="85">
        <f>分析係数表!F32</f>
        <v>0.4831782390837509</v>
      </c>
      <c r="U29" s="86">
        <f t="shared" si="7"/>
        <v>0.33852982825152367</v>
      </c>
      <c r="V29" s="87">
        <f>分析係数表!D32</f>
        <v>2.7916964924838941E-2</v>
      </c>
      <c r="W29" s="88">
        <f t="shared" si="8"/>
        <v>0</v>
      </c>
      <c r="X29" s="76">
        <f>分析係数表!E32</f>
        <v>4.2233357193987117E-2</v>
      </c>
      <c r="Y29" s="89">
        <f t="shared" si="9"/>
        <v>0</v>
      </c>
    </row>
    <row r="30" spans="1:25" x14ac:dyDescent="0.2">
      <c r="A30" s="6" t="s">
        <v>18</v>
      </c>
      <c r="B30" s="5" t="s">
        <v>273</v>
      </c>
      <c r="C30" s="90"/>
      <c r="D30" s="76">
        <f>投入係数表!AH30</f>
        <v>2.74323335771763E-2</v>
      </c>
      <c r="E30" s="77">
        <f t="shared" si="0"/>
        <v>2.7432333577176298</v>
      </c>
      <c r="F30" s="76">
        <f>分析係数表!C33</f>
        <v>0.837092731829574</v>
      </c>
      <c r="G30" s="77">
        <f t="shared" si="1"/>
        <v>2.2963407054578657</v>
      </c>
      <c r="H30" s="77">
        <v>2.3223540832491527</v>
      </c>
      <c r="I30" s="77">
        <f t="shared" si="2"/>
        <v>2.3223540832491527</v>
      </c>
      <c r="J30" s="76">
        <f>分析係数表!G33</f>
        <v>0.5074626865671642</v>
      </c>
      <c r="K30" s="78">
        <f t="shared" si="3"/>
        <v>1.1785080422458387</v>
      </c>
      <c r="L30" s="79"/>
      <c r="M30" s="80"/>
      <c r="N30" s="81">
        <f>分析係数表!H33</f>
        <v>1.0823575715831939E-3</v>
      </c>
      <c r="O30" s="82">
        <f t="shared" si="4"/>
        <v>2.6287123483542042E-2</v>
      </c>
      <c r="P30" s="76">
        <f>分析係数表!C33</f>
        <v>0.837092731829574</v>
      </c>
      <c r="Q30" s="82">
        <f t="shared" si="5"/>
        <v>2.2004760008779555E-2</v>
      </c>
      <c r="R30" s="83">
        <v>5.717943121681239E-2</v>
      </c>
      <c r="S30" s="84">
        <f t="shared" si="6"/>
        <v>2.3795335144659653</v>
      </c>
      <c r="T30" s="85">
        <f>分析係数表!F33</f>
        <v>0.64477611940298507</v>
      </c>
      <c r="U30" s="86">
        <f t="shared" si="7"/>
        <v>1.534266385446712</v>
      </c>
      <c r="V30" s="87">
        <f>分析係数表!D33</f>
        <v>0.1044776119402985</v>
      </c>
      <c r="W30" s="88">
        <f t="shared" si="8"/>
        <v>0</v>
      </c>
      <c r="X30" s="76">
        <f>分析係数表!E33</f>
        <v>0.10746268656716418</v>
      </c>
      <c r="Y30" s="89">
        <f t="shared" si="9"/>
        <v>0</v>
      </c>
    </row>
    <row r="31" spans="1:25" x14ac:dyDescent="0.2">
      <c r="A31" s="6" t="s">
        <v>19</v>
      </c>
      <c r="B31" s="5" t="s">
        <v>274</v>
      </c>
      <c r="C31" s="90"/>
      <c r="D31" s="76">
        <f>投入係数表!AH31</f>
        <v>9.8756400877834678E-3</v>
      </c>
      <c r="E31" s="77">
        <f t="shared" si="0"/>
        <v>0.98756400877834682</v>
      </c>
      <c r="F31" s="76">
        <f>分析係数表!C34</f>
        <v>0.15171777726539082</v>
      </c>
      <c r="G31" s="77">
        <f t="shared" si="1"/>
        <v>0.14983101631914969</v>
      </c>
      <c r="H31" s="77">
        <v>0.18858199578838908</v>
      </c>
      <c r="I31" s="77">
        <f t="shared" si="2"/>
        <v>0.18858199578838908</v>
      </c>
      <c r="J31" s="76">
        <f>分析係数表!G34</f>
        <v>0.4256007393715342</v>
      </c>
      <c r="K31" s="78">
        <f t="shared" si="3"/>
        <v>8.0260636839697946E-2</v>
      </c>
      <c r="L31" s="79"/>
      <c r="M31" s="80"/>
      <c r="N31" s="81">
        <f>分析係数表!H34</f>
        <v>0.18524713831217815</v>
      </c>
      <c r="O31" s="82">
        <f t="shared" si="4"/>
        <v>4.4990810131831953</v>
      </c>
      <c r="P31" s="76">
        <f>分析係数表!C34</f>
        <v>0.15171777726539082</v>
      </c>
      <c r="Q31" s="82">
        <f t="shared" si="5"/>
        <v>0.68259057105707688</v>
      </c>
      <c r="R31" s="83">
        <v>0.72044598159014006</v>
      </c>
      <c r="S31" s="84">
        <f t="shared" si="6"/>
        <v>0.90902797737852914</v>
      </c>
      <c r="T31" s="85">
        <f>分析係数表!F34</f>
        <v>0.70194085027726427</v>
      </c>
      <c r="U31" s="86">
        <f t="shared" si="7"/>
        <v>0.63808387136690647</v>
      </c>
      <c r="V31" s="87">
        <f>分析係数表!D34</f>
        <v>0.41728280961182995</v>
      </c>
      <c r="W31" s="88">
        <f t="shared" si="8"/>
        <v>0</v>
      </c>
      <c r="X31" s="76">
        <f>分析係数表!E34</f>
        <v>0.28927911275415896</v>
      </c>
      <c r="Y31" s="89">
        <f t="shared" si="9"/>
        <v>0</v>
      </c>
    </row>
    <row r="32" spans="1:25" x14ac:dyDescent="0.2">
      <c r="A32" s="6" t="s">
        <v>20</v>
      </c>
      <c r="B32" s="5" t="s">
        <v>37</v>
      </c>
      <c r="C32" s="90"/>
      <c r="D32" s="76">
        <f>投入係数表!AH32</f>
        <v>2.121433796634967E-2</v>
      </c>
      <c r="E32" s="77">
        <f t="shared" si="0"/>
        <v>2.121433796634967</v>
      </c>
      <c r="F32" s="76">
        <f>分析係数表!C35</f>
        <v>0.24573021958870689</v>
      </c>
      <c r="G32" s="77">
        <f t="shared" si="1"/>
        <v>0.5213003926900146</v>
      </c>
      <c r="H32" s="77">
        <v>0.56736879163621678</v>
      </c>
      <c r="I32" s="77">
        <f t="shared" si="2"/>
        <v>0.56736879163621678</v>
      </c>
      <c r="J32" s="76">
        <f>分析係数表!G35</f>
        <v>0.31648936170212766</v>
      </c>
      <c r="K32" s="78">
        <f t="shared" si="3"/>
        <v>0.17956618671465371</v>
      </c>
      <c r="L32" s="79"/>
      <c r="M32" s="80"/>
      <c r="N32" s="81">
        <f>分析係数表!H35</f>
        <v>7.0287644724326803E-2</v>
      </c>
      <c r="O32" s="82">
        <f t="shared" si="4"/>
        <v>1.7070698674312301</v>
      </c>
      <c r="P32" s="76">
        <f>分析係数表!C35</f>
        <v>0.24573021958870689</v>
      </c>
      <c r="Q32" s="82">
        <f t="shared" si="5"/>
        <v>0.41947865337714091</v>
      </c>
      <c r="R32" s="83">
        <v>0.46364121932506097</v>
      </c>
      <c r="S32" s="84">
        <f t="shared" si="6"/>
        <v>1.0310100109612779</v>
      </c>
      <c r="T32" s="85">
        <f>分析係数表!F35</f>
        <v>0.65026595744680848</v>
      </c>
      <c r="U32" s="86">
        <f t="shared" si="7"/>
        <v>0.67043071191497983</v>
      </c>
      <c r="V32" s="87">
        <f>分析係数表!D35</f>
        <v>8.2446808510638292E-2</v>
      </c>
      <c r="W32" s="88">
        <f t="shared" si="8"/>
        <v>0</v>
      </c>
      <c r="X32" s="76">
        <f>分析係数表!E35</f>
        <v>6.3829787234042548E-2</v>
      </c>
      <c r="Y32" s="89">
        <f t="shared" si="9"/>
        <v>0</v>
      </c>
    </row>
    <row r="33" spans="1:25" x14ac:dyDescent="0.2">
      <c r="A33" s="6" t="s">
        <v>21</v>
      </c>
      <c r="B33" s="5" t="s">
        <v>38</v>
      </c>
      <c r="C33" s="90"/>
      <c r="D33" s="76">
        <f>投入係数表!AH33</f>
        <v>1.6459400146305778E-3</v>
      </c>
      <c r="E33" s="77">
        <f t="shared" si="0"/>
        <v>0.16459400146305778</v>
      </c>
      <c r="F33" s="76">
        <f>分析係数表!C36</f>
        <v>0.58821233411397345</v>
      </c>
      <c r="G33" s="77">
        <f t="shared" si="1"/>
        <v>9.6816221781743969E-2</v>
      </c>
      <c r="H33" s="77">
        <v>0.12410679193940513</v>
      </c>
      <c r="I33" s="77">
        <f t="shared" si="2"/>
        <v>0.12410679193940513</v>
      </c>
      <c r="J33" s="76">
        <f>分析係数表!G36</f>
        <v>4.6988749172733289E-2</v>
      </c>
      <c r="K33" s="78">
        <f t="shared" si="3"/>
        <v>5.8316229170733052E-3</v>
      </c>
      <c r="L33" s="79"/>
      <c r="M33" s="80"/>
      <c r="N33" s="81">
        <f>分析係数表!H36</f>
        <v>7.2517957296073993E-2</v>
      </c>
      <c r="O33" s="82">
        <f t="shared" si="4"/>
        <v>1.7612372733973169</v>
      </c>
      <c r="P33" s="76">
        <f>分析係数表!C36</f>
        <v>0.58821233411397345</v>
      </c>
      <c r="Q33" s="82">
        <f t="shared" si="5"/>
        <v>1.0359814875135662</v>
      </c>
      <c r="R33" s="83">
        <v>1.0936395805034651</v>
      </c>
      <c r="S33" s="84">
        <f t="shared" si="6"/>
        <v>1.2177463724428703</v>
      </c>
      <c r="T33" s="85">
        <f>分析係数表!F36</f>
        <v>0.85903375248180014</v>
      </c>
      <c r="U33" s="86">
        <f t="shared" si="7"/>
        <v>1.0460852358906987</v>
      </c>
      <c r="V33" s="87">
        <f>分析係数表!D36</f>
        <v>3.6399735274652546E-2</v>
      </c>
      <c r="W33" s="88">
        <f t="shared" si="8"/>
        <v>0</v>
      </c>
      <c r="X33" s="76">
        <f>分析係数表!E36</f>
        <v>1.1912640635340834E-2</v>
      </c>
      <c r="Y33" s="89">
        <f t="shared" si="9"/>
        <v>0</v>
      </c>
    </row>
    <row r="34" spans="1:25" x14ac:dyDescent="0.2">
      <c r="A34" s="6" t="s">
        <v>22</v>
      </c>
      <c r="B34" s="5" t="s">
        <v>377</v>
      </c>
      <c r="C34" s="90"/>
      <c r="D34" s="76">
        <f>投入係数表!AH34</f>
        <v>2.3591806876371618E-2</v>
      </c>
      <c r="E34" s="77">
        <f t="shared" si="0"/>
        <v>2.3591806876371617</v>
      </c>
      <c r="F34" s="76">
        <f>分析係数表!C37</f>
        <v>0.50371087447563734</v>
      </c>
      <c r="G34" s="77">
        <f t="shared" si="1"/>
        <v>1.1883449672157502</v>
      </c>
      <c r="H34" s="77">
        <v>1.3594129206541234</v>
      </c>
      <c r="I34" s="77">
        <f t="shared" si="2"/>
        <v>1.3594129206541234</v>
      </c>
      <c r="J34" s="76">
        <f>分析係数表!G37</f>
        <v>0.46674537583628495</v>
      </c>
      <c r="K34" s="78">
        <f t="shared" si="3"/>
        <v>0.63449969456741062</v>
      </c>
      <c r="L34" s="79"/>
      <c r="M34" s="80"/>
      <c r="N34" s="81">
        <f>分析係数表!H37</f>
        <v>5.4544261864934891E-2</v>
      </c>
      <c r="O34" s="82">
        <f t="shared" si="4"/>
        <v>1.3247117076706187</v>
      </c>
      <c r="P34" s="76">
        <f>分析係数表!C37</f>
        <v>0.50371087447563734</v>
      </c>
      <c r="Q34" s="82">
        <f t="shared" si="5"/>
        <v>0.6672716926988822</v>
      </c>
      <c r="R34" s="83">
        <v>0.75407238191554271</v>
      </c>
      <c r="S34" s="84">
        <f t="shared" si="6"/>
        <v>2.113485302569666</v>
      </c>
      <c r="T34" s="85">
        <f>分析係数表!F37</f>
        <v>0.71979535615899248</v>
      </c>
      <c r="U34" s="86">
        <f t="shared" si="7"/>
        <v>1.5212769060999287</v>
      </c>
      <c r="V34" s="87">
        <f>分析係数表!D37</f>
        <v>7.0838252656434481E-2</v>
      </c>
      <c r="W34" s="88">
        <f t="shared" si="8"/>
        <v>0</v>
      </c>
      <c r="X34" s="76">
        <f>分析係数表!E37</f>
        <v>5.5489964580873671E-2</v>
      </c>
      <c r="Y34" s="89">
        <f t="shared" si="9"/>
        <v>0</v>
      </c>
    </row>
    <row r="35" spans="1:25" x14ac:dyDescent="0.2">
      <c r="A35" s="6" t="s">
        <v>23</v>
      </c>
      <c r="B35" s="5" t="s">
        <v>193</v>
      </c>
      <c r="C35" s="90"/>
      <c r="D35" s="76">
        <f>投入係数表!AH35</f>
        <v>3.0541331382589611E-2</v>
      </c>
      <c r="E35" s="77">
        <f t="shared" si="0"/>
        <v>3.0541331382589609</v>
      </c>
      <c r="F35" s="76">
        <f>分析係数表!C38</f>
        <v>2.603198214949809E-3</v>
      </c>
      <c r="G35" s="77">
        <f t="shared" si="1"/>
        <v>7.950513933734785E-3</v>
      </c>
      <c r="H35" s="77">
        <v>8.4813321069361243E-3</v>
      </c>
      <c r="I35" s="77">
        <f t="shared" si="2"/>
        <v>8.4813321069361243E-3</v>
      </c>
      <c r="J35" s="76">
        <f>分析係数表!G38</f>
        <v>0.5</v>
      </c>
      <c r="K35" s="78">
        <f t="shared" si="3"/>
        <v>4.2406660534680621E-3</v>
      </c>
      <c r="L35" s="79"/>
      <c r="M35" s="80"/>
      <c r="N35" s="81">
        <f>分析係数表!H38</f>
        <v>4.7820525435402932E-2</v>
      </c>
      <c r="O35" s="82">
        <f t="shared" si="4"/>
        <v>1.1614129102728576</v>
      </c>
      <c r="P35" s="76">
        <f>分析係数表!C38</f>
        <v>2.603198214949809E-3</v>
      </c>
      <c r="Q35" s="82">
        <f t="shared" si="5"/>
        <v>3.0233880148419659E-3</v>
      </c>
      <c r="R35" s="83">
        <v>3.3994315164656893E-3</v>
      </c>
      <c r="S35" s="84">
        <f t="shared" si="6"/>
        <v>1.1880763623401814E-2</v>
      </c>
      <c r="T35" s="85">
        <f>分析係数表!F38</f>
        <v>0.66666666666666663</v>
      </c>
      <c r="U35" s="86">
        <f t="shared" si="7"/>
        <v>7.9205090822678757E-3</v>
      </c>
      <c r="V35" s="87">
        <f>分析係数表!D38</f>
        <v>1.0833333333333333</v>
      </c>
      <c r="W35" s="88">
        <f t="shared" si="8"/>
        <v>0</v>
      </c>
      <c r="X35" s="76">
        <f>分析係数表!E38</f>
        <v>0</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4.2625036325043579E-3</v>
      </c>
      <c r="I36" s="77">
        <f t="shared" si="2"/>
        <v>100.0042625036325</v>
      </c>
      <c r="J36" s="76">
        <f>分析係数表!G39</f>
        <v>0.35424286759326995</v>
      </c>
      <c r="K36" s="78">
        <f t="shared" si="3"/>
        <v>35.4257967208369</v>
      </c>
      <c r="L36" s="79"/>
      <c r="M36" s="80"/>
      <c r="N36" s="81">
        <f>分析係数表!H39</f>
        <v>4.3622290006231756E-3</v>
      </c>
      <c r="O36" s="82">
        <f t="shared" si="4"/>
        <v>0.10594507343366945</v>
      </c>
      <c r="P36" s="76">
        <f>分析係数表!C39</f>
        <v>1</v>
      </c>
      <c r="Q36" s="82">
        <f t="shared" si="5"/>
        <v>0.10594507343366945</v>
      </c>
      <c r="R36" s="83">
        <v>0.11175551561354827</v>
      </c>
      <c r="S36" s="84">
        <f t="shared" si="6"/>
        <v>100.11601801924606</v>
      </c>
      <c r="T36" s="85">
        <f>分析係数表!F39</f>
        <v>0.70501097293343085</v>
      </c>
      <c r="U36" s="86">
        <f t="shared" si="7"/>
        <v>70.582891269969551</v>
      </c>
      <c r="V36" s="87">
        <f>分析係数表!D39</f>
        <v>6.4008778346744691E-2</v>
      </c>
      <c r="W36" s="88">
        <f t="shared" si="8"/>
        <v>6</v>
      </c>
      <c r="X36" s="76">
        <f>分析係数表!E39</f>
        <v>8.1199707388441844E-2</v>
      </c>
      <c r="Y36" s="89">
        <f t="shared" si="9"/>
        <v>8</v>
      </c>
    </row>
    <row r="37" spans="1:25" x14ac:dyDescent="0.2">
      <c r="A37" s="6" t="s">
        <v>25</v>
      </c>
      <c r="B37" s="5" t="s">
        <v>40</v>
      </c>
      <c r="C37" s="90"/>
      <c r="D37" s="76">
        <f>投入係数表!AH37</f>
        <v>1.82882223847842E-4</v>
      </c>
      <c r="E37" s="77">
        <f t="shared" si="0"/>
        <v>1.8288222384784201E-2</v>
      </c>
      <c r="F37" s="76">
        <f>分析係数表!C40</f>
        <v>0.80741531074953321</v>
      </c>
      <c r="G37" s="77">
        <f t="shared" si="1"/>
        <v>1.4766190759867105E-2</v>
      </c>
      <c r="H37" s="77">
        <v>1.5934796986572183E-2</v>
      </c>
      <c r="I37" s="77">
        <f t="shared" si="2"/>
        <v>1.5934796986572183E-2</v>
      </c>
      <c r="J37" s="76">
        <f>分析係数表!G40</f>
        <v>0.58044960848699167</v>
      </c>
      <c r="K37" s="78">
        <f t="shared" si="3"/>
        <v>9.2493466721755187E-3</v>
      </c>
      <c r="L37" s="79"/>
      <c r="M37" s="80"/>
      <c r="N37" s="81">
        <f>分析係数表!H40</f>
        <v>3.1486765718783824E-2</v>
      </c>
      <c r="O37" s="82">
        <f t="shared" si="4"/>
        <v>0.7647163195212231</v>
      </c>
      <c r="P37" s="76">
        <f>分析係数表!C40</f>
        <v>0.80741531074953321</v>
      </c>
      <c r="Q37" s="82">
        <f t="shared" si="5"/>
        <v>0.61744366476146773</v>
      </c>
      <c r="R37" s="83">
        <v>0.6181322656182644</v>
      </c>
      <c r="S37" s="84">
        <f t="shared" si="6"/>
        <v>0.63406706260483658</v>
      </c>
      <c r="T37" s="85">
        <f>分析係数表!F40</f>
        <v>0.7794897701439758</v>
      </c>
      <c r="U37" s="86">
        <f t="shared" si="7"/>
        <v>0.49424878888571</v>
      </c>
      <c r="V37" s="87">
        <f>分析係数表!D40</f>
        <v>0.16393028542561253</v>
      </c>
      <c r="W37" s="88">
        <f t="shared" si="8"/>
        <v>0</v>
      </c>
      <c r="X37" s="76">
        <f>分析係数表!E40</f>
        <v>9.8509724677948982E-2</v>
      </c>
      <c r="Y37" s="89">
        <f t="shared" si="9"/>
        <v>0</v>
      </c>
    </row>
    <row r="38" spans="1:25" x14ac:dyDescent="0.2">
      <c r="A38" s="6" t="s">
        <v>26</v>
      </c>
      <c r="B38" s="5" t="s">
        <v>276</v>
      </c>
      <c r="C38" s="90"/>
      <c r="D38" s="76">
        <f>投入係数表!AH38</f>
        <v>0</v>
      </c>
      <c r="E38" s="77">
        <f t="shared" si="0"/>
        <v>0</v>
      </c>
      <c r="F38" s="76">
        <f>分析係数表!C41</f>
        <v>0.45201238390092879</v>
      </c>
      <c r="G38" s="77">
        <f t="shared" si="1"/>
        <v>0</v>
      </c>
      <c r="H38" s="77">
        <v>7.8246639790553476E-7</v>
      </c>
      <c r="I38" s="77">
        <f t="shared" si="2"/>
        <v>7.8246639790553476E-7</v>
      </c>
      <c r="J38" s="76">
        <f>分析係数表!G41</f>
        <v>0.48819421350182907</v>
      </c>
      <c r="K38" s="78">
        <f t="shared" si="3"/>
        <v>3.8199556771710176E-7</v>
      </c>
      <c r="L38" s="79"/>
      <c r="M38" s="80"/>
      <c r="N38" s="81">
        <f>分析係数表!H41</f>
        <v>5.5823411722260484E-2</v>
      </c>
      <c r="O38" s="82">
        <f t="shared" si="4"/>
        <v>1.3557783081511683</v>
      </c>
      <c r="P38" s="76">
        <f>分析係数表!C41</f>
        <v>0.45201238390092879</v>
      </c>
      <c r="Q38" s="82">
        <f t="shared" si="5"/>
        <v>0.61282858510857763</v>
      </c>
      <c r="R38" s="83">
        <v>0.61822940416687744</v>
      </c>
      <c r="S38" s="84">
        <f t="shared" si="6"/>
        <v>0.61823018663327534</v>
      </c>
      <c r="T38" s="85">
        <f>分析係数表!F41</f>
        <v>0.58829398071167271</v>
      </c>
      <c r="U38" s="86">
        <f t="shared" si="7"/>
        <v>0.36370109749060991</v>
      </c>
      <c r="V38" s="87">
        <f>分析係数表!D41</f>
        <v>0.2361157299634187</v>
      </c>
      <c r="W38" s="88">
        <f t="shared" si="8"/>
        <v>0</v>
      </c>
      <c r="X38" s="76">
        <f>分析係数表!E41</f>
        <v>0.23478550049883604</v>
      </c>
      <c r="Y38" s="89">
        <f t="shared" si="9"/>
        <v>0</v>
      </c>
    </row>
    <row r="39" spans="1:25" x14ac:dyDescent="0.2">
      <c r="A39" s="6" t="s">
        <v>51</v>
      </c>
      <c r="B39" s="5" t="s">
        <v>367</v>
      </c>
      <c r="C39" s="90"/>
      <c r="D39" s="76">
        <f>投入係数表!AH39</f>
        <v>0</v>
      </c>
      <c r="E39" s="77">
        <f>$C$36*D39</f>
        <v>0</v>
      </c>
      <c r="F39" s="76">
        <f>分析係数表!C42</f>
        <v>0.22977941176470584</v>
      </c>
      <c r="G39" s="77">
        <f>E39*F39</f>
        <v>0</v>
      </c>
      <c r="H39" s="77">
        <v>3.9721131339977211E-3</v>
      </c>
      <c r="I39" s="77">
        <f>C39+H39</f>
        <v>3.9721131339977211E-3</v>
      </c>
      <c r="J39" s="76">
        <f>分析係数表!G42</f>
        <v>0.5</v>
      </c>
      <c r="K39" s="78">
        <f>I39*J39</f>
        <v>1.9860565669988606E-3</v>
      </c>
      <c r="L39" s="79"/>
      <c r="M39" s="80"/>
      <c r="N39" s="81">
        <f>分析係数表!H42</f>
        <v>1.6268162288038308E-2</v>
      </c>
      <c r="O39" s="82">
        <f t="shared" si="4"/>
        <v>0.39510343175263191</v>
      </c>
      <c r="P39" s="76">
        <f>分析係数表!C42</f>
        <v>0.22977941176470584</v>
      </c>
      <c r="Q39" s="82">
        <f>O39*P39</f>
        <v>9.0786634134336366E-2</v>
      </c>
      <c r="R39" s="83">
        <v>9.3087057086128799E-2</v>
      </c>
      <c r="S39" s="84">
        <f>I39+R39</f>
        <v>9.7059170220126514E-2</v>
      </c>
      <c r="T39" s="85">
        <f>分析係数表!F42</f>
        <v>0.56349206349206349</v>
      </c>
      <c r="U39" s="86">
        <f>S39*T39</f>
        <v>5.4692072108166526E-2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投入係数表!AH40</f>
        <v>9.2172640819312368E-2</v>
      </c>
      <c r="E40" s="77">
        <f>$C$36*D40</f>
        <v>9.217264081931237</v>
      </c>
      <c r="F40" s="76">
        <f>分析係数表!C43</f>
        <v>0.15755839576906128</v>
      </c>
      <c r="G40" s="77">
        <f>E40*F40</f>
        <v>1.4522573421288751</v>
      </c>
      <c r="H40" s="77">
        <v>1.5736890331058879</v>
      </c>
      <c r="I40" s="77">
        <f>C40+H40</f>
        <v>1.5736890331058879</v>
      </c>
      <c r="J40" s="76">
        <f>分析係数表!G43</f>
        <v>0.37795275590551181</v>
      </c>
      <c r="K40" s="78">
        <f>I40*J40</f>
        <v>0.59478010700065054</v>
      </c>
      <c r="L40" s="79"/>
      <c r="M40" s="80"/>
      <c r="N40" s="81">
        <f>分析係数表!H43</f>
        <v>4.3425497720489356E-2</v>
      </c>
      <c r="O40" s="82">
        <f t="shared" si="4"/>
        <v>1.0546712573396868</v>
      </c>
      <c r="P40" s="76">
        <f>分析係数表!C43</f>
        <v>0.15755839576906128</v>
      </c>
      <c r="Q40" s="82">
        <f>O40*P40</f>
        <v>0.16617231137017985</v>
      </c>
      <c r="R40" s="83">
        <v>0.23621568568060064</v>
      </c>
      <c r="S40" s="84">
        <f>I40+R40</f>
        <v>1.8099047187864885</v>
      </c>
      <c r="T40" s="85">
        <f>分析係数表!F43</f>
        <v>0.59317585301837272</v>
      </c>
      <c r="U40" s="86">
        <f>S40*T40</f>
        <v>1.0735917754481534</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投入係数表!AH41</f>
        <v>5.4864667154352594E-4</v>
      </c>
      <c r="E41" s="77">
        <f>$C$36*D41</f>
        <v>5.4864667154352592E-2</v>
      </c>
      <c r="F41" s="76">
        <f>分析係数表!C44</f>
        <v>0.3172445048719692</v>
      </c>
      <c r="G41" s="77">
        <f>E41*F41</f>
        <v>1.7405514166347981E-2</v>
      </c>
      <c r="H41" s="77">
        <v>1.7816069716834939E-2</v>
      </c>
      <c r="I41" s="77">
        <f>C41+H41</f>
        <v>1.7816069716834939E-2</v>
      </c>
      <c r="J41" s="76">
        <f>分析係数表!G44</f>
        <v>0.27070707070707073</v>
      </c>
      <c r="K41" s="78">
        <f>I41*J41</f>
        <v>4.8229360445573377E-3</v>
      </c>
      <c r="L41" s="79"/>
      <c r="M41" s="80"/>
      <c r="N41" s="81">
        <f>分析係数表!H44</f>
        <v>0.1249959001607137</v>
      </c>
      <c r="O41" s="82">
        <f t="shared" si="4"/>
        <v>3.0357644725993556</v>
      </c>
      <c r="P41" s="76">
        <f>分析係数表!C44</f>
        <v>0.3172445048719692</v>
      </c>
      <c r="Q41" s="82">
        <f>O41*P41</f>
        <v>0.9630795970176973</v>
      </c>
      <c r="R41" s="83">
        <v>0.97185618939790508</v>
      </c>
      <c r="S41" s="84">
        <f>I41+R41</f>
        <v>0.98967225911473999</v>
      </c>
      <c r="T41" s="85">
        <f>分析係数表!F44</f>
        <v>0.56111111111111112</v>
      </c>
      <c r="U41" s="86">
        <f>S41*T41</f>
        <v>0.55531610094771522</v>
      </c>
      <c r="V41" s="87">
        <f>分析係数表!D44</f>
        <v>0.3292929292929293</v>
      </c>
      <c r="W41" s="88">
        <f>ROUND(S41*V41,0)</f>
        <v>0</v>
      </c>
      <c r="X41" s="76">
        <f>分析係数表!E44</f>
        <v>0.21363636363636362</v>
      </c>
      <c r="Y41" s="89">
        <f>ROUND(S41*X41,0)</f>
        <v>0</v>
      </c>
    </row>
    <row r="42" spans="1:25" x14ac:dyDescent="0.2">
      <c r="A42" s="6" t="s">
        <v>341</v>
      </c>
      <c r="B42" s="5" t="s">
        <v>278</v>
      </c>
      <c r="C42" s="90"/>
      <c r="D42" s="76">
        <f>投入係数表!AH42</f>
        <v>1.8288222384784199E-3</v>
      </c>
      <c r="E42" s="77">
        <f>$C$36*D42</f>
        <v>0.18288222384784197</v>
      </c>
      <c r="F42" s="76">
        <f>分析係数表!C45</f>
        <v>1</v>
      </c>
      <c r="G42" s="77">
        <f>E42*F42</f>
        <v>0.18288222384784197</v>
      </c>
      <c r="H42" s="77">
        <v>0.19656345540508588</v>
      </c>
      <c r="I42" s="77">
        <f>C42+H42</f>
        <v>0.19656345540508588</v>
      </c>
      <c r="J42" s="76">
        <f>分析係数表!G45</f>
        <v>0</v>
      </c>
      <c r="K42" s="78">
        <f>I42*J42</f>
        <v>0</v>
      </c>
      <c r="L42" s="79"/>
      <c r="M42" s="80"/>
      <c r="N42" s="81">
        <f>分析係数表!H45</f>
        <v>0</v>
      </c>
      <c r="O42" s="82">
        <f t="shared" si="4"/>
        <v>0</v>
      </c>
      <c r="P42" s="76">
        <f>分析係数表!C45</f>
        <v>1</v>
      </c>
      <c r="Q42" s="82">
        <f>O42*P42</f>
        <v>0</v>
      </c>
      <c r="R42" s="83">
        <v>8.4469220361278793E-3</v>
      </c>
      <c r="S42" s="84">
        <f>I42+R42</f>
        <v>0.20501037744121375</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3.8405267008046816E-3</v>
      </c>
      <c r="E43" s="77">
        <f>$C$36*D43</f>
        <v>0.38405267008046817</v>
      </c>
      <c r="F43" s="76">
        <f>分析係数表!C46</f>
        <v>4.6672428694900625E-2</v>
      </c>
      <c r="G43" s="77">
        <f>E43*F43</f>
        <v>1.7924670859416847E-2</v>
      </c>
      <c r="H43" s="77">
        <v>2.3017519615523532E-2</v>
      </c>
      <c r="I43" s="77">
        <f>C43+H43</f>
        <v>2.3017519615523532E-2</v>
      </c>
      <c r="J43" s="76">
        <f>分析係数表!G46</f>
        <v>1.8518518518518517E-2</v>
      </c>
      <c r="K43" s="78">
        <f>I43*J43</f>
        <v>4.2625036325043573E-4</v>
      </c>
      <c r="L43" s="79"/>
      <c r="M43" s="80"/>
      <c r="N43" s="81">
        <f>分析係数表!H46</f>
        <v>2.5582997146511858E-2</v>
      </c>
      <c r="O43" s="82">
        <f t="shared" si="4"/>
        <v>0.62133200961099377</v>
      </c>
      <c r="P43" s="76">
        <f>分析係数表!C46</f>
        <v>4.6672428694900625E-2</v>
      </c>
      <c r="Q43" s="82">
        <f>O43*P43</f>
        <v>2.8999073914428415E-2</v>
      </c>
      <c r="R43" s="83">
        <v>3.137638777134566E-2</v>
      </c>
      <c r="S43" s="84">
        <f>I43+R43</f>
        <v>5.4393907386869195E-2</v>
      </c>
      <c r="T43" s="85">
        <f>分析係数表!F46</f>
        <v>0.35185185185185186</v>
      </c>
      <c r="U43" s="86">
        <f>S43*T43</f>
        <v>1.9138597043528049E-2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投入係数表!AH44</f>
        <v>0.28438185808339428</v>
      </c>
      <c r="E44" s="91">
        <f>SUM(E5:E43)</f>
        <v>28.438185808339426</v>
      </c>
      <c r="F44" s="92">
        <f>分析係数表!C47</f>
        <v>0.39611399613657461</v>
      </c>
      <c r="G44" s="91">
        <f>SUM(G5:G43)</f>
        <v>8.8626910060265285</v>
      </c>
      <c r="H44" s="91">
        <f>SUM(H5:H43)</f>
        <v>9.9911270112672526</v>
      </c>
      <c r="I44" s="91">
        <f>SUM(I5:I43)</f>
        <v>109.99112701126725</v>
      </c>
      <c r="J44" s="92">
        <f>分析係数表!G47</f>
        <v>0.26621430495689657</v>
      </c>
      <c r="K44" s="93">
        <f>SUM(K5:K43)</f>
        <v>38.735107432686355</v>
      </c>
      <c r="L44" s="94">
        <f>最終需要_まとめ!$L$33</f>
        <v>0.627</v>
      </c>
      <c r="M44" s="91">
        <f>K44*L44</f>
        <v>24.286912360294345</v>
      </c>
      <c r="N44" s="95">
        <f>分析係数表!H47</f>
        <v>1</v>
      </c>
      <c r="O44" s="96">
        <f>SUM(O5:O43)</f>
        <v>24.286912360294345</v>
      </c>
      <c r="P44" s="92">
        <f>分析係数表!C47</f>
        <v>0.39611399613657461</v>
      </c>
      <c r="Q44" s="96">
        <f>SUM(Q5:Q43)</f>
        <v>7.152701537031505</v>
      </c>
      <c r="R44" s="91">
        <f>SUM(R5:R43)</f>
        <v>8.0418057177586508</v>
      </c>
      <c r="S44" s="97">
        <f>SUM(S5:S43)</f>
        <v>118.03293272902589</v>
      </c>
      <c r="T44" s="98">
        <f>分析係数表!F47</f>
        <v>0.49986530172413796</v>
      </c>
      <c r="U44" s="99">
        <f>SUM(U5:U43)</f>
        <v>80.795216176517229</v>
      </c>
      <c r="V44" s="100">
        <f>分析係数表!D47</f>
        <v>0.10482893318965517</v>
      </c>
      <c r="W44" s="101">
        <f>SUM(W5:W43)</f>
        <v>7</v>
      </c>
      <c r="X44" s="92">
        <f>分析係数表!E47</f>
        <v>8.4725215517241381E-2</v>
      </c>
      <c r="Y44" s="102">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2.5258903763576662E-3</v>
      </c>
      <c r="E5" s="77">
        <f>$C$37*D5</f>
        <v>0.25258903763576662</v>
      </c>
      <c r="F5" s="76">
        <f>分析係数表!C8</f>
        <v>1</v>
      </c>
      <c r="G5" s="77">
        <f t="shared" ref="G5:G38" si="0">E5*F5</f>
        <v>0.25258903763576662</v>
      </c>
      <c r="H5" s="77">
        <f t="array" ref="H5:H43">MMULT(逆行列係数!C5:AO43,'33'!G5:G43)</f>
        <v>0.31911803471726452</v>
      </c>
      <c r="I5" s="77">
        <f t="shared" ref="I5:I38" si="1">C5+H5</f>
        <v>0.31911803471726452</v>
      </c>
      <c r="J5" s="76">
        <f>分析係数表!G8</f>
        <v>0.11967899511514306</v>
      </c>
      <c r="K5" s="78">
        <f t="shared" ref="K5:K38" si="2">I5*J5</f>
        <v>3.8191725718081555E-2</v>
      </c>
      <c r="L5" s="79" t="s">
        <v>187</v>
      </c>
      <c r="M5" s="80" t="s">
        <v>187</v>
      </c>
      <c r="N5" s="81">
        <f>分析係数表!H8</f>
        <v>1.4037849716291122E-2</v>
      </c>
      <c r="O5" s="82">
        <f t="shared" ref="O5:O43" si="3">$M$44*N5</f>
        <v>0.52830335487325253</v>
      </c>
      <c r="P5" s="76">
        <f>分析係数表!C8</f>
        <v>1</v>
      </c>
      <c r="Q5" s="82">
        <f t="shared" ref="Q5:Q38" si="4">O5*P5</f>
        <v>0.52830335487325253</v>
      </c>
      <c r="R5" s="83">
        <f t="array" ref="R5:R43">MMULT(逆行列係数!C5:AO43,'33'!Q5:Q43)</f>
        <v>0.76399466344092637</v>
      </c>
      <c r="S5" s="84">
        <f t="shared" ref="S5:S38" si="5">I5+R5</f>
        <v>1.0831126981581909</v>
      </c>
      <c r="T5" s="85">
        <f>分析係数表!F8</f>
        <v>0.45208187950686207</v>
      </c>
      <c r="U5" s="86">
        <f t="shared" ref="U5:U38" si="6">S5*T5</f>
        <v>0.48965562430110354</v>
      </c>
      <c r="V5" s="87">
        <f>分析係数表!D8</f>
        <v>4.4545243079785996E-2</v>
      </c>
      <c r="W5" s="88">
        <f t="shared" ref="W5:W38" si="7">ROUND(S5*V5,0)</f>
        <v>0</v>
      </c>
      <c r="X5" s="76">
        <f>分析係数表!E8</f>
        <v>3.7217957664573156E-2</v>
      </c>
      <c r="Y5" s="89">
        <f t="shared" ref="Y5:Y38" si="8">ROUND(S5*X5,0)</f>
        <v>0</v>
      </c>
    </row>
    <row r="6" spans="1:25" x14ac:dyDescent="0.2">
      <c r="A6" s="6" t="s">
        <v>219</v>
      </c>
      <c r="B6" s="5" t="s">
        <v>265</v>
      </c>
      <c r="C6" s="90"/>
      <c r="D6" s="76">
        <f>投入係数表!AI6</f>
        <v>0</v>
      </c>
      <c r="E6" s="77">
        <f t="shared" ref="E6:E43" si="9">$C$37*D6</f>
        <v>0</v>
      </c>
      <c r="F6" s="76">
        <f>分析係数表!C9</f>
        <v>0.71764705882352942</v>
      </c>
      <c r="G6" s="77">
        <f t="shared" si="0"/>
        <v>0</v>
      </c>
      <c r="H6" s="77">
        <v>4.3398546516176762E-3</v>
      </c>
      <c r="I6" s="77">
        <f t="shared" si="1"/>
        <v>4.3398546516176762E-3</v>
      </c>
      <c r="J6" s="76">
        <f>分析係数表!G9</f>
        <v>0.25757575757575757</v>
      </c>
      <c r="K6" s="78">
        <f t="shared" si="2"/>
        <v>1.1178413496590984E-3</v>
      </c>
      <c r="L6" s="79"/>
      <c r="M6" s="80"/>
      <c r="N6" s="81">
        <f>分析係数表!H9</f>
        <v>7.2157171438879601E-4</v>
      </c>
      <c r="O6" s="82">
        <f t="shared" si="3"/>
        <v>2.7155779923391486E-2</v>
      </c>
      <c r="P6" s="76">
        <f>分析係数表!C9</f>
        <v>0.71764705882352942</v>
      </c>
      <c r="Q6" s="82">
        <f t="shared" si="4"/>
        <v>1.9488265592080948E-2</v>
      </c>
      <c r="R6" s="83">
        <v>2.3943763711191619E-2</v>
      </c>
      <c r="S6" s="84">
        <f t="shared" si="5"/>
        <v>2.8283618362809296E-2</v>
      </c>
      <c r="T6" s="85">
        <f>分析係数表!F9</f>
        <v>0.71212121212121215</v>
      </c>
      <c r="U6" s="86">
        <f t="shared" si="6"/>
        <v>2.014136459169753E-2</v>
      </c>
      <c r="V6" s="87">
        <f>分析係数表!D9</f>
        <v>0.16666666666666666</v>
      </c>
      <c r="W6" s="88">
        <f t="shared" si="7"/>
        <v>0</v>
      </c>
      <c r="X6" s="76">
        <f>分析係数表!E9</f>
        <v>3.0303030303030304E-2</v>
      </c>
      <c r="Y6" s="89">
        <f t="shared" si="8"/>
        <v>0</v>
      </c>
    </row>
    <row r="7" spans="1:25" x14ac:dyDescent="0.2">
      <c r="A7" s="6" t="s">
        <v>220</v>
      </c>
      <c r="B7" s="5" t="s">
        <v>266</v>
      </c>
      <c r="C7" s="90"/>
      <c r="D7" s="76">
        <f>投入係数表!AI7</f>
        <v>0</v>
      </c>
      <c r="E7" s="77">
        <f t="shared" si="9"/>
        <v>0</v>
      </c>
      <c r="F7" s="76">
        <f>分析係数表!C10</f>
        <v>2.3584905660377409E-2</v>
      </c>
      <c r="G7" s="77">
        <f t="shared" si="0"/>
        <v>0</v>
      </c>
      <c r="H7" s="77">
        <v>8.9934086931426436E-5</v>
      </c>
      <c r="I7" s="77">
        <f t="shared" si="1"/>
        <v>8.9934086931426436E-5</v>
      </c>
      <c r="J7" s="76">
        <f>分析係数表!G10</f>
        <v>0.2857142857142857</v>
      </c>
      <c r="K7" s="78">
        <f t="shared" si="2"/>
        <v>2.5695453408978979E-5</v>
      </c>
      <c r="L7" s="79"/>
      <c r="M7" s="80"/>
      <c r="N7" s="81">
        <f>分析係数表!H10</f>
        <v>1.443143428777592E-3</v>
      </c>
      <c r="O7" s="82">
        <f t="shared" si="3"/>
        <v>5.4311559846782972E-2</v>
      </c>
      <c r="P7" s="76">
        <f>分析係数表!C10</f>
        <v>2.3584905660377409E-2</v>
      </c>
      <c r="Q7" s="82">
        <f t="shared" si="4"/>
        <v>1.2809330152543181E-3</v>
      </c>
      <c r="R7" s="83">
        <v>1.8368433886278995E-3</v>
      </c>
      <c r="S7" s="84">
        <f t="shared" si="5"/>
        <v>1.926777475559326E-3</v>
      </c>
      <c r="T7" s="85">
        <f>分析係数表!F10</f>
        <v>0.5714285714285714</v>
      </c>
      <c r="U7" s="86">
        <f t="shared" si="6"/>
        <v>1.1010157003196149E-3</v>
      </c>
      <c r="V7" s="87">
        <f>分析係数表!D10</f>
        <v>0.14285714285714285</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0</v>
      </c>
      <c r="G8" s="77">
        <f t="shared" si="0"/>
        <v>0</v>
      </c>
      <c r="H8" s="77">
        <v>0</v>
      </c>
      <c r="I8" s="77">
        <f t="shared" si="1"/>
        <v>0</v>
      </c>
      <c r="J8" s="76">
        <f>分析係数表!G11</f>
        <v>1</v>
      </c>
      <c r="K8" s="78">
        <f t="shared" si="2"/>
        <v>0</v>
      </c>
      <c r="L8" s="79"/>
      <c r="M8" s="80"/>
      <c r="N8" s="81">
        <f>分析係数表!H11</f>
        <v>-3.2798714290399818E-5</v>
      </c>
      <c r="O8" s="82">
        <f t="shared" si="3"/>
        <v>-1.2343536328814312E-3</v>
      </c>
      <c r="P8" s="76">
        <f>分析係数表!C11</f>
        <v>0</v>
      </c>
      <c r="Q8" s="82">
        <f t="shared" si="4"/>
        <v>0</v>
      </c>
      <c r="R8" s="83">
        <v>0</v>
      </c>
      <c r="S8" s="84">
        <f t="shared" si="5"/>
        <v>0</v>
      </c>
      <c r="T8" s="85">
        <f>分析係数表!F11</f>
        <v>1</v>
      </c>
      <c r="U8" s="86">
        <f t="shared" si="6"/>
        <v>0</v>
      </c>
      <c r="V8" s="87">
        <f>分析係数表!D11</f>
        <v>1</v>
      </c>
      <c r="W8" s="88">
        <f t="shared" si="7"/>
        <v>0</v>
      </c>
      <c r="X8" s="76">
        <f>分析係数表!E11</f>
        <v>0</v>
      </c>
      <c r="Y8" s="89">
        <f t="shared" si="8"/>
        <v>0</v>
      </c>
    </row>
    <row r="9" spans="1:25" x14ac:dyDescent="0.2">
      <c r="A9" s="6" t="s">
        <v>222</v>
      </c>
      <c r="B9" s="5" t="s">
        <v>190</v>
      </c>
      <c r="C9" s="90"/>
      <c r="D9" s="76">
        <f>投入係数表!AI9</f>
        <v>7.072493053801465E-3</v>
      </c>
      <c r="E9" s="77">
        <f t="shared" si="9"/>
        <v>0.70724930538014652</v>
      </c>
      <c r="F9" s="76">
        <f>分析係数表!C12</f>
        <v>0.10853964836742014</v>
      </c>
      <c r="G9" s="77">
        <f t="shared" si="0"/>
        <v>7.6764590914063249E-2</v>
      </c>
      <c r="H9" s="77">
        <v>8.5002237297877745E-2</v>
      </c>
      <c r="I9" s="77">
        <f t="shared" si="1"/>
        <v>8.5002237297877745E-2</v>
      </c>
      <c r="J9" s="76">
        <f>分析係数表!G12</f>
        <v>0.14452332657200812</v>
      </c>
      <c r="K9" s="78">
        <f t="shared" si="2"/>
        <v>1.2284806100352513E-2</v>
      </c>
      <c r="L9" s="79"/>
      <c r="M9" s="80"/>
      <c r="N9" s="81">
        <f>分析係数表!H12</f>
        <v>0.10554626258650661</v>
      </c>
      <c r="O9" s="82">
        <f t="shared" si="3"/>
        <v>3.9721499906124453</v>
      </c>
      <c r="P9" s="76">
        <f>分析係数表!C12</f>
        <v>0.10853964836742014</v>
      </c>
      <c r="Q9" s="82">
        <f t="shared" si="4"/>
        <v>0.43113576324372604</v>
      </c>
      <c r="R9" s="83">
        <v>0.47340859521705203</v>
      </c>
      <c r="S9" s="84">
        <f t="shared" si="5"/>
        <v>0.55841083251492973</v>
      </c>
      <c r="T9" s="85">
        <f>分析係数表!F12</f>
        <v>0.28575050709939148</v>
      </c>
      <c r="U9" s="86">
        <f t="shared" si="6"/>
        <v>0.15956617856093452</v>
      </c>
      <c r="V9" s="87">
        <f>分析係数表!D12</f>
        <v>4.7413793103448273E-2</v>
      </c>
      <c r="W9" s="88">
        <f t="shared" si="7"/>
        <v>0</v>
      </c>
      <c r="X9" s="76">
        <f>分析係数表!E12</f>
        <v>4.5131845841784993E-2</v>
      </c>
      <c r="Y9" s="89">
        <f t="shared" si="8"/>
        <v>0</v>
      </c>
    </row>
    <row r="10" spans="1:25" x14ac:dyDescent="0.2">
      <c r="A10" s="6" t="s">
        <v>223</v>
      </c>
      <c r="B10" s="5" t="s">
        <v>28</v>
      </c>
      <c r="C10" s="90"/>
      <c r="D10" s="76">
        <f>投入係数表!AI10</f>
        <v>2.5258903763576663E-4</v>
      </c>
      <c r="E10" s="77">
        <f t="shared" si="9"/>
        <v>2.5258903763576663E-2</v>
      </c>
      <c r="F10" s="76">
        <f>分析係数表!C13</f>
        <v>0</v>
      </c>
      <c r="G10" s="77">
        <f t="shared" si="0"/>
        <v>0</v>
      </c>
      <c r="H10" s="77">
        <v>0</v>
      </c>
      <c r="I10" s="77">
        <f t="shared" si="1"/>
        <v>0</v>
      </c>
      <c r="J10" s="76">
        <f>分析係数表!G13</f>
        <v>0.25</v>
      </c>
      <c r="K10" s="78">
        <f t="shared" si="2"/>
        <v>0</v>
      </c>
      <c r="L10" s="79"/>
      <c r="M10" s="80"/>
      <c r="N10" s="81">
        <f>分析係数表!H13</f>
        <v>1.571058414510151E-2</v>
      </c>
      <c r="O10" s="82">
        <f t="shared" si="3"/>
        <v>0.59125539015020545</v>
      </c>
      <c r="P10" s="76">
        <f>分析係数表!C13</f>
        <v>0</v>
      </c>
      <c r="Q10" s="82">
        <f t="shared" si="4"/>
        <v>0</v>
      </c>
      <c r="R10" s="83">
        <v>0</v>
      </c>
      <c r="S10" s="84">
        <f t="shared" si="5"/>
        <v>0</v>
      </c>
      <c r="T10" s="85">
        <f>分析係数表!F13</f>
        <v>0.40476190476190477</v>
      </c>
      <c r="U10" s="86">
        <f t="shared" si="6"/>
        <v>0</v>
      </c>
      <c r="V10" s="87">
        <f>分析係数表!D13</f>
        <v>0.15476190476190477</v>
      </c>
      <c r="W10" s="88">
        <f t="shared" si="7"/>
        <v>0</v>
      </c>
      <c r="X10" s="76">
        <f>分析係数表!E13</f>
        <v>0.11904761904761904</v>
      </c>
      <c r="Y10" s="89">
        <f t="shared" si="8"/>
        <v>0</v>
      </c>
    </row>
    <row r="11" spans="1:25" x14ac:dyDescent="0.2">
      <c r="A11" s="6" t="s">
        <v>224</v>
      </c>
      <c r="B11" s="5" t="s">
        <v>267</v>
      </c>
      <c r="C11" s="90"/>
      <c r="D11" s="76">
        <f>投入係数表!AI11</f>
        <v>5.8095478656226317E-3</v>
      </c>
      <c r="E11" s="77">
        <f t="shared" si="9"/>
        <v>0.58095478656226318</v>
      </c>
      <c r="F11" s="76">
        <f>分析係数表!C14</f>
        <v>8.8339222614840951E-2</v>
      </c>
      <c r="G11" s="77">
        <f t="shared" si="0"/>
        <v>5.1321094219281174E-2</v>
      </c>
      <c r="H11" s="77">
        <v>6.0112802283276541E-2</v>
      </c>
      <c r="I11" s="77">
        <f t="shared" si="1"/>
        <v>6.0112802283276541E-2</v>
      </c>
      <c r="J11" s="76">
        <f>分析係数表!G14</f>
        <v>0.19860627177700349</v>
      </c>
      <c r="K11" s="78">
        <f t="shared" si="2"/>
        <v>1.1938779547549697E-2</v>
      </c>
      <c r="L11" s="79"/>
      <c r="M11" s="80"/>
      <c r="N11" s="81">
        <f>分析係数表!H14</f>
        <v>1.3119485716159927E-3</v>
      </c>
      <c r="O11" s="82">
        <f t="shared" si="3"/>
        <v>4.9374145315257245E-2</v>
      </c>
      <c r="P11" s="76">
        <f>分析係数表!C14</f>
        <v>8.8339222614840951E-2</v>
      </c>
      <c r="Q11" s="82">
        <f t="shared" si="4"/>
        <v>4.3616736144220158E-3</v>
      </c>
      <c r="R11" s="83">
        <v>1.1990455208776124E-2</v>
      </c>
      <c r="S11" s="84">
        <f t="shared" si="5"/>
        <v>7.2103257492052666E-2</v>
      </c>
      <c r="T11" s="85">
        <f>分析係数表!F14</f>
        <v>0.38327526132404183</v>
      </c>
      <c r="U11" s="86">
        <f t="shared" si="6"/>
        <v>2.7635394857581163E-2</v>
      </c>
      <c r="V11" s="87">
        <f>分析係数表!D14</f>
        <v>0.14285714285714285</v>
      </c>
      <c r="W11" s="88">
        <f t="shared" si="7"/>
        <v>0</v>
      </c>
      <c r="X11" s="76">
        <f>分析係数表!E14</f>
        <v>8.3623693379790948E-2</v>
      </c>
      <c r="Y11" s="89">
        <f t="shared" si="8"/>
        <v>0</v>
      </c>
    </row>
    <row r="12" spans="1:25" x14ac:dyDescent="0.2">
      <c r="A12" s="6" t="s">
        <v>225</v>
      </c>
      <c r="B12" s="5" t="s">
        <v>29</v>
      </c>
      <c r="C12" s="90"/>
      <c r="D12" s="76">
        <f>投入係数表!AI12</f>
        <v>4.0414246021722661E-3</v>
      </c>
      <c r="E12" s="77">
        <f t="shared" si="9"/>
        <v>0.40414246021722661</v>
      </c>
      <c r="F12" s="76">
        <f>分析係数表!C15</f>
        <v>0</v>
      </c>
      <c r="G12" s="77">
        <f t="shared" si="0"/>
        <v>0</v>
      </c>
      <c r="H12" s="77">
        <v>0</v>
      </c>
      <c r="I12" s="77">
        <f t="shared" si="1"/>
        <v>0</v>
      </c>
      <c r="J12" s="76">
        <f>分析係数表!G15</f>
        <v>9.5496894409937888E-2</v>
      </c>
      <c r="K12" s="78">
        <f t="shared" si="2"/>
        <v>0</v>
      </c>
      <c r="L12" s="79"/>
      <c r="M12" s="80"/>
      <c r="N12" s="81">
        <f>分析係数表!H15</f>
        <v>9.774016858539146E-3</v>
      </c>
      <c r="O12" s="82">
        <f t="shared" si="3"/>
        <v>0.3678373825986665</v>
      </c>
      <c r="P12" s="76">
        <f>分析係数表!C15</f>
        <v>0</v>
      </c>
      <c r="Q12" s="82">
        <f t="shared" si="4"/>
        <v>0</v>
      </c>
      <c r="R12" s="83">
        <v>0</v>
      </c>
      <c r="S12" s="84">
        <f t="shared" si="5"/>
        <v>0</v>
      </c>
      <c r="T12" s="85">
        <f>分析係数表!F15</f>
        <v>0.30357142857142855</v>
      </c>
      <c r="U12" s="86">
        <f t="shared" si="6"/>
        <v>0</v>
      </c>
      <c r="V12" s="87">
        <f>分析係数表!D15</f>
        <v>3.9596273291925464E-2</v>
      </c>
      <c r="W12" s="88">
        <f t="shared" si="7"/>
        <v>0</v>
      </c>
      <c r="X12" s="76">
        <f>分析係数表!E15</f>
        <v>3.7267080745341616E-2</v>
      </c>
      <c r="Y12" s="89">
        <f t="shared" si="8"/>
        <v>0</v>
      </c>
    </row>
    <row r="13" spans="1:25" x14ac:dyDescent="0.2">
      <c r="A13" s="6" t="s">
        <v>226</v>
      </c>
      <c r="B13" s="5" t="s">
        <v>30</v>
      </c>
      <c r="C13" s="90"/>
      <c r="D13" s="76">
        <f>投入係数表!AI13</f>
        <v>2.2733013387218996E-3</v>
      </c>
      <c r="E13" s="77">
        <f t="shared" si="9"/>
        <v>0.22733013387218998</v>
      </c>
      <c r="F13" s="76">
        <f>分析係数表!C16</f>
        <v>0.17911646586345387</v>
      </c>
      <c r="G13" s="77">
        <f t="shared" si="0"/>
        <v>4.0718570163452511E-2</v>
      </c>
      <c r="H13" s="77">
        <v>7.9722221057434442E-2</v>
      </c>
      <c r="I13" s="77">
        <f t="shared" si="1"/>
        <v>7.9722221057434442E-2</v>
      </c>
      <c r="J13" s="76">
        <f>分析係数表!G16</f>
        <v>3.2586558044806514E-2</v>
      </c>
      <c r="K13" s="78">
        <f t="shared" si="2"/>
        <v>2.5978727839489836E-3</v>
      </c>
      <c r="L13" s="79"/>
      <c r="M13" s="80"/>
      <c r="N13" s="81">
        <f>分析係数表!H16</f>
        <v>1.8859260716979895E-2</v>
      </c>
      <c r="O13" s="82">
        <f t="shared" si="3"/>
        <v>0.70975333890682291</v>
      </c>
      <c r="P13" s="76">
        <f>分析係数表!C16</f>
        <v>0.17911646586345387</v>
      </c>
      <c r="Q13" s="82">
        <f t="shared" si="4"/>
        <v>0.12712850969977635</v>
      </c>
      <c r="R13" s="83">
        <v>0.15580996219237753</v>
      </c>
      <c r="S13" s="84">
        <f t="shared" si="5"/>
        <v>0.23553218324981195</v>
      </c>
      <c r="T13" s="85">
        <f>分析係数表!F16</f>
        <v>0.28920570264765783</v>
      </c>
      <c r="U13" s="86">
        <f t="shared" si="6"/>
        <v>6.8117250552898773E-2</v>
      </c>
      <c r="V13" s="87">
        <f>分析係数表!D16</f>
        <v>0</v>
      </c>
      <c r="W13" s="88">
        <f t="shared" si="7"/>
        <v>0</v>
      </c>
      <c r="X13" s="76">
        <f>分析係数表!E16</f>
        <v>0</v>
      </c>
      <c r="Y13" s="89">
        <f t="shared" si="8"/>
        <v>0</v>
      </c>
    </row>
    <row r="14" spans="1:25" x14ac:dyDescent="0.2">
      <c r="A14" s="6" t="s">
        <v>2</v>
      </c>
      <c r="B14" s="5" t="s">
        <v>364</v>
      </c>
      <c r="C14" s="90"/>
      <c r="D14" s="76">
        <f>投入係数表!AI14</f>
        <v>1.7681232634503663E-3</v>
      </c>
      <c r="E14" s="77">
        <f t="shared" si="9"/>
        <v>0.17681232634503663</v>
      </c>
      <c r="F14" s="76">
        <f>分析係数表!C17</f>
        <v>0.37357512953367877</v>
      </c>
      <c r="G14" s="77">
        <f t="shared" si="0"/>
        <v>6.6052687717498143E-2</v>
      </c>
      <c r="H14" s="77">
        <v>0.13063305153502364</v>
      </c>
      <c r="I14" s="77">
        <f t="shared" si="1"/>
        <v>0.13063305153502364</v>
      </c>
      <c r="J14" s="76">
        <f>分析係数表!G17</f>
        <v>0.21247931930985584</v>
      </c>
      <c r="K14" s="78">
        <f t="shared" si="2"/>
        <v>2.7756821869531139E-2</v>
      </c>
      <c r="L14" s="79"/>
      <c r="M14" s="80"/>
      <c r="N14" s="81">
        <f>分析係数表!H17</f>
        <v>3.1158778575879824E-3</v>
      </c>
      <c r="O14" s="82">
        <f t="shared" si="3"/>
        <v>0.11726359512373594</v>
      </c>
      <c r="P14" s="76">
        <f>分析係数表!C17</f>
        <v>0.37357512953367877</v>
      </c>
      <c r="Q14" s="82">
        <f t="shared" si="4"/>
        <v>4.3806762737934518E-2</v>
      </c>
      <c r="R14" s="83">
        <v>8.369396993900656E-2</v>
      </c>
      <c r="S14" s="84">
        <f t="shared" si="5"/>
        <v>0.21432702147403021</v>
      </c>
      <c r="T14" s="85">
        <f>分析係数表!F17</f>
        <v>0.32309146773812336</v>
      </c>
      <c r="U14" s="86">
        <f t="shared" si="6"/>
        <v>6.9247231943984702E-2</v>
      </c>
      <c r="V14" s="87">
        <f>分析係数表!D17</f>
        <v>3.8761522098794611E-2</v>
      </c>
      <c r="W14" s="88">
        <f t="shared" si="7"/>
        <v>0</v>
      </c>
      <c r="X14" s="76">
        <f>分析係数表!E17</f>
        <v>3.8761522098794611E-2</v>
      </c>
      <c r="Y14" s="89">
        <f t="shared" si="8"/>
        <v>0</v>
      </c>
    </row>
    <row r="15" spans="1:25" x14ac:dyDescent="0.2">
      <c r="A15" s="6" t="s">
        <v>3</v>
      </c>
      <c r="B15" s="5" t="s">
        <v>31</v>
      </c>
      <c r="C15" s="90"/>
      <c r="D15" s="76">
        <f>投入係数表!AI15</f>
        <v>1.7681232634503663E-3</v>
      </c>
      <c r="E15" s="77">
        <f t="shared" si="9"/>
        <v>0.17681232634503663</v>
      </c>
      <c r="F15" s="76">
        <f>分析係数表!C18</f>
        <v>9.0293453724604955E-2</v>
      </c>
      <c r="G15" s="77">
        <f t="shared" si="0"/>
        <v>1.5964995606775313E-2</v>
      </c>
      <c r="H15" s="77">
        <v>2.0830681689126534E-2</v>
      </c>
      <c r="I15" s="77">
        <f t="shared" si="1"/>
        <v>2.0830681689126534E-2</v>
      </c>
      <c r="J15" s="76">
        <f>分析係数表!G18</f>
        <v>0.21491228070175439</v>
      </c>
      <c r="K15" s="78">
        <f t="shared" si="2"/>
        <v>4.4767693103824569E-3</v>
      </c>
      <c r="L15" s="79"/>
      <c r="M15" s="80"/>
      <c r="N15" s="81">
        <f>分析係数表!H18</f>
        <v>4.9198071435599725E-4</v>
      </c>
      <c r="O15" s="82">
        <f t="shared" si="3"/>
        <v>1.8515304493221467E-2</v>
      </c>
      <c r="P15" s="76">
        <f>分析係数表!C18</f>
        <v>9.0293453724604955E-2</v>
      </c>
      <c r="Q15" s="82">
        <f t="shared" si="4"/>
        <v>1.6718107894556627E-3</v>
      </c>
      <c r="R15" s="83">
        <v>3.3217010556954307E-3</v>
      </c>
      <c r="S15" s="84">
        <f t="shared" si="5"/>
        <v>2.4152382744821965E-2</v>
      </c>
      <c r="T15" s="85">
        <f>分析係数表!F18</f>
        <v>0.46052631578947367</v>
      </c>
      <c r="U15" s="86">
        <f t="shared" si="6"/>
        <v>1.1122807843010115E-2</v>
      </c>
      <c r="V15" s="87">
        <f>分析係数表!D18</f>
        <v>2.1929824561403508E-2</v>
      </c>
      <c r="W15" s="88">
        <f t="shared" si="7"/>
        <v>0</v>
      </c>
      <c r="X15" s="76">
        <f>分析係数表!E18</f>
        <v>2.1929824561403508E-2</v>
      </c>
      <c r="Y15" s="89">
        <f t="shared" si="8"/>
        <v>0</v>
      </c>
    </row>
    <row r="16" spans="1:25" x14ac:dyDescent="0.2">
      <c r="A16" s="6" t="s">
        <v>4</v>
      </c>
      <c r="B16" s="5" t="s">
        <v>32</v>
      </c>
      <c r="C16" s="90"/>
      <c r="D16" s="76">
        <f>投入係数表!AI16</f>
        <v>0</v>
      </c>
      <c r="E16" s="77">
        <f t="shared" si="9"/>
        <v>0</v>
      </c>
      <c r="F16" s="76">
        <f>分析係数表!C19</f>
        <v>1.9704433497536922E-2</v>
      </c>
      <c r="G16" s="77">
        <f t="shared" si="0"/>
        <v>0</v>
      </c>
      <c r="H16" s="77">
        <v>5.3636384389440638E-4</v>
      </c>
      <c r="I16" s="77">
        <f t="shared" si="1"/>
        <v>5.3636384389440638E-4</v>
      </c>
      <c r="J16" s="76">
        <f>分析係数表!G19</f>
        <v>6.3291139240506333E-2</v>
      </c>
      <c r="K16" s="78">
        <f t="shared" si="2"/>
        <v>3.394707872749408E-5</v>
      </c>
      <c r="L16" s="79"/>
      <c r="M16" s="80"/>
      <c r="N16" s="81">
        <f>分析係数表!H19</f>
        <v>-1.3119485716159927E-4</v>
      </c>
      <c r="O16" s="82">
        <f t="shared" si="3"/>
        <v>-4.9374145315257247E-3</v>
      </c>
      <c r="P16" s="76">
        <f>分析係数表!C19</f>
        <v>1.9704433497536922E-2</v>
      </c>
      <c r="Q16" s="82">
        <f t="shared" si="4"/>
        <v>-9.7288956286221062E-5</v>
      </c>
      <c r="R16" s="83">
        <v>3.9545361124896462E-4</v>
      </c>
      <c r="S16" s="84">
        <f t="shared" si="5"/>
        <v>9.3181745514337106E-4</v>
      </c>
      <c r="T16" s="85">
        <f>分析係数表!F19</f>
        <v>0.26582278481012656</v>
      </c>
      <c r="U16" s="86">
        <f t="shared" si="6"/>
        <v>2.4769831086089608E-4</v>
      </c>
      <c r="V16" s="87">
        <f>分析係数表!D19</f>
        <v>3.7974683544303799E-2</v>
      </c>
      <c r="W16" s="88">
        <f t="shared" si="7"/>
        <v>0</v>
      </c>
      <c r="X16" s="76">
        <f>分析係数表!E19</f>
        <v>0</v>
      </c>
      <c r="Y16" s="89">
        <f t="shared" si="8"/>
        <v>0</v>
      </c>
    </row>
    <row r="17" spans="1:25" x14ac:dyDescent="0.2">
      <c r="A17" s="6" t="s">
        <v>5</v>
      </c>
      <c r="B17" s="5" t="s">
        <v>33</v>
      </c>
      <c r="C17" s="90"/>
      <c r="D17" s="76">
        <f>投入係数表!AI17</f>
        <v>0</v>
      </c>
      <c r="E17" s="77">
        <f t="shared" si="9"/>
        <v>0</v>
      </c>
      <c r="F17" s="76">
        <f>分析係数表!C20</f>
        <v>3.1397174254317317E-3</v>
      </c>
      <c r="G17" s="77">
        <f t="shared" si="0"/>
        <v>0</v>
      </c>
      <c r="H17" s="77">
        <v>4.5505042842263807E-5</v>
      </c>
      <c r="I17" s="77">
        <f t="shared" si="1"/>
        <v>4.5505042842263807E-5</v>
      </c>
      <c r="J17" s="76">
        <f>分析係数表!G20</f>
        <v>0.11538461538461539</v>
      </c>
      <c r="K17" s="78">
        <f t="shared" si="2"/>
        <v>5.2505818664150549E-6</v>
      </c>
      <c r="L17" s="79"/>
      <c r="M17" s="80"/>
      <c r="N17" s="81">
        <f>分析係数表!H20</f>
        <v>6.231755715175965E-4</v>
      </c>
      <c r="O17" s="82">
        <f t="shared" si="3"/>
        <v>2.3452719024747191E-2</v>
      </c>
      <c r="P17" s="76">
        <f>分析係数表!C20</f>
        <v>3.1397174254317317E-3</v>
      </c>
      <c r="Q17" s="82">
        <f t="shared" si="4"/>
        <v>7.363491059575305E-5</v>
      </c>
      <c r="R17" s="83">
        <v>1.7627918192628024E-4</v>
      </c>
      <c r="S17" s="84">
        <f t="shared" si="5"/>
        <v>2.2178422476854404E-4</v>
      </c>
      <c r="T17" s="85">
        <f>分析係数表!F20</f>
        <v>0.26923076923076922</v>
      </c>
      <c r="U17" s="86">
        <f t="shared" si="6"/>
        <v>5.9711137437684936E-5</v>
      </c>
      <c r="V17" s="87">
        <f>分析係数表!D20</f>
        <v>0</v>
      </c>
      <c r="W17" s="88">
        <f t="shared" si="7"/>
        <v>0</v>
      </c>
      <c r="X17" s="76">
        <f>分析係数表!E20</f>
        <v>0</v>
      </c>
      <c r="Y17" s="89">
        <f t="shared" si="8"/>
        <v>0</v>
      </c>
    </row>
    <row r="18" spans="1:25" x14ac:dyDescent="0.2">
      <c r="A18" s="6" t="s">
        <v>6</v>
      </c>
      <c r="B18" s="5" t="s">
        <v>34</v>
      </c>
      <c r="C18" s="90"/>
      <c r="D18" s="76">
        <f>投入係数表!AI18</f>
        <v>0</v>
      </c>
      <c r="E18" s="77">
        <f t="shared" si="9"/>
        <v>0</v>
      </c>
      <c r="F18" s="76">
        <f>分析係数表!C21</f>
        <v>0.20240700218818386</v>
      </c>
      <c r="G18" s="77">
        <f t="shared" si="0"/>
        <v>0</v>
      </c>
      <c r="H18" s="77">
        <v>1.7898968709743567E-2</v>
      </c>
      <c r="I18" s="77">
        <f t="shared" si="1"/>
        <v>1.7898968709743567E-2</v>
      </c>
      <c r="J18" s="76">
        <f>分析係数表!G21</f>
        <v>0.28486646884272998</v>
      </c>
      <c r="K18" s="78">
        <f t="shared" si="2"/>
        <v>5.0988160122711649E-3</v>
      </c>
      <c r="L18" s="79"/>
      <c r="M18" s="80"/>
      <c r="N18" s="81">
        <f>分析係数表!H21</f>
        <v>1.0495588572927942E-3</v>
      </c>
      <c r="O18" s="82">
        <f t="shared" si="3"/>
        <v>3.9499316252205798E-2</v>
      </c>
      <c r="P18" s="76">
        <f>分析係数表!C21</f>
        <v>0.20240700218818386</v>
      </c>
      <c r="Q18" s="82">
        <f t="shared" si="4"/>
        <v>7.9949381910919843E-3</v>
      </c>
      <c r="R18" s="83">
        <v>1.5322342555777536E-2</v>
      </c>
      <c r="S18" s="84">
        <f t="shared" si="5"/>
        <v>3.3221311265521102E-2</v>
      </c>
      <c r="T18" s="85">
        <f>分析係数表!F21</f>
        <v>0.42507418397626112</v>
      </c>
      <c r="U18" s="86">
        <f t="shared" si="6"/>
        <v>1.4121521776812753E-2</v>
      </c>
      <c r="V18" s="87">
        <f>分析係数表!D21</f>
        <v>6.1572700296735908E-2</v>
      </c>
      <c r="W18" s="88">
        <f t="shared" si="7"/>
        <v>0</v>
      </c>
      <c r="X18" s="76">
        <f>分析係数表!E21</f>
        <v>5.118694362017804E-2</v>
      </c>
      <c r="Y18" s="89">
        <f t="shared" si="8"/>
        <v>0</v>
      </c>
    </row>
    <row r="19" spans="1:25" x14ac:dyDescent="0.2">
      <c r="A19" s="6" t="s">
        <v>7</v>
      </c>
      <c r="B19" s="5" t="s">
        <v>268</v>
      </c>
      <c r="C19" s="90"/>
      <c r="D19" s="76">
        <f>投入係数表!AI19</f>
        <v>0</v>
      </c>
      <c r="E19" s="77">
        <f t="shared" si="9"/>
        <v>0</v>
      </c>
      <c r="F19" s="76">
        <f>分析係数表!C22</f>
        <v>1.320132013201325E-2</v>
      </c>
      <c r="G19" s="77">
        <f t="shared" si="0"/>
        <v>0</v>
      </c>
      <c r="H19" s="77">
        <v>3.7231834734148474E-4</v>
      </c>
      <c r="I19" s="77">
        <f t="shared" si="1"/>
        <v>3.7231834734148474E-4</v>
      </c>
      <c r="J19" s="76">
        <f>分析係数表!G22</f>
        <v>0.19444444444444445</v>
      </c>
      <c r="K19" s="78">
        <f t="shared" si="2"/>
        <v>7.2395234205288695E-5</v>
      </c>
      <c r="L19" s="79"/>
      <c r="M19" s="80"/>
      <c r="N19" s="81">
        <f>分析係数表!H22</f>
        <v>6.5597428580799636E-5</v>
      </c>
      <c r="O19" s="82">
        <f t="shared" si="3"/>
        <v>2.4687072657628623E-3</v>
      </c>
      <c r="P19" s="76">
        <f>分析係数表!C22</f>
        <v>1.320132013201325E-2</v>
      </c>
      <c r="Q19" s="82">
        <f t="shared" si="4"/>
        <v>3.2590194927562662E-5</v>
      </c>
      <c r="R19" s="83">
        <v>2.238474755503092E-4</v>
      </c>
      <c r="S19" s="84">
        <f t="shared" si="5"/>
        <v>5.9616582289179394E-4</v>
      </c>
      <c r="T19" s="85">
        <f>分析係数表!F22</f>
        <v>0.42592592592592593</v>
      </c>
      <c r="U19" s="86">
        <f t="shared" si="6"/>
        <v>2.5392248012057889E-4</v>
      </c>
      <c r="V19" s="87">
        <f>分析係数表!D22</f>
        <v>2.7777777777777776E-2</v>
      </c>
      <c r="W19" s="88">
        <f t="shared" si="7"/>
        <v>0</v>
      </c>
      <c r="X19" s="76">
        <f>分析係数表!E22</f>
        <v>0</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0.21263157894736842</v>
      </c>
      <c r="K20" s="78">
        <f t="shared" si="2"/>
        <v>0</v>
      </c>
      <c r="L20" s="79"/>
      <c r="M20" s="80"/>
      <c r="N20" s="81">
        <f>分析係数表!H23</f>
        <v>3.2798714290399818E-5</v>
      </c>
      <c r="O20" s="82">
        <f t="shared" si="3"/>
        <v>1.2343536328814312E-3</v>
      </c>
      <c r="P20" s="76">
        <f>分析係数表!C23</f>
        <v>0</v>
      </c>
      <c r="Q20" s="82">
        <f t="shared" si="4"/>
        <v>0</v>
      </c>
      <c r="R20" s="83">
        <v>0</v>
      </c>
      <c r="S20" s="84">
        <f t="shared" si="5"/>
        <v>0</v>
      </c>
      <c r="T20" s="85">
        <f>分析係数表!F23</f>
        <v>0.4357894736842105</v>
      </c>
      <c r="U20" s="86">
        <f t="shared" si="6"/>
        <v>0</v>
      </c>
      <c r="V20" s="87">
        <f>分析係数表!D23</f>
        <v>5.2631578947368418E-2</v>
      </c>
      <c r="W20" s="88">
        <f t="shared" si="7"/>
        <v>0</v>
      </c>
      <c r="X20" s="76">
        <f>分析係数表!E23</f>
        <v>4.8421052631578948E-2</v>
      </c>
      <c r="Y20" s="89">
        <f t="shared" si="8"/>
        <v>0</v>
      </c>
    </row>
    <row r="21" spans="1:25" x14ac:dyDescent="0.2">
      <c r="A21" s="6" t="s">
        <v>9</v>
      </c>
      <c r="B21" s="5" t="s">
        <v>270</v>
      </c>
      <c r="C21" s="90"/>
      <c r="D21" s="76">
        <f>投入係数表!AI21</f>
        <v>0</v>
      </c>
      <c r="E21" s="77">
        <f t="shared" si="9"/>
        <v>0</v>
      </c>
      <c r="F21" s="76">
        <f>分析係数表!C24</f>
        <v>0.31952662721893488</v>
      </c>
      <c r="G21" s="77">
        <f t="shared" si="0"/>
        <v>0</v>
      </c>
      <c r="H21" s="77">
        <v>2.9270857695070981E-3</v>
      </c>
      <c r="I21" s="77">
        <f t="shared" si="1"/>
        <v>2.9270857695070981E-3</v>
      </c>
      <c r="J21" s="76">
        <f>分析係数表!G24</f>
        <v>0.20786516853932585</v>
      </c>
      <c r="K21" s="78">
        <f t="shared" si="2"/>
        <v>6.0843917680765522E-4</v>
      </c>
      <c r="L21" s="79"/>
      <c r="M21" s="80"/>
      <c r="N21" s="81">
        <f>分析係数表!H24</f>
        <v>4.2638328577519763E-4</v>
      </c>
      <c r="O21" s="82">
        <f t="shared" si="3"/>
        <v>1.6046597227458603E-2</v>
      </c>
      <c r="P21" s="76">
        <f>分析係数表!C24</f>
        <v>0.31952662721893488</v>
      </c>
      <c r="Q21" s="82">
        <f t="shared" si="4"/>
        <v>5.1273150904305592E-3</v>
      </c>
      <c r="R21" s="83">
        <v>1.1061827641404747E-2</v>
      </c>
      <c r="S21" s="84">
        <f t="shared" si="5"/>
        <v>1.3988913410911845E-2</v>
      </c>
      <c r="T21" s="85">
        <f>分析係数表!F24</f>
        <v>0.398876404494382</v>
      </c>
      <c r="U21" s="86">
        <f t="shared" si="6"/>
        <v>5.5798474841277576E-3</v>
      </c>
      <c r="V21" s="87">
        <f>分析係数表!D24</f>
        <v>5.6179775280898875E-2</v>
      </c>
      <c r="W21" s="88">
        <f t="shared" si="7"/>
        <v>0</v>
      </c>
      <c r="X21" s="76">
        <f>分析係数表!E24</f>
        <v>5.0561797752808987E-2</v>
      </c>
      <c r="Y21" s="89">
        <f t="shared" si="8"/>
        <v>0</v>
      </c>
    </row>
    <row r="22" spans="1:25" x14ac:dyDescent="0.2">
      <c r="A22" s="6" t="s">
        <v>10</v>
      </c>
      <c r="B22" s="5" t="s">
        <v>271</v>
      </c>
      <c r="C22" s="90"/>
      <c r="D22" s="76">
        <f>投入係数表!AI22</f>
        <v>7.5776711290729984E-4</v>
      </c>
      <c r="E22" s="77">
        <f t="shared" si="9"/>
        <v>7.5776711290729978E-2</v>
      </c>
      <c r="F22" s="76">
        <f>分析係数表!C25</f>
        <v>1.883239171374762E-2</v>
      </c>
      <c r="G22" s="77">
        <f t="shared" si="0"/>
        <v>1.4270567098065891E-3</v>
      </c>
      <c r="H22" s="77">
        <v>2.0300230670299894E-3</v>
      </c>
      <c r="I22" s="77">
        <f t="shared" si="1"/>
        <v>2.0300230670299894E-3</v>
      </c>
      <c r="J22" s="76">
        <f>分析係数表!G25</f>
        <v>0.19852941176470587</v>
      </c>
      <c r="K22" s="78">
        <f t="shared" si="2"/>
        <v>4.0301928536624784E-4</v>
      </c>
      <c r="L22" s="79"/>
      <c r="M22" s="80"/>
      <c r="N22" s="81">
        <f>分析係数表!H25</f>
        <v>5.9037685722719666E-4</v>
      </c>
      <c r="O22" s="82">
        <f t="shared" si="3"/>
        <v>2.2218365391865759E-2</v>
      </c>
      <c r="P22" s="76">
        <f>分析係数表!C25</f>
        <v>1.883239171374762E-2</v>
      </c>
      <c r="Q22" s="82">
        <f t="shared" si="4"/>
        <v>4.1842496029878963E-4</v>
      </c>
      <c r="R22" s="83">
        <v>1.8372800681420202E-3</v>
      </c>
      <c r="S22" s="84">
        <f t="shared" si="5"/>
        <v>3.8673031351720098E-3</v>
      </c>
      <c r="T22" s="85">
        <f>分析係数表!F25</f>
        <v>0.35294117647058826</v>
      </c>
      <c r="U22" s="86">
        <f t="shared" si="6"/>
        <v>1.3649305182960034E-3</v>
      </c>
      <c r="V22" s="87">
        <f>分析係数表!D25</f>
        <v>6.6176470588235295E-2</v>
      </c>
      <c r="W22" s="88">
        <f t="shared" si="7"/>
        <v>0</v>
      </c>
      <c r="X22" s="76">
        <f>分析係数表!E25</f>
        <v>6.25E-2</v>
      </c>
      <c r="Y22" s="89">
        <f t="shared" si="8"/>
        <v>0</v>
      </c>
    </row>
    <row r="23" spans="1:25" x14ac:dyDescent="0.2">
      <c r="A23" s="6" t="s">
        <v>11</v>
      </c>
      <c r="B23" s="5" t="s">
        <v>35</v>
      </c>
      <c r="C23" s="90"/>
      <c r="D23" s="76">
        <f>投入係数表!AI23</f>
        <v>5.0517807527153326E-4</v>
      </c>
      <c r="E23" s="77">
        <f t="shared" si="9"/>
        <v>5.0517807527153326E-2</v>
      </c>
      <c r="F23" s="76">
        <f>分析係数表!C26</f>
        <v>0.74753173483779967</v>
      </c>
      <c r="G23" s="77">
        <f t="shared" si="0"/>
        <v>3.7763664300974983E-2</v>
      </c>
      <c r="H23" s="77">
        <v>5.4601808758375725E-2</v>
      </c>
      <c r="I23" s="77">
        <f t="shared" si="1"/>
        <v>5.4601808758375725E-2</v>
      </c>
      <c r="J23" s="76">
        <f>分析係数表!G26</f>
        <v>0.19647946353730092</v>
      </c>
      <c r="K23" s="78">
        <f t="shared" si="2"/>
        <v>1.0728134093011961E-2</v>
      </c>
      <c r="L23" s="79"/>
      <c r="M23" s="80"/>
      <c r="N23" s="81">
        <f>分析係数表!H26</f>
        <v>1.2791498573255929E-2</v>
      </c>
      <c r="O23" s="82">
        <f t="shared" si="3"/>
        <v>0.48139791682375815</v>
      </c>
      <c r="P23" s="76">
        <f>分析係数表!C26</f>
        <v>0.74753173483779967</v>
      </c>
      <c r="Q23" s="82">
        <f t="shared" si="4"/>
        <v>0.35986021991056671</v>
      </c>
      <c r="R23" s="83">
        <v>0.40014095717751486</v>
      </c>
      <c r="S23" s="84">
        <f t="shared" si="5"/>
        <v>0.45474276593589058</v>
      </c>
      <c r="T23" s="85">
        <f>分析係数表!F26</f>
        <v>0.33528918692372173</v>
      </c>
      <c r="U23" s="86">
        <f t="shared" si="6"/>
        <v>0.15247033225008905</v>
      </c>
      <c r="V23" s="87">
        <f>分析係数表!D26</f>
        <v>6.119027661357921E-2</v>
      </c>
      <c r="W23" s="88">
        <f t="shared" si="7"/>
        <v>0</v>
      </c>
      <c r="X23" s="76">
        <f>分析係数表!E26</f>
        <v>6.6722548197820614E-2</v>
      </c>
      <c r="Y23" s="89">
        <f t="shared" si="8"/>
        <v>0</v>
      </c>
    </row>
    <row r="24" spans="1:25" x14ac:dyDescent="0.2">
      <c r="A24" s="6" t="s">
        <v>12</v>
      </c>
      <c r="B24" s="5" t="s">
        <v>365</v>
      </c>
      <c r="C24" s="90"/>
      <c r="D24" s="76">
        <f>投入係数表!AI24</f>
        <v>0</v>
      </c>
      <c r="E24" s="77">
        <f t="shared" si="9"/>
        <v>0</v>
      </c>
      <c r="F24" s="76">
        <f>分析係数表!C27</f>
        <v>2.5641025641025661E-2</v>
      </c>
      <c r="G24" s="77">
        <f t="shared" si="0"/>
        <v>0</v>
      </c>
      <c r="H24" s="77">
        <v>3.7211647154240434E-5</v>
      </c>
      <c r="I24" s="77">
        <f t="shared" si="1"/>
        <v>3.7211647154240434E-5</v>
      </c>
      <c r="J24" s="76">
        <f>分析係数表!G27</f>
        <v>0.17777777777777778</v>
      </c>
      <c r="K24" s="78">
        <f t="shared" si="2"/>
        <v>6.6154039385316333E-6</v>
      </c>
      <c r="L24" s="79"/>
      <c r="M24" s="80"/>
      <c r="N24" s="81">
        <f>分析係数表!H27</f>
        <v>1.2135524287447932E-2</v>
      </c>
      <c r="O24" s="82">
        <f t="shared" si="3"/>
        <v>0.4567108441661295</v>
      </c>
      <c r="P24" s="76">
        <f>分析係数表!C27</f>
        <v>2.5641025641025661E-2</v>
      </c>
      <c r="Q24" s="82">
        <f t="shared" si="4"/>
        <v>1.1710534465798202E-2</v>
      </c>
      <c r="R24" s="83">
        <v>1.1749433844560087E-2</v>
      </c>
      <c r="S24" s="84">
        <f t="shared" si="5"/>
        <v>1.1786645491714327E-2</v>
      </c>
      <c r="T24" s="85">
        <f>分析係数表!F27</f>
        <v>0.33333333333333331</v>
      </c>
      <c r="U24" s="86">
        <f t="shared" si="6"/>
        <v>3.9288818305714419E-3</v>
      </c>
      <c r="V24" s="87">
        <f>分析係数表!D27</f>
        <v>0</v>
      </c>
      <c r="W24" s="88">
        <f t="shared" si="7"/>
        <v>0</v>
      </c>
      <c r="X24" s="76">
        <f>分析係数表!E27</f>
        <v>0</v>
      </c>
      <c r="Y24" s="89">
        <f t="shared" si="8"/>
        <v>0</v>
      </c>
    </row>
    <row r="25" spans="1:25" x14ac:dyDescent="0.2">
      <c r="A25" s="6" t="s">
        <v>13</v>
      </c>
      <c r="B25" s="5" t="s">
        <v>191</v>
      </c>
      <c r="C25" s="90"/>
      <c r="D25" s="76">
        <f>投入係数表!AI25</f>
        <v>0</v>
      </c>
      <c r="E25" s="77">
        <f t="shared" si="9"/>
        <v>0</v>
      </c>
      <c r="F25" s="76">
        <f>分析係数表!C28</f>
        <v>7.5250836120401843E-3</v>
      </c>
      <c r="G25" s="77">
        <f t="shared" si="0"/>
        <v>0</v>
      </c>
      <c r="H25" s="77">
        <v>3.7553441736756267E-4</v>
      </c>
      <c r="I25" s="77">
        <f t="shared" si="1"/>
        <v>3.7553441736756267E-4</v>
      </c>
      <c r="J25" s="76">
        <f>分析係数表!G28</f>
        <v>0.13043478260869565</v>
      </c>
      <c r="K25" s="78">
        <f t="shared" si="2"/>
        <v>4.8982750091421219E-5</v>
      </c>
      <c r="L25" s="79"/>
      <c r="M25" s="80"/>
      <c r="N25" s="81">
        <f>分析係数表!H28</f>
        <v>2.325428843189347E-2</v>
      </c>
      <c r="O25" s="82">
        <f t="shared" si="3"/>
        <v>0.87515672571293468</v>
      </c>
      <c r="P25" s="76">
        <f>分析係数表!C28</f>
        <v>7.5250836120401843E-3</v>
      </c>
      <c r="Q25" s="82">
        <f t="shared" si="4"/>
        <v>6.585627534629151E-3</v>
      </c>
      <c r="R25" s="83">
        <v>6.8205267418079488E-3</v>
      </c>
      <c r="S25" s="84">
        <f t="shared" si="5"/>
        <v>7.1960611591755114E-3</v>
      </c>
      <c r="T25" s="85">
        <f>分析係数表!F28</f>
        <v>0.21739130434782608</v>
      </c>
      <c r="U25" s="86">
        <f t="shared" si="6"/>
        <v>1.5643611215598937E-3</v>
      </c>
      <c r="V25" s="87">
        <f>分析係数表!D28</f>
        <v>0</v>
      </c>
      <c r="W25" s="88">
        <f t="shared" si="7"/>
        <v>0</v>
      </c>
      <c r="X25" s="76">
        <f>分析係数表!E28</f>
        <v>0</v>
      </c>
      <c r="Y25" s="89">
        <f t="shared" si="8"/>
        <v>0</v>
      </c>
    </row>
    <row r="26" spans="1:25" x14ac:dyDescent="0.2">
      <c r="A26" s="6" t="s">
        <v>14</v>
      </c>
      <c r="B26" s="5" t="s">
        <v>50</v>
      </c>
      <c r="C26" s="90"/>
      <c r="D26" s="76">
        <f>投入係数表!AI26</f>
        <v>1.262945188178833E-2</v>
      </c>
      <c r="E26" s="77">
        <f t="shared" si="9"/>
        <v>1.2629451881788329</v>
      </c>
      <c r="F26" s="76">
        <f>分析係数表!C29</f>
        <v>5.2565707133917394E-2</v>
      </c>
      <c r="G26" s="77">
        <f t="shared" si="0"/>
        <v>6.6387606887998718E-2</v>
      </c>
      <c r="H26" s="77">
        <v>6.9692589359225454E-2</v>
      </c>
      <c r="I26" s="77">
        <f t="shared" si="1"/>
        <v>6.9692589359225454E-2</v>
      </c>
      <c r="J26" s="76">
        <f>分析係数表!G29</f>
        <v>0.23652173913043478</v>
      </c>
      <c r="K26" s="78">
        <f t="shared" si="2"/>
        <v>1.6483812439747239E-2</v>
      </c>
      <c r="L26" s="79"/>
      <c r="M26" s="80"/>
      <c r="N26" s="81">
        <f>分析係数表!H29</f>
        <v>1.0889173144412739E-2</v>
      </c>
      <c r="O26" s="82">
        <f t="shared" si="3"/>
        <v>0.40980540611663513</v>
      </c>
      <c r="P26" s="76">
        <f>分析係数表!C29</f>
        <v>5.2565707133917394E-2</v>
      </c>
      <c r="Q26" s="82">
        <f t="shared" si="4"/>
        <v>2.1541710959823122E-2</v>
      </c>
      <c r="R26" s="83">
        <v>2.6060529776742891E-2</v>
      </c>
      <c r="S26" s="84">
        <f t="shared" si="5"/>
        <v>9.5753119135968345E-2</v>
      </c>
      <c r="T26" s="85">
        <f>分析係数表!F29</f>
        <v>0.37217391304347824</v>
      </c>
      <c r="U26" s="86">
        <f t="shared" si="6"/>
        <v>3.5636813034951698E-2</v>
      </c>
      <c r="V26" s="87">
        <f>分析係数表!D29</f>
        <v>0.13217391304347825</v>
      </c>
      <c r="W26" s="88">
        <f t="shared" si="7"/>
        <v>0</v>
      </c>
      <c r="X26" s="76">
        <f>分析係数表!E29</f>
        <v>0.10086956521739131</v>
      </c>
      <c r="Y26" s="89">
        <f t="shared" si="8"/>
        <v>0</v>
      </c>
    </row>
    <row r="27" spans="1:25" x14ac:dyDescent="0.2">
      <c r="A27" s="6" t="s">
        <v>15</v>
      </c>
      <c r="B27" s="5" t="s">
        <v>36</v>
      </c>
      <c r="C27" s="90"/>
      <c r="D27" s="76">
        <f>投入係数表!AI27</f>
        <v>6.5673149785299319E-3</v>
      </c>
      <c r="E27" s="77">
        <f t="shared" si="9"/>
        <v>0.65673149785299323</v>
      </c>
      <c r="F27" s="76">
        <f>分析係数表!C30</f>
        <v>1</v>
      </c>
      <c r="G27" s="77">
        <f t="shared" si="0"/>
        <v>0.65673149785299323</v>
      </c>
      <c r="H27" s="77">
        <v>0.73059786995000597</v>
      </c>
      <c r="I27" s="77">
        <f t="shared" si="1"/>
        <v>0.73059786995000597</v>
      </c>
      <c r="J27" s="76">
        <f>分析係数表!G30</f>
        <v>0.34479678427869587</v>
      </c>
      <c r="K27" s="78">
        <f t="shared" si="2"/>
        <v>0.25190779615962688</v>
      </c>
      <c r="L27" s="79"/>
      <c r="M27" s="80"/>
      <c r="N27" s="81">
        <f>分析係数表!H30</f>
        <v>0</v>
      </c>
      <c r="O27" s="82">
        <f t="shared" si="3"/>
        <v>0</v>
      </c>
      <c r="P27" s="76">
        <f>分析係数表!C30</f>
        <v>1</v>
      </c>
      <c r="Q27" s="82">
        <f t="shared" si="4"/>
        <v>0</v>
      </c>
      <c r="R27" s="83">
        <v>6.7071259723747598E-2</v>
      </c>
      <c r="S27" s="84">
        <f t="shared" si="5"/>
        <v>0.79766912967375359</v>
      </c>
      <c r="T27" s="85">
        <f>分析係数表!F30</f>
        <v>0.44149173738276015</v>
      </c>
      <c r="U27" s="86">
        <f t="shared" si="6"/>
        <v>0.35216432991625968</v>
      </c>
      <c r="V27" s="87">
        <f>分析係数表!D30</f>
        <v>9.0218847699866017E-2</v>
      </c>
      <c r="W27" s="88">
        <f t="shared" si="7"/>
        <v>0</v>
      </c>
      <c r="X27" s="76">
        <f>分析係数表!E30</f>
        <v>4.6225993747208573E-2</v>
      </c>
      <c r="Y27" s="89">
        <f t="shared" si="8"/>
        <v>0</v>
      </c>
    </row>
    <row r="28" spans="1:25" x14ac:dyDescent="0.2">
      <c r="A28" s="6" t="s">
        <v>16</v>
      </c>
      <c r="B28" s="5" t="s">
        <v>192</v>
      </c>
      <c r="C28" s="90"/>
      <c r="D28" s="76">
        <f>投入係数表!AI28</f>
        <v>2.4501136650669362E-2</v>
      </c>
      <c r="E28" s="77">
        <f t="shared" si="9"/>
        <v>2.4501136650669362</v>
      </c>
      <c r="F28" s="76">
        <f>分析係数表!C31</f>
        <v>0.84592145015105746</v>
      </c>
      <c r="G28" s="77">
        <f t="shared" si="0"/>
        <v>2.072603704588345</v>
      </c>
      <c r="H28" s="77">
        <v>2.3876843646040804</v>
      </c>
      <c r="I28" s="77">
        <f t="shared" si="1"/>
        <v>2.3876843646040804</v>
      </c>
      <c r="J28" s="76">
        <f>分析係数表!G31</f>
        <v>7.1042791857083509E-2</v>
      </c>
      <c r="K28" s="78">
        <f t="shared" si="2"/>
        <v>0.16962776333498036</v>
      </c>
      <c r="L28" s="79"/>
      <c r="M28" s="80"/>
      <c r="N28" s="81">
        <f>分析係数表!H31</f>
        <v>2.6304568860900653E-2</v>
      </c>
      <c r="O28" s="82">
        <f t="shared" si="3"/>
        <v>0.98995161357090777</v>
      </c>
      <c r="P28" s="76">
        <f>分析係数表!C31</f>
        <v>0.84592145015105746</v>
      </c>
      <c r="Q28" s="82">
        <f t="shared" si="4"/>
        <v>0.83742130453128161</v>
      </c>
      <c r="R28" s="83">
        <v>1.0902331360466919</v>
      </c>
      <c r="S28" s="84">
        <f t="shared" si="5"/>
        <v>3.4779175006507721</v>
      </c>
      <c r="T28" s="85">
        <f>分析係数表!F31</f>
        <v>0.3444121312837557</v>
      </c>
      <c r="U28" s="86">
        <f t="shared" si="6"/>
        <v>1.1978369788282053</v>
      </c>
      <c r="V28" s="87">
        <f>分析係数表!D31</f>
        <v>0</v>
      </c>
      <c r="W28" s="88">
        <f t="shared" si="7"/>
        <v>0</v>
      </c>
      <c r="X28" s="76">
        <f>分析係数表!E31</f>
        <v>0</v>
      </c>
      <c r="Y28" s="89">
        <f t="shared" si="8"/>
        <v>0</v>
      </c>
    </row>
    <row r="29" spans="1:25" x14ac:dyDescent="0.2">
      <c r="A29" s="6" t="s">
        <v>17</v>
      </c>
      <c r="B29" s="5" t="s">
        <v>272</v>
      </c>
      <c r="C29" s="90"/>
      <c r="D29" s="76">
        <f>投入係数表!AI29</f>
        <v>9.3457943925233638E-3</v>
      </c>
      <c r="E29" s="77">
        <f t="shared" si="9"/>
        <v>0.93457943925233633</v>
      </c>
      <c r="F29" s="76">
        <f>分析係数表!C32</f>
        <v>1</v>
      </c>
      <c r="G29" s="77">
        <f t="shared" si="0"/>
        <v>0.93457943925233633</v>
      </c>
      <c r="H29" s="77">
        <v>1.0413192018058566</v>
      </c>
      <c r="I29" s="77">
        <f t="shared" si="1"/>
        <v>1.0413192018058566</v>
      </c>
      <c r="J29" s="76">
        <f>分析係数表!G32</f>
        <v>0.14030064423765212</v>
      </c>
      <c r="K29" s="78">
        <f t="shared" si="2"/>
        <v>0.14609775487039936</v>
      </c>
      <c r="L29" s="79"/>
      <c r="M29" s="80"/>
      <c r="N29" s="81">
        <f>分析係数表!H32</f>
        <v>7.5437042867919574E-3</v>
      </c>
      <c r="O29" s="82">
        <f t="shared" si="3"/>
        <v>0.28390133556272912</v>
      </c>
      <c r="P29" s="76">
        <f>分析係数表!C32</f>
        <v>1</v>
      </c>
      <c r="Q29" s="82">
        <f t="shared" si="4"/>
        <v>0.28390133556272912</v>
      </c>
      <c r="R29" s="83">
        <v>0.3534381890751398</v>
      </c>
      <c r="S29" s="84">
        <f t="shared" si="5"/>
        <v>1.3947573908809963</v>
      </c>
      <c r="T29" s="85">
        <f>分析係数表!F32</f>
        <v>0.4831782390837509</v>
      </c>
      <c r="U29" s="86">
        <f t="shared" si="6"/>
        <v>0.67391642007492658</v>
      </c>
      <c r="V29" s="87">
        <f>分析係数表!D32</f>
        <v>2.7916964924838941E-2</v>
      </c>
      <c r="W29" s="88">
        <f t="shared" si="7"/>
        <v>0</v>
      </c>
      <c r="X29" s="76">
        <f>分析係数表!E32</f>
        <v>4.2233357193987117E-2</v>
      </c>
      <c r="Y29" s="89">
        <f t="shared" si="8"/>
        <v>0</v>
      </c>
    </row>
    <row r="30" spans="1:25" x14ac:dyDescent="0.2">
      <c r="A30" s="6" t="s">
        <v>18</v>
      </c>
      <c r="B30" s="5" t="s">
        <v>273</v>
      </c>
      <c r="C30" s="90"/>
      <c r="D30" s="76">
        <f>投入係数表!AI30</f>
        <v>6.0621369032583987E-3</v>
      </c>
      <c r="E30" s="77">
        <f t="shared" si="9"/>
        <v>0.60621369032583983</v>
      </c>
      <c r="F30" s="76">
        <f>分析係数表!C33</f>
        <v>0.837092731829574</v>
      </c>
      <c r="G30" s="77">
        <f t="shared" si="0"/>
        <v>0.50745707410734464</v>
      </c>
      <c r="H30" s="77">
        <v>0.54381640485494498</v>
      </c>
      <c r="I30" s="77">
        <f t="shared" si="1"/>
        <v>0.54381640485494498</v>
      </c>
      <c r="J30" s="76">
        <f>分析係数表!G33</f>
        <v>0.5074626865671642</v>
      </c>
      <c r="K30" s="78">
        <f t="shared" si="2"/>
        <v>0.27596653380698699</v>
      </c>
      <c r="L30" s="79"/>
      <c r="M30" s="80"/>
      <c r="N30" s="81">
        <f>分析係数表!H33</f>
        <v>1.0823575715831939E-3</v>
      </c>
      <c r="O30" s="82">
        <f t="shared" si="3"/>
        <v>4.0733669885087226E-2</v>
      </c>
      <c r="P30" s="76">
        <f>分析係数表!C33</f>
        <v>0.837092731829574</v>
      </c>
      <c r="Q30" s="82">
        <f t="shared" si="4"/>
        <v>3.4097859001551718E-2</v>
      </c>
      <c r="R30" s="83">
        <v>8.8603383206265152E-2</v>
      </c>
      <c r="S30" s="84">
        <f t="shared" si="5"/>
        <v>0.63241978806121013</v>
      </c>
      <c r="T30" s="85">
        <f>分析係数表!F33</f>
        <v>0.64477611940298507</v>
      </c>
      <c r="U30" s="86">
        <f t="shared" si="6"/>
        <v>0.40776917677976532</v>
      </c>
      <c r="V30" s="87">
        <f>分析係数表!D33</f>
        <v>0.1044776119402985</v>
      </c>
      <c r="W30" s="88">
        <f t="shared" si="7"/>
        <v>0</v>
      </c>
      <c r="X30" s="76">
        <f>分析係数表!E33</f>
        <v>0.10746268656716418</v>
      </c>
      <c r="Y30" s="89">
        <f t="shared" si="8"/>
        <v>0</v>
      </c>
    </row>
    <row r="31" spans="1:25" x14ac:dyDescent="0.2">
      <c r="A31" s="6" t="s">
        <v>19</v>
      </c>
      <c r="B31" s="5" t="s">
        <v>274</v>
      </c>
      <c r="C31" s="90"/>
      <c r="D31" s="76">
        <f>投入係数表!AI31</f>
        <v>1.4650164182874464E-2</v>
      </c>
      <c r="E31" s="77">
        <f t="shared" si="9"/>
        <v>1.4650164182874463</v>
      </c>
      <c r="F31" s="76">
        <f>分析係数表!C34</f>
        <v>0.15171777726539082</v>
      </c>
      <c r="G31" s="77">
        <f t="shared" si="0"/>
        <v>0.22226903463987541</v>
      </c>
      <c r="H31" s="77">
        <v>0.25806301998496251</v>
      </c>
      <c r="I31" s="77">
        <f t="shared" si="1"/>
        <v>0.25806301998496251</v>
      </c>
      <c r="J31" s="76">
        <f>分析係数表!G34</f>
        <v>0.4256007393715342</v>
      </c>
      <c r="K31" s="78">
        <f t="shared" si="2"/>
        <v>0.10983181211005105</v>
      </c>
      <c r="L31" s="79"/>
      <c r="M31" s="80"/>
      <c r="N31" s="81">
        <f>分析係数表!H34</f>
        <v>0.18524713831217815</v>
      </c>
      <c r="O31" s="82">
        <f t="shared" si="3"/>
        <v>6.9716293185143225</v>
      </c>
      <c r="P31" s="76">
        <f>分析係数表!C34</f>
        <v>0.15171777726539082</v>
      </c>
      <c r="Q31" s="82">
        <f t="shared" si="4"/>
        <v>1.0577201041232245</v>
      </c>
      <c r="R31" s="83">
        <v>1.1163796146240086</v>
      </c>
      <c r="S31" s="84">
        <f t="shared" si="5"/>
        <v>1.3744426346089711</v>
      </c>
      <c r="T31" s="85">
        <f>分析係数表!F34</f>
        <v>0.70194085027726427</v>
      </c>
      <c r="U31" s="86">
        <f t="shared" si="6"/>
        <v>0.96477743159474438</v>
      </c>
      <c r="V31" s="87">
        <f>分析係数表!D34</f>
        <v>0.41728280961182995</v>
      </c>
      <c r="W31" s="88">
        <f t="shared" si="7"/>
        <v>1</v>
      </c>
      <c r="X31" s="76">
        <f>分析係数表!E34</f>
        <v>0.28927911275415896</v>
      </c>
      <c r="Y31" s="89">
        <f t="shared" si="8"/>
        <v>0</v>
      </c>
    </row>
    <row r="32" spans="1:25" x14ac:dyDescent="0.2">
      <c r="A32" s="6" t="s">
        <v>20</v>
      </c>
      <c r="B32" s="5" t="s">
        <v>37</v>
      </c>
      <c r="C32" s="90"/>
      <c r="D32" s="76">
        <f>投入係数表!AI32</f>
        <v>9.8509724677948978E-3</v>
      </c>
      <c r="E32" s="77">
        <f t="shared" si="9"/>
        <v>0.98509724677948973</v>
      </c>
      <c r="F32" s="76">
        <f>分析係数表!C35</f>
        <v>0.24573021958870689</v>
      </c>
      <c r="G32" s="77">
        <f t="shared" si="0"/>
        <v>0.2420681627673546</v>
      </c>
      <c r="H32" s="77">
        <v>0.2789230511731447</v>
      </c>
      <c r="I32" s="77">
        <f t="shared" si="1"/>
        <v>0.2789230511731447</v>
      </c>
      <c r="J32" s="76">
        <f>分析係数表!G35</f>
        <v>0.31648936170212766</v>
      </c>
      <c r="K32" s="78">
        <f t="shared" si="2"/>
        <v>8.8276178429798458E-2</v>
      </c>
      <c r="L32" s="79"/>
      <c r="M32" s="80"/>
      <c r="N32" s="81">
        <f>分析係数表!H35</f>
        <v>7.0287644724326803E-2</v>
      </c>
      <c r="O32" s="82">
        <f t="shared" si="3"/>
        <v>2.6452198352649066</v>
      </c>
      <c r="P32" s="76">
        <f>分析係数表!C35</f>
        <v>0.24573021958870689</v>
      </c>
      <c r="Q32" s="82">
        <f t="shared" si="4"/>
        <v>0.6500104509800485</v>
      </c>
      <c r="R32" s="83">
        <v>0.71844332396926081</v>
      </c>
      <c r="S32" s="84">
        <f t="shared" si="5"/>
        <v>0.99736637514240556</v>
      </c>
      <c r="T32" s="85">
        <f>分析係数表!F35</f>
        <v>0.65026595744680848</v>
      </c>
      <c r="U32" s="86">
        <f t="shared" si="6"/>
        <v>0.64855340085722912</v>
      </c>
      <c r="V32" s="87">
        <f>分析係数表!D35</f>
        <v>8.2446808510638292E-2</v>
      </c>
      <c r="W32" s="88">
        <f t="shared" si="7"/>
        <v>0</v>
      </c>
      <c r="X32" s="76">
        <f>分析係数表!E35</f>
        <v>6.3829787234042548E-2</v>
      </c>
      <c r="Y32" s="89">
        <f t="shared" si="8"/>
        <v>0</v>
      </c>
    </row>
    <row r="33" spans="1:25" x14ac:dyDescent="0.2">
      <c r="A33" s="6" t="s">
        <v>21</v>
      </c>
      <c r="B33" s="5" t="s">
        <v>38</v>
      </c>
      <c r="C33" s="90"/>
      <c r="D33" s="76">
        <f>投入係数表!AI33</f>
        <v>2.5258903763576662E-3</v>
      </c>
      <c r="E33" s="77">
        <f t="shared" si="9"/>
        <v>0.25258903763576662</v>
      </c>
      <c r="F33" s="76">
        <f>分析係数表!C36</f>
        <v>0.58821233411397345</v>
      </c>
      <c r="G33" s="77">
        <f t="shared" si="0"/>
        <v>0.14857598739933656</v>
      </c>
      <c r="H33" s="77">
        <v>0.17258512368516635</v>
      </c>
      <c r="I33" s="77">
        <f t="shared" si="1"/>
        <v>0.17258512368516635</v>
      </c>
      <c r="J33" s="76">
        <f>分析係数表!G36</f>
        <v>4.6988749172733289E-2</v>
      </c>
      <c r="K33" s="78">
        <f t="shared" si="2"/>
        <v>8.1095590877874324E-3</v>
      </c>
      <c r="L33" s="79"/>
      <c r="M33" s="80"/>
      <c r="N33" s="81">
        <f>分析係数表!H36</f>
        <v>7.2517957296073993E-2</v>
      </c>
      <c r="O33" s="82">
        <f t="shared" si="3"/>
        <v>2.7291558823008439</v>
      </c>
      <c r="P33" s="76">
        <f>分析係数表!C36</f>
        <v>0.58821233411397345</v>
      </c>
      <c r="Q33" s="82">
        <f t="shared" si="4"/>
        <v>1.60532315168906</v>
      </c>
      <c r="R33" s="83">
        <v>1.6946682535799016</v>
      </c>
      <c r="S33" s="84">
        <f t="shared" si="5"/>
        <v>1.8672533772650679</v>
      </c>
      <c r="T33" s="85">
        <f>分析係数表!F36</f>
        <v>0.85903375248180014</v>
      </c>
      <c r="U33" s="86">
        <f t="shared" si="6"/>
        <v>1.6040336755063258</v>
      </c>
      <c r="V33" s="87">
        <f>分析係数表!D36</f>
        <v>3.6399735274652546E-2</v>
      </c>
      <c r="W33" s="88">
        <f t="shared" si="7"/>
        <v>0</v>
      </c>
      <c r="X33" s="76">
        <f>分析係数表!E36</f>
        <v>1.1912640635340834E-2</v>
      </c>
      <c r="Y33" s="89">
        <f t="shared" si="8"/>
        <v>0</v>
      </c>
    </row>
    <row r="34" spans="1:25" x14ac:dyDescent="0.2">
      <c r="A34" s="6" t="s">
        <v>22</v>
      </c>
      <c r="B34" s="5" t="s">
        <v>377</v>
      </c>
      <c r="C34" s="90"/>
      <c r="D34" s="76">
        <f>投入係数表!AI34</f>
        <v>1.4397575145238697E-2</v>
      </c>
      <c r="E34" s="77">
        <f t="shared" si="9"/>
        <v>1.4397575145238697</v>
      </c>
      <c r="F34" s="76">
        <f>分析係数表!C37</f>
        <v>0.50371087447563734</v>
      </c>
      <c r="G34" s="77">
        <f t="shared" si="0"/>
        <v>0.7252215166736885</v>
      </c>
      <c r="H34" s="77">
        <v>0.85246113429968762</v>
      </c>
      <c r="I34" s="77">
        <f t="shared" si="1"/>
        <v>0.85246113429968762</v>
      </c>
      <c r="J34" s="76">
        <f>分析係数表!G37</f>
        <v>0.46674537583628495</v>
      </c>
      <c r="K34" s="78">
        <f t="shared" si="2"/>
        <v>0.3978822925145335</v>
      </c>
      <c r="L34" s="79"/>
      <c r="M34" s="80"/>
      <c r="N34" s="81">
        <f>分析係数表!H37</f>
        <v>5.4544261864934891E-2</v>
      </c>
      <c r="O34" s="82">
        <f t="shared" si="3"/>
        <v>2.0527300914818198</v>
      </c>
      <c r="P34" s="76">
        <f>分析係数表!C37</f>
        <v>0.50371087447563734</v>
      </c>
      <c r="Q34" s="82">
        <f t="shared" si="4"/>
        <v>1.0339824694427624</v>
      </c>
      <c r="R34" s="83">
        <v>1.1684859887252412</v>
      </c>
      <c r="S34" s="84">
        <f t="shared" si="5"/>
        <v>2.020947123024929</v>
      </c>
      <c r="T34" s="85">
        <f>分析係数表!F37</f>
        <v>0.71979535615899248</v>
      </c>
      <c r="U34" s="86">
        <f t="shared" si="6"/>
        <v>1.45466835419622</v>
      </c>
      <c r="V34" s="87">
        <f>分析係数表!D37</f>
        <v>7.0838252656434481E-2</v>
      </c>
      <c r="W34" s="88">
        <f t="shared" si="7"/>
        <v>0</v>
      </c>
      <c r="X34" s="76">
        <f>分析係数表!E37</f>
        <v>5.5489964580873671E-2</v>
      </c>
      <c r="Y34" s="89">
        <f t="shared" si="8"/>
        <v>0</v>
      </c>
    </row>
    <row r="35" spans="1:25" x14ac:dyDescent="0.2">
      <c r="A35" s="6" t="s">
        <v>23</v>
      </c>
      <c r="B35" s="5" t="s">
        <v>193</v>
      </c>
      <c r="C35" s="90"/>
      <c r="D35" s="76">
        <f>投入係数表!AI35</f>
        <v>1.4902753220510229E-2</v>
      </c>
      <c r="E35" s="77">
        <f t="shared" si="9"/>
        <v>1.490275322051023</v>
      </c>
      <c r="F35" s="76">
        <f>分析係数表!C38</f>
        <v>2.603198214949809E-3</v>
      </c>
      <c r="G35" s="77">
        <f t="shared" si="0"/>
        <v>3.8794820581469747E-3</v>
      </c>
      <c r="H35" s="77">
        <v>4.3093988167884918E-3</v>
      </c>
      <c r="I35" s="77">
        <f t="shared" si="1"/>
        <v>4.3093988167884918E-3</v>
      </c>
      <c r="J35" s="76">
        <f>分析係数表!G38</f>
        <v>0.5</v>
      </c>
      <c r="K35" s="78">
        <f t="shared" si="2"/>
        <v>2.1546994083942459E-3</v>
      </c>
      <c r="L35" s="79"/>
      <c r="M35" s="80"/>
      <c r="N35" s="81">
        <f>分析係数表!H38</f>
        <v>4.7820525435402932E-2</v>
      </c>
      <c r="O35" s="82">
        <f t="shared" si="3"/>
        <v>1.7996875967411265</v>
      </c>
      <c r="P35" s="76">
        <f>分析係数表!C38</f>
        <v>2.603198214949809E-3</v>
      </c>
      <c r="Q35" s="82">
        <f t="shared" si="4"/>
        <v>4.6849435393038121E-3</v>
      </c>
      <c r="R35" s="83">
        <v>5.2676482946249171E-3</v>
      </c>
      <c r="S35" s="84">
        <f t="shared" si="5"/>
        <v>9.577047111413408E-3</v>
      </c>
      <c r="T35" s="85">
        <f>分析係数表!F38</f>
        <v>0.66666666666666663</v>
      </c>
      <c r="U35" s="86">
        <f t="shared" si="6"/>
        <v>6.384698074275605E-3</v>
      </c>
      <c r="V35" s="87">
        <f>分析係数表!D38</f>
        <v>1.0833333333333333</v>
      </c>
      <c r="W35" s="88">
        <f t="shared" si="7"/>
        <v>0</v>
      </c>
      <c r="X35" s="76">
        <f>分析係数表!E38</f>
        <v>0</v>
      </c>
      <c r="Y35" s="89">
        <f t="shared" si="8"/>
        <v>0</v>
      </c>
    </row>
    <row r="36" spans="1:25" x14ac:dyDescent="0.2">
      <c r="A36" s="6" t="s">
        <v>24</v>
      </c>
      <c r="B36" s="5" t="s">
        <v>39</v>
      </c>
      <c r="C36" s="90"/>
      <c r="D36" s="76">
        <f>投入係数表!AI36</f>
        <v>0</v>
      </c>
      <c r="E36" s="77">
        <f t="shared" si="9"/>
        <v>0</v>
      </c>
      <c r="F36" s="76">
        <f>分析係数表!C39</f>
        <v>1</v>
      </c>
      <c r="G36" s="77">
        <f t="shared" si="0"/>
        <v>0</v>
      </c>
      <c r="H36" s="77">
        <v>1.2785380004471606E-2</v>
      </c>
      <c r="I36" s="77">
        <f t="shared" si="1"/>
        <v>1.2785380004471606E-2</v>
      </c>
      <c r="J36" s="76">
        <f>分析係数表!G39</f>
        <v>0.35424286759326995</v>
      </c>
      <c r="K36" s="78">
        <f t="shared" si="2"/>
        <v>4.5291296760536764E-3</v>
      </c>
      <c r="L36" s="79"/>
      <c r="M36" s="80"/>
      <c r="N36" s="81">
        <f>分析係数表!H39</f>
        <v>4.3622290006231756E-3</v>
      </c>
      <c r="O36" s="82">
        <f t="shared" si="3"/>
        <v>0.16416903317323034</v>
      </c>
      <c r="P36" s="76">
        <f>分析係数表!C39</f>
        <v>1</v>
      </c>
      <c r="Q36" s="82">
        <f t="shared" si="4"/>
        <v>0.16416903317323034</v>
      </c>
      <c r="R36" s="83">
        <v>0.17317270502000931</v>
      </c>
      <c r="S36" s="84">
        <f t="shared" si="5"/>
        <v>0.18595808502448091</v>
      </c>
      <c r="T36" s="85">
        <f>分析係数表!F39</f>
        <v>0.70501097293343085</v>
      </c>
      <c r="U36" s="86">
        <f t="shared" si="6"/>
        <v>0.13110249044794695</v>
      </c>
      <c r="V36" s="87">
        <f>分析係数表!D39</f>
        <v>6.4008778346744691E-2</v>
      </c>
      <c r="W36" s="88">
        <f t="shared" si="7"/>
        <v>0</v>
      </c>
      <c r="X36" s="76">
        <f>分析係数表!E39</f>
        <v>8.1199707388441844E-2</v>
      </c>
      <c r="Y36" s="89">
        <f t="shared" si="8"/>
        <v>0</v>
      </c>
    </row>
    <row r="37" spans="1:25" x14ac:dyDescent="0.2">
      <c r="A37" s="6" t="s">
        <v>25</v>
      </c>
      <c r="B37" s="5" t="s">
        <v>40</v>
      </c>
      <c r="C37" s="75">
        <f>最終需要_まとめ!C38</f>
        <v>100</v>
      </c>
      <c r="D37" s="76">
        <f>投入係数表!AI37</f>
        <v>0</v>
      </c>
      <c r="E37" s="77">
        <f t="shared" si="9"/>
        <v>0</v>
      </c>
      <c r="F37" s="76">
        <f>分析係数表!C40</f>
        <v>0.80741531074953321</v>
      </c>
      <c r="G37" s="77">
        <f t="shared" si="0"/>
        <v>0</v>
      </c>
      <c r="H37" s="77">
        <v>7.3725069878652295E-4</v>
      </c>
      <c r="I37" s="77">
        <f t="shared" si="1"/>
        <v>100.00073725069879</v>
      </c>
      <c r="J37" s="76">
        <f>分析係数表!G40</f>
        <v>0.58044960848699167</v>
      </c>
      <c r="K37" s="78">
        <f t="shared" si="2"/>
        <v>58.045388785578638</v>
      </c>
      <c r="L37" s="79"/>
      <c r="M37" s="80"/>
      <c r="N37" s="81">
        <f>分析係数表!H40</f>
        <v>3.1486765718783824E-2</v>
      </c>
      <c r="O37" s="82">
        <f t="shared" si="3"/>
        <v>1.1849794875661739</v>
      </c>
      <c r="P37" s="76">
        <f>分析係数表!C40</f>
        <v>0.80741531074953321</v>
      </c>
      <c r="Q37" s="82">
        <f t="shared" si="4"/>
        <v>0.95677058118506486</v>
      </c>
      <c r="R37" s="83">
        <v>0.95783761463210237</v>
      </c>
      <c r="S37" s="84">
        <f t="shared" si="5"/>
        <v>100.95857486533089</v>
      </c>
      <c r="T37" s="85">
        <f>分析係数表!F40</f>
        <v>0.7794897701439758</v>
      </c>
      <c r="U37" s="86">
        <f t="shared" si="6"/>
        <v>78.696176315840148</v>
      </c>
      <c r="V37" s="87">
        <f>分析係数表!D40</f>
        <v>0.16393028542561253</v>
      </c>
      <c r="W37" s="88">
        <f t="shared" si="7"/>
        <v>17</v>
      </c>
      <c r="X37" s="76">
        <f>分析係数表!E40</f>
        <v>9.8509724677948982E-2</v>
      </c>
      <c r="Y37" s="89">
        <f t="shared" si="8"/>
        <v>10</v>
      </c>
    </row>
    <row r="38" spans="1:25" x14ac:dyDescent="0.2">
      <c r="A38" s="6" t="s">
        <v>26</v>
      </c>
      <c r="B38" s="5" t="s">
        <v>276</v>
      </c>
      <c r="C38" s="90"/>
      <c r="D38" s="76">
        <f>投入係数表!AI38</f>
        <v>0</v>
      </c>
      <c r="E38" s="77">
        <f t="shared" si="9"/>
        <v>0</v>
      </c>
      <c r="F38" s="76">
        <f>分析係数表!C41</f>
        <v>0.45201238390092879</v>
      </c>
      <c r="G38" s="77">
        <f t="shared" si="0"/>
        <v>0</v>
      </c>
      <c r="H38" s="77">
        <v>6.7686398534265378E-5</v>
      </c>
      <c r="I38" s="77">
        <f t="shared" si="1"/>
        <v>6.7686398534265378E-5</v>
      </c>
      <c r="J38" s="76">
        <f>分析係数表!G41</f>
        <v>0.48819421350182907</v>
      </c>
      <c r="K38" s="78">
        <f t="shared" si="2"/>
        <v>3.3044108097207039E-5</v>
      </c>
      <c r="L38" s="79"/>
      <c r="M38" s="80"/>
      <c r="N38" s="81">
        <f>分析係数表!H41</f>
        <v>5.5823411722260484E-2</v>
      </c>
      <c r="O38" s="82">
        <f t="shared" si="3"/>
        <v>2.1008698831641954</v>
      </c>
      <c r="P38" s="76">
        <f>分析係数表!C41</f>
        <v>0.45201238390092879</v>
      </c>
      <c r="Q38" s="82">
        <f t="shared" si="4"/>
        <v>0.94961920415471368</v>
      </c>
      <c r="R38" s="83">
        <v>0.95798813736140731</v>
      </c>
      <c r="S38" s="84">
        <f t="shared" si="5"/>
        <v>0.95805582375994158</v>
      </c>
      <c r="T38" s="85">
        <f>分析係数表!F41</f>
        <v>0.58829398071167271</v>
      </c>
      <c r="U38" s="86">
        <f t="shared" si="6"/>
        <v>0.56361847430373679</v>
      </c>
      <c r="V38" s="87">
        <f>分析係数表!D41</f>
        <v>0.2361157299634187</v>
      </c>
      <c r="W38" s="88">
        <f t="shared" si="7"/>
        <v>0</v>
      </c>
      <c r="X38" s="76">
        <f>分析係数表!E41</f>
        <v>0.23478550049883604</v>
      </c>
      <c r="Y38" s="89">
        <f t="shared" si="8"/>
        <v>0</v>
      </c>
    </row>
    <row r="39" spans="1:25" x14ac:dyDescent="0.2">
      <c r="A39" s="6" t="s">
        <v>51</v>
      </c>
      <c r="B39" s="5" t="s">
        <v>367</v>
      </c>
      <c r="C39" s="90"/>
      <c r="D39" s="76">
        <f>投入係数表!AI39</f>
        <v>1.0103561505430665E-3</v>
      </c>
      <c r="E39" s="77">
        <f t="shared" si="9"/>
        <v>0.10103561505430665</v>
      </c>
      <c r="F39" s="76">
        <f>分析係数表!C42</f>
        <v>0.22977941176470584</v>
      </c>
      <c r="G39" s="77">
        <f>E39*F39</f>
        <v>2.321590419446384E-2</v>
      </c>
      <c r="H39" s="77">
        <v>2.6904907350120025E-2</v>
      </c>
      <c r="I39" s="77">
        <f>C39+H39</f>
        <v>2.6904907350120025E-2</v>
      </c>
      <c r="J39" s="76">
        <f>分析係数表!G42</f>
        <v>0.5</v>
      </c>
      <c r="K39" s="78">
        <f>I39*J39</f>
        <v>1.3452453675060013E-2</v>
      </c>
      <c r="L39" s="79"/>
      <c r="M39" s="80"/>
      <c r="N39" s="81">
        <f>分析係数表!H42</f>
        <v>1.6268162288038308E-2</v>
      </c>
      <c r="O39" s="82">
        <f t="shared" si="3"/>
        <v>0.6122394019091898</v>
      </c>
      <c r="P39" s="76">
        <f>分析係数表!C42</f>
        <v>0.22977941176470584</v>
      </c>
      <c r="Q39" s="82">
        <f>O39*P39</f>
        <v>0.14068000962986896</v>
      </c>
      <c r="R39" s="83">
        <v>0.144244670068013</v>
      </c>
      <c r="S39" s="84">
        <f>I39+R39</f>
        <v>0.17114957741813303</v>
      </c>
      <c r="T39" s="85">
        <f>分析係数表!F42</f>
        <v>0.56349206349206349</v>
      </c>
      <c r="U39" s="86">
        <f>S39*T39</f>
        <v>9.6441428545138444E-2</v>
      </c>
      <c r="V39" s="87">
        <f>分析係数表!D42</f>
        <v>0.8571428571428571</v>
      </c>
      <c r="W39" s="88">
        <f>ROUND(S39*V39,0)</f>
        <v>0</v>
      </c>
      <c r="X39" s="76">
        <f>分析係数表!E42</f>
        <v>0.72222222222222221</v>
      </c>
      <c r="Y39" s="89">
        <f>ROUND(S39*X39,0)</f>
        <v>0</v>
      </c>
    </row>
    <row r="40" spans="1:25" x14ac:dyDescent="0.2">
      <c r="A40" s="6" t="s">
        <v>194</v>
      </c>
      <c r="B40" s="5" t="s">
        <v>41</v>
      </c>
      <c r="C40" s="90"/>
      <c r="D40" s="76">
        <f>投入係数表!AI40</f>
        <v>5.1780752715332154E-2</v>
      </c>
      <c r="E40" s="77">
        <f t="shared" si="9"/>
        <v>5.1780752715332152</v>
      </c>
      <c r="F40" s="76">
        <f>分析係数表!C43</f>
        <v>0.15755839576906128</v>
      </c>
      <c r="G40" s="77">
        <f>E40*F40</f>
        <v>0.81584923295421974</v>
      </c>
      <c r="H40" s="77">
        <v>0.92027618928785038</v>
      </c>
      <c r="I40" s="77">
        <f>C40+H40</f>
        <v>0.92027618928785038</v>
      </c>
      <c r="J40" s="76">
        <f>分析係数表!G43</f>
        <v>0.37795275590551181</v>
      </c>
      <c r="K40" s="78">
        <f>I40*J40</f>
        <v>0.34782092193556552</v>
      </c>
      <c r="L40" s="79"/>
      <c r="M40" s="80"/>
      <c r="N40" s="81">
        <f>分析係数表!H43</f>
        <v>4.3425497720489356E-2</v>
      </c>
      <c r="O40" s="82">
        <f t="shared" si="3"/>
        <v>1.6342842099350148</v>
      </c>
      <c r="P40" s="76">
        <f>分析係数表!C43</f>
        <v>0.15755839576906128</v>
      </c>
      <c r="Q40" s="82">
        <f>O40*P40</f>
        <v>0.25749519834806867</v>
      </c>
      <c r="R40" s="83">
        <v>0.36603212855211237</v>
      </c>
      <c r="S40" s="84">
        <f>I40+R40</f>
        <v>1.2863083178399628</v>
      </c>
      <c r="T40" s="85">
        <f>分析係数表!F43</f>
        <v>0.59317585301837272</v>
      </c>
      <c r="U40" s="86">
        <f>S40*T40</f>
        <v>0.76300703367934808</v>
      </c>
      <c r="V40" s="87">
        <f>分析係数表!D43</f>
        <v>0.81889763779527558</v>
      </c>
      <c r="W40" s="88">
        <f>ROUND(S40*V40,0)</f>
        <v>1</v>
      </c>
      <c r="X40" s="76">
        <f>分析係数表!E43</f>
        <v>0.67322834645669294</v>
      </c>
      <c r="Y40" s="89">
        <f>ROUND(S40*X40,0)</f>
        <v>1</v>
      </c>
    </row>
    <row r="41" spans="1:25" x14ac:dyDescent="0.2">
      <c r="A41" s="6" t="s">
        <v>340</v>
      </c>
      <c r="B41" s="5" t="s">
        <v>42</v>
      </c>
      <c r="C41" s="90"/>
      <c r="D41" s="76">
        <f>投入係数表!AI41</f>
        <v>3.2836574892649659E-3</v>
      </c>
      <c r="E41" s="77">
        <f t="shared" si="9"/>
        <v>0.32836574892649661</v>
      </c>
      <c r="F41" s="76">
        <f>分析係数表!C44</f>
        <v>0.3172445048719692</v>
      </c>
      <c r="G41" s="77">
        <f>E41*F41</f>
        <v>0.10417222943509977</v>
      </c>
      <c r="H41" s="77">
        <v>0.10499600635205944</v>
      </c>
      <c r="I41" s="77">
        <f>C41+H41</f>
        <v>0.10499600635205944</v>
      </c>
      <c r="J41" s="76">
        <f>分析係数表!G44</f>
        <v>0.27070707070707073</v>
      </c>
      <c r="K41" s="78">
        <f>I41*J41</f>
        <v>2.8423161315507001E-2</v>
      </c>
      <c r="L41" s="79"/>
      <c r="M41" s="80"/>
      <c r="N41" s="81">
        <f>分析係数表!H44</f>
        <v>0.1249959001607137</v>
      </c>
      <c r="O41" s="82">
        <f t="shared" si="3"/>
        <v>4.7041216949111337</v>
      </c>
      <c r="P41" s="76">
        <f>分析係数表!C44</f>
        <v>0.3172445048719692</v>
      </c>
      <c r="Q41" s="82">
        <f>O41*P41</f>
        <v>1.4923567579595711</v>
      </c>
      <c r="R41" s="83">
        <v>1.5059566794935946</v>
      </c>
      <c r="S41" s="84">
        <f>I41+R41</f>
        <v>1.610952685845654</v>
      </c>
      <c r="T41" s="85">
        <f>分析係数表!F44</f>
        <v>0.56111111111111112</v>
      </c>
      <c r="U41" s="86">
        <f>S41*T41</f>
        <v>0.90392345150228359</v>
      </c>
      <c r="V41" s="87">
        <f>分析係数表!D44</f>
        <v>0.3292929292929293</v>
      </c>
      <c r="W41" s="88">
        <f>ROUND(S41*V41,0)</f>
        <v>1</v>
      </c>
      <c r="X41" s="76">
        <f>分析係数表!E44</f>
        <v>0.21363636363636362</v>
      </c>
      <c r="Y41" s="89">
        <f>ROUND(S41*X41,0)</f>
        <v>0</v>
      </c>
    </row>
    <row r="42" spans="1:25" x14ac:dyDescent="0.2">
      <c r="A42" s="6" t="s">
        <v>341</v>
      </c>
      <c r="B42" s="5" t="s">
        <v>278</v>
      </c>
      <c r="C42" s="90"/>
      <c r="D42" s="76">
        <f>投入係数表!AI42</f>
        <v>1.0103561505430665E-3</v>
      </c>
      <c r="E42" s="77">
        <f t="shared" si="9"/>
        <v>0.10103561505430665</v>
      </c>
      <c r="F42" s="76">
        <f>分析係数表!C45</f>
        <v>1</v>
      </c>
      <c r="G42" s="77">
        <f>E42*F42</f>
        <v>0.10103561505430665</v>
      </c>
      <c r="H42" s="77">
        <v>0.10797321407985801</v>
      </c>
      <c r="I42" s="77">
        <f>C42+H42</f>
        <v>0.10797321407985801</v>
      </c>
      <c r="J42" s="76">
        <f>分析係数表!G45</f>
        <v>0</v>
      </c>
      <c r="K42" s="78">
        <f>I42*J42</f>
        <v>0</v>
      </c>
      <c r="L42" s="79"/>
      <c r="M42" s="80"/>
      <c r="N42" s="81">
        <f>分析係数表!H45</f>
        <v>0</v>
      </c>
      <c r="O42" s="82">
        <f t="shared" si="3"/>
        <v>0</v>
      </c>
      <c r="P42" s="76">
        <f>分析係数表!C45</f>
        <v>1</v>
      </c>
      <c r="Q42" s="82">
        <f>O42*P42</f>
        <v>0</v>
      </c>
      <c r="R42" s="83">
        <v>1.3089075112388059E-2</v>
      </c>
      <c r="S42" s="84">
        <f>I42+R42</f>
        <v>0.12106228919224607</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1.414498610760293E-2</v>
      </c>
      <c r="E43" s="77">
        <f t="shared" si="9"/>
        <v>1.414498610760293</v>
      </c>
      <c r="F43" s="76">
        <f>分析係数表!C46</f>
        <v>4.6672428694900625E-2</v>
      </c>
      <c r="G43" s="77">
        <f>E43*F43</f>
        <v>6.6018085549745767E-2</v>
      </c>
      <c r="H43" s="77">
        <v>6.904105202414669E-2</v>
      </c>
      <c r="I43" s="77">
        <f>C43+H43</f>
        <v>6.904105202414669E-2</v>
      </c>
      <c r="J43" s="76">
        <f>分析係数表!G46</f>
        <v>1.8518518518518517E-2</v>
      </c>
      <c r="K43" s="78">
        <f>I43*J43</f>
        <v>1.2785380004471608E-3</v>
      </c>
      <c r="L43" s="79"/>
      <c r="M43" s="80"/>
      <c r="N43" s="81">
        <f>分析係数表!H46</f>
        <v>2.5582997146511858E-2</v>
      </c>
      <c r="O43" s="82">
        <f t="shared" si="3"/>
        <v>0.96279583364751631</v>
      </c>
      <c r="P43" s="76">
        <f>分析係数表!C46</f>
        <v>4.6672428694900625E-2</v>
      </c>
      <c r="Q43" s="82">
        <f>O43*P43</f>
        <v>4.4936019893661111E-2</v>
      </c>
      <c r="R43" s="83">
        <v>4.8619827972606625E-2</v>
      </c>
      <c r="S43" s="84">
        <f>I43+R43</f>
        <v>0.11766087999675331</v>
      </c>
      <c r="T43" s="85">
        <f>分析係数表!F46</f>
        <v>0.35185185185185186</v>
      </c>
      <c r="U43" s="86">
        <f>S43*T43</f>
        <v>4.1399198517376168E-2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92">
        <f>投入係数表!AI44</f>
        <v>0.21343773680222278</v>
      </c>
      <c r="E44" s="91">
        <f>SUM(E5:E43)</f>
        <v>21.343773680222281</v>
      </c>
      <c r="F44" s="92">
        <f>分析係数表!C47</f>
        <v>0.39611399613657461</v>
      </c>
      <c r="G44" s="91">
        <f>SUM(G5:G43)</f>
        <v>7.2326662706828735</v>
      </c>
      <c r="H44" s="91">
        <f>SUM(H5:H43)</f>
        <v>8.3609074816514983</v>
      </c>
      <c r="I44" s="91">
        <f>SUM(I5:I43)</f>
        <v>108.36090748165149</v>
      </c>
      <c r="J44" s="92">
        <f>分析係数表!G47</f>
        <v>0.26621430495689657</v>
      </c>
      <c r="K44" s="93">
        <f>SUM(K5:K43)</f>
        <v>60.022660148200877</v>
      </c>
      <c r="L44" s="94">
        <f>最終需要_まとめ!$L$33</f>
        <v>0.627</v>
      </c>
      <c r="M44" s="91">
        <f>K44*L44</f>
        <v>37.634207912921951</v>
      </c>
      <c r="N44" s="95">
        <f>分析係数表!H47</f>
        <v>1</v>
      </c>
      <c r="O44" s="109">
        <f>SUM(O5:O43)</f>
        <v>37.634207912921951</v>
      </c>
      <c r="P44" s="92">
        <f>分析係数表!C47</f>
        <v>0.39611399613657461</v>
      </c>
      <c r="Q44" s="96">
        <f>SUM(Q5:Q43)</f>
        <v>11.083593204041918</v>
      </c>
      <c r="R44" s="91">
        <f>SUM(R5:R43)</f>
        <v>12.461320067685445</v>
      </c>
      <c r="S44" s="97">
        <f>SUM(S5:S43)</f>
        <v>120.82222754933696</v>
      </c>
      <c r="T44" s="98">
        <f>分析係数表!F47</f>
        <v>0.49986530172413796</v>
      </c>
      <c r="U44" s="99">
        <f>SUM(U5:U43)</f>
        <v>89.567587746960285</v>
      </c>
      <c r="V44" s="100">
        <f>分析係数表!D47</f>
        <v>0.10482893318965517</v>
      </c>
      <c r="W44" s="101">
        <f>SUM(W5:W43)</f>
        <v>20</v>
      </c>
      <c r="X44" s="92">
        <f>分析係数表!E47</f>
        <v>8.4725215517241381E-2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2.3279015630196208E-3</v>
      </c>
      <c r="E5" s="110">
        <f>$C$38*D5</f>
        <v>0.23279015630196209</v>
      </c>
      <c r="F5" s="85">
        <f>分析係数表!C8</f>
        <v>1</v>
      </c>
      <c r="G5" s="110">
        <f t="shared" ref="G5:G38" si="0">E5*F5</f>
        <v>0.23279015630196209</v>
      </c>
      <c r="H5" s="110">
        <f t="array" ref="H5:H43">MMULT(逆行列係数!C5:AO43,'34'!G5:G43)</f>
        <v>0.3086309545481824</v>
      </c>
      <c r="I5" s="110">
        <f t="shared" ref="I5:I38" si="1">C5+H5</f>
        <v>0.3086309545481824</v>
      </c>
      <c r="J5" s="85">
        <f>分析係数表!G8</f>
        <v>0.11967899511514306</v>
      </c>
      <c r="K5" s="111">
        <f t="shared" ref="K5:K38" si="2">I5*J5</f>
        <v>3.6936642501753859E-2</v>
      </c>
      <c r="L5" s="79" t="s">
        <v>187</v>
      </c>
      <c r="M5" s="80" t="s">
        <v>187</v>
      </c>
      <c r="N5" s="81">
        <f>分析係数表!H8</f>
        <v>1.4037849716291122E-2</v>
      </c>
      <c r="O5" s="82">
        <f t="shared" ref="O5:O43" si="3">$M$44*N5</f>
        <v>0.4505863884678622</v>
      </c>
      <c r="P5" s="76">
        <f>分析係数表!C8</f>
        <v>1</v>
      </c>
      <c r="Q5" s="82">
        <f t="shared" ref="Q5:Q38" si="4">O5*P5</f>
        <v>0.4505863884678622</v>
      </c>
      <c r="R5" s="83">
        <f t="array" ref="R5:R43">MMULT(逆行列係数!C5:AO43,'34'!Q5:Q43)</f>
        <v>0.65160592495415115</v>
      </c>
      <c r="S5" s="84">
        <f t="shared" ref="S5:S38" si="5">I5+R5</f>
        <v>0.9602368795023335</v>
      </c>
      <c r="T5" s="85">
        <f>分析係数表!F8</f>
        <v>0.45208187950686207</v>
      </c>
      <c r="U5" s="86">
        <f t="shared" ref="U5:U43" si="6">S5*T5</f>
        <v>0.43410569325721915</v>
      </c>
      <c r="V5" s="87">
        <f>分析係数表!D8</f>
        <v>4.4545243079785996E-2</v>
      </c>
      <c r="W5" s="167">
        <f t="shared" ref="W5:W43" si="7">ROUND(S5*V5,0)</f>
        <v>0</v>
      </c>
      <c r="X5" s="76">
        <f>分析係数表!E8</f>
        <v>3.7217957664573156E-2</v>
      </c>
      <c r="Y5" s="166">
        <f t="shared" ref="Y5:Y43" si="8">ROUND(S5*X5,0)</f>
        <v>0</v>
      </c>
    </row>
    <row r="6" spans="1:25" x14ac:dyDescent="0.2">
      <c r="A6" s="6" t="s">
        <v>219</v>
      </c>
      <c r="B6" s="5" t="s">
        <v>265</v>
      </c>
      <c r="C6" s="90"/>
      <c r="D6" s="107">
        <f>投入係数表!AJ6</f>
        <v>0</v>
      </c>
      <c r="E6" s="110">
        <f t="shared" ref="E6:E43" si="9">$C$38*D6</f>
        <v>0</v>
      </c>
      <c r="F6" s="85">
        <f>分析係数表!C9</f>
        <v>0.71764705882352942</v>
      </c>
      <c r="G6" s="110">
        <f t="shared" si="0"/>
        <v>0</v>
      </c>
      <c r="H6" s="110">
        <v>4.4927096743881756E-3</v>
      </c>
      <c r="I6" s="110">
        <f t="shared" si="1"/>
        <v>4.4927096743881756E-3</v>
      </c>
      <c r="J6" s="85">
        <f>分析係数表!G9</f>
        <v>0.25757575757575757</v>
      </c>
      <c r="K6" s="111">
        <f t="shared" si="2"/>
        <v>1.1572130979484695E-3</v>
      </c>
      <c r="L6" s="79"/>
      <c r="M6" s="80"/>
      <c r="N6" s="81">
        <f>分析係数表!H9</f>
        <v>7.2157171438879601E-4</v>
      </c>
      <c r="O6" s="82">
        <f t="shared" si="3"/>
        <v>2.3160982584796656E-2</v>
      </c>
      <c r="P6" s="76">
        <f>分析係数表!C9</f>
        <v>0.71764705882352942</v>
      </c>
      <c r="Q6" s="82">
        <f t="shared" si="4"/>
        <v>1.6621411031442306E-2</v>
      </c>
      <c r="R6" s="83">
        <v>2.0421475497807613E-2</v>
      </c>
      <c r="S6" s="84">
        <f t="shared" si="5"/>
        <v>2.4914185172195787E-2</v>
      </c>
      <c r="T6" s="85">
        <f>分析係数表!F9</f>
        <v>0.71212121212121215</v>
      </c>
      <c r="U6" s="86">
        <f t="shared" si="6"/>
        <v>1.7741919743836394E-2</v>
      </c>
      <c r="V6" s="87">
        <f>分析係数表!D9</f>
        <v>0.16666666666666666</v>
      </c>
      <c r="W6" s="167">
        <f t="shared" si="7"/>
        <v>0</v>
      </c>
      <c r="X6" s="76">
        <f>分析係数表!E9</f>
        <v>3.0303030303030304E-2</v>
      </c>
      <c r="Y6" s="166">
        <f t="shared" si="8"/>
        <v>0</v>
      </c>
    </row>
    <row r="7" spans="1:25" x14ac:dyDescent="0.2">
      <c r="A7" s="6" t="s">
        <v>220</v>
      </c>
      <c r="B7" s="5" t="s">
        <v>266</v>
      </c>
      <c r="C7" s="90"/>
      <c r="D7" s="107">
        <f>投入係数表!AJ7</f>
        <v>6.6511473229132021E-4</v>
      </c>
      <c r="E7" s="110">
        <f t="shared" si="9"/>
        <v>6.651147322913202E-2</v>
      </c>
      <c r="F7" s="85">
        <f>分析係数表!C10</f>
        <v>2.3584905660377409E-2</v>
      </c>
      <c r="G7" s="110">
        <f t="shared" si="0"/>
        <v>1.5686668214417963E-3</v>
      </c>
      <c r="H7" s="110">
        <v>1.7125258878433987E-3</v>
      </c>
      <c r="I7" s="110">
        <f t="shared" si="1"/>
        <v>1.7125258878433987E-3</v>
      </c>
      <c r="J7" s="85">
        <f>分析係数表!G10</f>
        <v>0.2857142857142857</v>
      </c>
      <c r="K7" s="111">
        <f t="shared" si="2"/>
        <v>4.8929311081239964E-4</v>
      </c>
      <c r="L7" s="79"/>
      <c r="M7" s="80"/>
      <c r="N7" s="81">
        <f>分析係数表!H10</f>
        <v>1.443143428777592E-3</v>
      </c>
      <c r="O7" s="82">
        <f t="shared" si="3"/>
        <v>4.6321965169593311E-2</v>
      </c>
      <c r="P7" s="76">
        <f>分析係数表!C10</f>
        <v>2.3584905660377409E-2</v>
      </c>
      <c r="Q7" s="82">
        <f t="shared" si="4"/>
        <v>1.0924991785281465E-3</v>
      </c>
      <c r="R7" s="83">
        <v>1.566631407936983E-3</v>
      </c>
      <c r="S7" s="84">
        <f t="shared" si="5"/>
        <v>3.2791572957803815E-3</v>
      </c>
      <c r="T7" s="85">
        <f>分析係数表!F10</f>
        <v>0.5714285714285714</v>
      </c>
      <c r="U7" s="86">
        <f t="shared" si="6"/>
        <v>1.8738041690173608E-3</v>
      </c>
      <c r="V7" s="87">
        <f>分析係数表!D10</f>
        <v>0.14285714285714285</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-1.0527719356725753E-3</v>
      </c>
      <c r="P8" s="76">
        <f>分析係数表!C11</f>
        <v>0</v>
      </c>
      <c r="Q8" s="82">
        <f t="shared" si="4"/>
        <v>0</v>
      </c>
      <c r="R8" s="83">
        <v>0</v>
      </c>
      <c r="S8" s="84">
        <f t="shared" si="5"/>
        <v>0</v>
      </c>
      <c r="T8" s="85">
        <f>分析係数表!F11</f>
        <v>1</v>
      </c>
      <c r="U8" s="86">
        <f t="shared" si="6"/>
        <v>0</v>
      </c>
      <c r="V8" s="87">
        <f>分析係数表!D11</f>
        <v>1</v>
      </c>
      <c r="W8" s="167">
        <f t="shared" si="7"/>
        <v>0</v>
      </c>
      <c r="X8" s="76">
        <f>分析係数表!E11</f>
        <v>0</v>
      </c>
      <c r="Y8" s="166">
        <f t="shared" si="8"/>
        <v>0</v>
      </c>
    </row>
    <row r="9" spans="1:25" x14ac:dyDescent="0.2">
      <c r="A9" s="6" t="s">
        <v>222</v>
      </c>
      <c r="B9" s="5" t="s">
        <v>190</v>
      </c>
      <c r="C9" s="90"/>
      <c r="D9" s="107">
        <f>投入係数表!AJ9</f>
        <v>8.9790488859328235E-3</v>
      </c>
      <c r="E9" s="110">
        <f t="shared" si="9"/>
        <v>0.89790488859328232</v>
      </c>
      <c r="F9" s="85">
        <f>分析係数表!C12</f>
        <v>0.10853964836742014</v>
      </c>
      <c r="G9" s="110">
        <f t="shared" si="0"/>
        <v>9.7458280875302422E-2</v>
      </c>
      <c r="H9" s="110">
        <v>0.11044595146364312</v>
      </c>
      <c r="I9" s="110">
        <f t="shared" si="1"/>
        <v>0.11044595146364312</v>
      </c>
      <c r="J9" s="85">
        <f>分析係数表!G12</f>
        <v>0.14452332657200812</v>
      </c>
      <c r="K9" s="111">
        <f t="shared" si="2"/>
        <v>1.5962016311936254E-2</v>
      </c>
      <c r="L9" s="79"/>
      <c r="M9" s="80"/>
      <c r="N9" s="81">
        <f>分析係数表!H12</f>
        <v>0.10554626258650661</v>
      </c>
      <c r="O9" s="82">
        <f t="shared" si="3"/>
        <v>3.3878200889943471</v>
      </c>
      <c r="P9" s="76">
        <f>分析係数表!C12</f>
        <v>0.10853964836742014</v>
      </c>
      <c r="Q9" s="82">
        <f t="shared" si="4"/>
        <v>0.36771280119152844</v>
      </c>
      <c r="R9" s="83">
        <v>0.40376701609186633</v>
      </c>
      <c r="S9" s="84">
        <f t="shared" si="5"/>
        <v>0.51421296755550949</v>
      </c>
      <c r="T9" s="85">
        <f>分析係数表!F12</f>
        <v>0.28575050709939148</v>
      </c>
      <c r="U9" s="86">
        <f t="shared" si="6"/>
        <v>0.14693661623606977</v>
      </c>
      <c r="V9" s="87">
        <f>分析係数表!D12</f>
        <v>4.7413793103448273E-2</v>
      </c>
      <c r="W9" s="167">
        <f t="shared" si="7"/>
        <v>0</v>
      </c>
      <c r="X9" s="76">
        <f>分析係数表!E12</f>
        <v>4.5131845841784993E-2</v>
      </c>
      <c r="Y9" s="166">
        <f t="shared" si="8"/>
        <v>0</v>
      </c>
    </row>
    <row r="10" spans="1:25" x14ac:dyDescent="0.2">
      <c r="A10" s="6" t="s">
        <v>223</v>
      </c>
      <c r="B10" s="5" t="s">
        <v>28</v>
      </c>
      <c r="C10" s="90"/>
      <c r="D10" s="107">
        <f>投入係数表!AJ10</f>
        <v>3.6581310276022614E-3</v>
      </c>
      <c r="E10" s="110">
        <f t="shared" si="9"/>
        <v>0.36581310276022616</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0.5042777571871635</v>
      </c>
      <c r="P10" s="76">
        <f>分析係数表!C13</f>
        <v>0</v>
      </c>
      <c r="Q10" s="82">
        <f t="shared" si="4"/>
        <v>0</v>
      </c>
      <c r="R10" s="83">
        <v>0</v>
      </c>
      <c r="S10" s="84">
        <f t="shared" si="5"/>
        <v>0</v>
      </c>
      <c r="T10" s="85">
        <f>分析係数表!F13</f>
        <v>0.40476190476190477</v>
      </c>
      <c r="U10" s="86">
        <f t="shared" si="6"/>
        <v>0</v>
      </c>
      <c r="V10" s="87">
        <f>分析係数表!D13</f>
        <v>0.15476190476190477</v>
      </c>
      <c r="W10" s="167">
        <f t="shared" si="7"/>
        <v>0</v>
      </c>
      <c r="X10" s="76">
        <f>分析係数表!E13</f>
        <v>0.11904761904761904</v>
      </c>
      <c r="Y10" s="166">
        <f t="shared" si="8"/>
        <v>0</v>
      </c>
    </row>
    <row r="11" spans="1:25" x14ac:dyDescent="0.2">
      <c r="A11" s="6" t="s">
        <v>224</v>
      </c>
      <c r="B11" s="5" t="s">
        <v>267</v>
      </c>
      <c r="C11" s="90"/>
      <c r="D11" s="107">
        <f>投入係数表!AJ11</f>
        <v>5.9860325906218826E-3</v>
      </c>
      <c r="E11" s="110">
        <f t="shared" si="9"/>
        <v>0.59860325906218825</v>
      </c>
      <c r="F11" s="85">
        <f>分析係数表!C14</f>
        <v>8.8339222614840951E-2</v>
      </c>
      <c r="G11" s="110">
        <f t="shared" si="0"/>
        <v>5.2880146560263956E-2</v>
      </c>
      <c r="H11" s="110">
        <v>6.0457236461858771E-2</v>
      </c>
      <c r="I11" s="110">
        <f t="shared" si="1"/>
        <v>6.0457236461858771E-2</v>
      </c>
      <c r="J11" s="85">
        <f>分析係数表!G14</f>
        <v>0.19860627177700349</v>
      </c>
      <c r="K11" s="111">
        <f t="shared" si="2"/>
        <v>1.2007186335630488E-2</v>
      </c>
      <c r="L11" s="79"/>
      <c r="M11" s="80"/>
      <c r="N11" s="81">
        <f>分析係数表!H14</f>
        <v>1.3119485716159927E-3</v>
      </c>
      <c r="O11" s="82">
        <f t="shared" si="3"/>
        <v>4.2110877426903011E-2</v>
      </c>
      <c r="P11" s="76">
        <f>分析係数表!C14</f>
        <v>8.8339222614840951E-2</v>
      </c>
      <c r="Q11" s="82">
        <f t="shared" si="4"/>
        <v>3.7200421755214656E-3</v>
      </c>
      <c r="R11" s="83">
        <v>1.0226578837274829E-2</v>
      </c>
      <c r="S11" s="84">
        <f t="shared" si="5"/>
        <v>7.0683815299133604E-2</v>
      </c>
      <c r="T11" s="85">
        <f>分析係数表!F14</f>
        <v>0.38327526132404183</v>
      </c>
      <c r="U11" s="86">
        <f t="shared" si="6"/>
        <v>2.7091357780155739E-2</v>
      </c>
      <c r="V11" s="87">
        <f>分析係数表!D14</f>
        <v>0.14285714285714285</v>
      </c>
      <c r="W11" s="167">
        <f t="shared" si="7"/>
        <v>0</v>
      </c>
      <c r="X11" s="76">
        <f>分析係数表!E14</f>
        <v>8.3623693379790948E-2</v>
      </c>
      <c r="Y11" s="166">
        <f t="shared" si="8"/>
        <v>0</v>
      </c>
    </row>
    <row r="12" spans="1:25" x14ac:dyDescent="0.2">
      <c r="A12" s="6" t="s">
        <v>225</v>
      </c>
      <c r="B12" s="5" t="s">
        <v>29</v>
      </c>
      <c r="C12" s="90"/>
      <c r="D12" s="107">
        <f>投入係数表!AJ12</f>
        <v>0.13867642168274028</v>
      </c>
      <c r="E12" s="110">
        <f t="shared" si="9"/>
        <v>13.867642168274028</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0.31372603683042743</v>
      </c>
      <c r="P12" s="76">
        <f>分析係数表!C15</f>
        <v>0</v>
      </c>
      <c r="Q12" s="82">
        <f t="shared" si="4"/>
        <v>0</v>
      </c>
      <c r="R12" s="83">
        <v>0</v>
      </c>
      <c r="S12" s="84">
        <f t="shared" si="5"/>
        <v>0</v>
      </c>
      <c r="T12" s="85">
        <f>分析係数表!F15</f>
        <v>0.30357142857142855</v>
      </c>
      <c r="U12" s="86">
        <f t="shared" si="6"/>
        <v>0</v>
      </c>
      <c r="V12" s="87">
        <f>分析係数表!D15</f>
        <v>3.9596273291925464E-2</v>
      </c>
      <c r="W12" s="167">
        <f t="shared" si="7"/>
        <v>0</v>
      </c>
      <c r="X12" s="76">
        <f>分析係数表!E15</f>
        <v>3.7267080745341616E-2</v>
      </c>
      <c r="Y12" s="166">
        <f t="shared" si="8"/>
        <v>0</v>
      </c>
    </row>
    <row r="13" spans="1:25" x14ac:dyDescent="0.2">
      <c r="A13" s="6" t="s">
        <v>226</v>
      </c>
      <c r="B13" s="5" t="s">
        <v>30</v>
      </c>
      <c r="C13" s="90"/>
      <c r="D13" s="107">
        <f>投入係数表!AJ13</f>
        <v>2.3279015630196208E-3</v>
      </c>
      <c r="E13" s="110">
        <f t="shared" si="9"/>
        <v>0.23279015630196209</v>
      </c>
      <c r="F13" s="85">
        <f>分析係数表!C16</f>
        <v>0.17911646586345387</v>
      </c>
      <c r="G13" s="110">
        <f t="shared" si="0"/>
        <v>4.1696550084608486E-2</v>
      </c>
      <c r="H13" s="110">
        <v>6.7388929354657845E-2</v>
      </c>
      <c r="I13" s="110">
        <f t="shared" si="1"/>
        <v>6.7388929354657845E-2</v>
      </c>
      <c r="J13" s="85">
        <f>分析係数表!G16</f>
        <v>3.2586558044806514E-2</v>
      </c>
      <c r="K13" s="111">
        <f t="shared" si="2"/>
        <v>2.1959732579929234E-3</v>
      </c>
      <c r="L13" s="79"/>
      <c r="M13" s="80"/>
      <c r="N13" s="81">
        <f>分析係数表!H16</f>
        <v>1.8859260716979895E-2</v>
      </c>
      <c r="O13" s="82">
        <f t="shared" si="3"/>
        <v>0.60534386301173082</v>
      </c>
      <c r="P13" s="76">
        <f>分析係数表!C16</f>
        <v>0.17911646586345387</v>
      </c>
      <c r="Q13" s="82">
        <f t="shared" si="4"/>
        <v>0.10842705337479197</v>
      </c>
      <c r="R13" s="83">
        <v>0.13288927186241498</v>
      </c>
      <c r="S13" s="84">
        <f t="shared" si="5"/>
        <v>0.20027820121707282</v>
      </c>
      <c r="T13" s="85">
        <f>分析係数表!F16</f>
        <v>0.28920570264765783</v>
      </c>
      <c r="U13" s="86">
        <f t="shared" si="6"/>
        <v>5.7921597907992541E-2</v>
      </c>
      <c r="V13" s="87">
        <f>分析係数表!D16</f>
        <v>0</v>
      </c>
      <c r="W13" s="167">
        <f t="shared" si="7"/>
        <v>0</v>
      </c>
      <c r="X13" s="76">
        <f>分析係数表!E16</f>
        <v>0</v>
      </c>
      <c r="Y13" s="166">
        <f t="shared" si="8"/>
        <v>0</v>
      </c>
    </row>
    <row r="14" spans="1:25" x14ac:dyDescent="0.2">
      <c r="A14" s="6" t="s">
        <v>2</v>
      </c>
      <c r="B14" s="5" t="s">
        <v>364</v>
      </c>
      <c r="C14" s="90"/>
      <c r="D14" s="107">
        <f>投入係数表!AJ14</f>
        <v>1.9953441968739607E-3</v>
      </c>
      <c r="E14" s="110">
        <f t="shared" si="9"/>
        <v>0.19953441968739608</v>
      </c>
      <c r="F14" s="85">
        <f>分析係数表!C17</f>
        <v>0.37357512953367877</v>
      </c>
      <c r="G14" s="110">
        <f t="shared" si="0"/>
        <v>7.4541096681146418E-2</v>
      </c>
      <c r="H14" s="110">
        <v>0.14535004877153604</v>
      </c>
      <c r="I14" s="110">
        <f t="shared" si="1"/>
        <v>0.14535004877153604</v>
      </c>
      <c r="J14" s="85">
        <f>分析係数表!G17</f>
        <v>0.21247931930985584</v>
      </c>
      <c r="K14" s="111">
        <f t="shared" si="2"/>
        <v>3.0883879424630323E-2</v>
      </c>
      <c r="L14" s="79"/>
      <c r="M14" s="80"/>
      <c r="N14" s="81">
        <f>分析係数表!H17</f>
        <v>3.1158778575879824E-3</v>
      </c>
      <c r="O14" s="82">
        <f t="shared" si="3"/>
        <v>0.10001333388889465</v>
      </c>
      <c r="P14" s="76">
        <f>分析係数表!C17</f>
        <v>0.37357512953367877</v>
      </c>
      <c r="Q14" s="82">
        <f t="shared" si="4"/>
        <v>3.7362494162638885E-2</v>
      </c>
      <c r="R14" s="83">
        <v>7.138202569317828E-2</v>
      </c>
      <c r="S14" s="84">
        <f t="shared" si="5"/>
        <v>0.21673207446471432</v>
      </c>
      <c r="T14" s="85">
        <f>分析係数表!F17</f>
        <v>0.32309146773812336</v>
      </c>
      <c r="U14" s="86">
        <f t="shared" si="6"/>
        <v>7.0024284044732793E-2</v>
      </c>
      <c r="V14" s="87">
        <f>分析係数表!D17</f>
        <v>3.8761522098794611E-2</v>
      </c>
      <c r="W14" s="167">
        <f t="shared" si="7"/>
        <v>0</v>
      </c>
      <c r="X14" s="76">
        <f>分析係数表!E17</f>
        <v>3.8761522098794611E-2</v>
      </c>
      <c r="Y14" s="166">
        <f t="shared" si="8"/>
        <v>0</v>
      </c>
    </row>
    <row r="15" spans="1:25" x14ac:dyDescent="0.2">
      <c r="A15" s="6" t="s">
        <v>3</v>
      </c>
      <c r="B15" s="5" t="s">
        <v>31</v>
      </c>
      <c r="C15" s="90"/>
      <c r="D15" s="107">
        <f>投入係数表!AJ15</f>
        <v>9.9767209843698037E-4</v>
      </c>
      <c r="E15" s="110">
        <f t="shared" si="9"/>
        <v>9.9767209843698038E-2</v>
      </c>
      <c r="F15" s="85">
        <f>分析係数表!C18</f>
        <v>9.0293453724604955E-2</v>
      </c>
      <c r="G15" s="110">
        <f t="shared" si="0"/>
        <v>9.0083259452549014E-3</v>
      </c>
      <c r="H15" s="110">
        <v>1.214638078507721E-2</v>
      </c>
      <c r="I15" s="110">
        <f t="shared" si="1"/>
        <v>1.214638078507721E-2</v>
      </c>
      <c r="J15" s="85">
        <f>分析係数表!G18</f>
        <v>0.21491228070175439</v>
      </c>
      <c r="K15" s="111">
        <f t="shared" si="2"/>
        <v>2.6104063967929093E-3</v>
      </c>
      <c r="L15" s="79"/>
      <c r="M15" s="80"/>
      <c r="N15" s="81">
        <f>分析係数表!H18</f>
        <v>4.9198071435599725E-4</v>
      </c>
      <c r="O15" s="82">
        <f t="shared" si="3"/>
        <v>1.579157903508863E-2</v>
      </c>
      <c r="P15" s="76">
        <f>分析係数表!C18</f>
        <v>9.0293453724604955E-2</v>
      </c>
      <c r="Q15" s="82">
        <f t="shared" si="4"/>
        <v>1.425876210843217E-3</v>
      </c>
      <c r="R15" s="83">
        <v>2.8330565544388269E-3</v>
      </c>
      <c r="S15" s="84">
        <f t="shared" si="5"/>
        <v>1.4979437339516037E-2</v>
      </c>
      <c r="T15" s="85">
        <f>分析係数表!F18</f>
        <v>0.46052631578947367</v>
      </c>
      <c r="U15" s="86">
        <f t="shared" si="6"/>
        <v>6.8984250905665956E-3</v>
      </c>
      <c r="V15" s="87">
        <f>分析係数表!D18</f>
        <v>2.1929824561403508E-2</v>
      </c>
      <c r="W15" s="167">
        <f t="shared" si="7"/>
        <v>0</v>
      </c>
      <c r="X15" s="76">
        <f>分析係数表!E18</f>
        <v>2.1929824561403508E-2</v>
      </c>
      <c r="Y15" s="166">
        <f t="shared" si="8"/>
        <v>0</v>
      </c>
    </row>
    <row r="16" spans="1:25" x14ac:dyDescent="0.2">
      <c r="A16" s="6" t="s">
        <v>4</v>
      </c>
      <c r="B16" s="5" t="s">
        <v>32</v>
      </c>
      <c r="C16" s="90"/>
      <c r="D16" s="107">
        <f>投入係数表!AJ16</f>
        <v>0</v>
      </c>
      <c r="E16" s="110">
        <f t="shared" si="9"/>
        <v>0</v>
      </c>
      <c r="F16" s="85">
        <f>分析係数表!C19</f>
        <v>1.9704433497536922E-2</v>
      </c>
      <c r="G16" s="110">
        <f t="shared" si="0"/>
        <v>0</v>
      </c>
      <c r="H16" s="110">
        <v>4.8152254856191108E-4</v>
      </c>
      <c r="I16" s="110">
        <f t="shared" si="1"/>
        <v>4.8152254856191108E-4</v>
      </c>
      <c r="J16" s="85">
        <f>分析係数表!G19</f>
        <v>6.3291139240506333E-2</v>
      </c>
      <c r="K16" s="111">
        <f t="shared" si="2"/>
        <v>3.0476110668475388E-5</v>
      </c>
      <c r="L16" s="79"/>
      <c r="M16" s="80"/>
      <c r="N16" s="81">
        <f>分析係数表!H19</f>
        <v>-1.3119485716159927E-4</v>
      </c>
      <c r="O16" s="82">
        <f t="shared" si="3"/>
        <v>-4.2110877426903013E-3</v>
      </c>
      <c r="P16" s="76">
        <f>分析係数表!C19</f>
        <v>1.9704433497536922E-2</v>
      </c>
      <c r="Q16" s="82">
        <f t="shared" si="4"/>
        <v>-8.2977098378133915E-5</v>
      </c>
      <c r="R16" s="83">
        <v>3.3727973304654551E-4</v>
      </c>
      <c r="S16" s="84">
        <f t="shared" si="5"/>
        <v>8.1880228160845659E-4</v>
      </c>
      <c r="T16" s="85">
        <f>分析係数表!F19</f>
        <v>0.26582278481012656</v>
      </c>
      <c r="U16" s="86">
        <f t="shared" si="6"/>
        <v>2.1765630270604539E-4</v>
      </c>
      <c r="V16" s="87">
        <f>分析係数表!D19</f>
        <v>3.7974683544303799E-2</v>
      </c>
      <c r="W16" s="167">
        <f t="shared" si="7"/>
        <v>0</v>
      </c>
      <c r="X16" s="76">
        <f>分析係数表!E19</f>
        <v>0</v>
      </c>
      <c r="Y16" s="166">
        <f t="shared" si="8"/>
        <v>0</v>
      </c>
    </row>
    <row r="17" spans="1:25" x14ac:dyDescent="0.2">
      <c r="A17" s="6" t="s">
        <v>5</v>
      </c>
      <c r="B17" s="5" t="s">
        <v>33</v>
      </c>
      <c r="C17" s="90"/>
      <c r="D17" s="107">
        <f>投入係数表!AJ17</f>
        <v>1.3302294645826404E-3</v>
      </c>
      <c r="E17" s="110">
        <f t="shared" si="9"/>
        <v>0.13302294645826404</v>
      </c>
      <c r="F17" s="85">
        <f>分析係数表!C20</f>
        <v>3.1397174254317317E-3</v>
      </c>
      <c r="G17" s="110">
        <f t="shared" si="0"/>
        <v>4.1765446297728389E-4</v>
      </c>
      <c r="H17" s="110">
        <v>4.9040235162648707E-4</v>
      </c>
      <c r="I17" s="110">
        <f t="shared" si="1"/>
        <v>4.9040235162648707E-4</v>
      </c>
      <c r="J17" s="85">
        <f>分析係数表!G20</f>
        <v>0.11538461538461539</v>
      </c>
      <c r="K17" s="111">
        <f t="shared" si="2"/>
        <v>5.6584886726133125E-5</v>
      </c>
      <c r="L17" s="79"/>
      <c r="M17" s="80"/>
      <c r="N17" s="81">
        <f>分析係数表!H20</f>
        <v>6.231755715175965E-4</v>
      </c>
      <c r="O17" s="82">
        <f t="shared" si="3"/>
        <v>2.000266677777893E-2</v>
      </c>
      <c r="P17" s="76">
        <f>分析係数表!C20</f>
        <v>3.1397174254317317E-3</v>
      </c>
      <c r="Q17" s="82">
        <f t="shared" si="4"/>
        <v>6.2802721437296892E-5</v>
      </c>
      <c r="R17" s="83">
        <v>1.5034733210295064E-4</v>
      </c>
      <c r="S17" s="84">
        <f t="shared" si="5"/>
        <v>6.4074968372943768E-4</v>
      </c>
      <c r="T17" s="85">
        <f>分析係数表!F20</f>
        <v>0.26923076923076922</v>
      </c>
      <c r="U17" s="86">
        <f t="shared" si="6"/>
        <v>1.7250953023484859E-4</v>
      </c>
      <c r="V17" s="87">
        <f>分析係数表!D20</f>
        <v>0</v>
      </c>
      <c r="W17" s="167">
        <f t="shared" si="7"/>
        <v>0</v>
      </c>
      <c r="X17" s="76">
        <f>分析係数表!E20</f>
        <v>0</v>
      </c>
      <c r="Y17" s="166">
        <f t="shared" si="8"/>
        <v>0</v>
      </c>
    </row>
    <row r="18" spans="1:25" x14ac:dyDescent="0.2">
      <c r="A18" s="6" t="s">
        <v>6</v>
      </c>
      <c r="B18" s="5" t="s">
        <v>34</v>
      </c>
      <c r="C18" s="90"/>
      <c r="D18" s="107">
        <f>投入係数表!AJ18</f>
        <v>6.6511473229132021E-4</v>
      </c>
      <c r="E18" s="110">
        <f t="shared" si="9"/>
        <v>6.651147322913202E-2</v>
      </c>
      <c r="F18" s="85">
        <f>分析係数表!C21</f>
        <v>0.20240700218818386</v>
      </c>
      <c r="G18" s="110">
        <f t="shared" si="0"/>
        <v>1.3462387907428257E-2</v>
      </c>
      <c r="H18" s="110">
        <v>2.5772082876244943E-2</v>
      </c>
      <c r="I18" s="110">
        <f t="shared" si="1"/>
        <v>2.5772082876244943E-2</v>
      </c>
      <c r="J18" s="85">
        <f>分析係数表!G21</f>
        <v>0.28486646884272998</v>
      </c>
      <c r="K18" s="111">
        <f t="shared" si="2"/>
        <v>7.3416022436780847E-3</v>
      </c>
      <c r="L18" s="79"/>
      <c r="M18" s="80"/>
      <c r="N18" s="81">
        <f>分析係数表!H21</f>
        <v>1.0495588572927942E-3</v>
      </c>
      <c r="O18" s="82">
        <f t="shared" si="3"/>
        <v>3.368870194152241E-2</v>
      </c>
      <c r="P18" s="76">
        <f>分析係数表!C21</f>
        <v>0.20240700218818386</v>
      </c>
      <c r="Q18" s="82">
        <f t="shared" si="4"/>
        <v>6.8188291675948002E-3</v>
      </c>
      <c r="R18" s="83">
        <v>1.3068323211257313E-2</v>
      </c>
      <c r="S18" s="84">
        <f t="shared" si="5"/>
        <v>3.8840406087502256E-2</v>
      </c>
      <c r="T18" s="85">
        <f>分析係数表!F21</f>
        <v>0.42507418397626112</v>
      </c>
      <c r="U18" s="86">
        <f t="shared" si="6"/>
        <v>1.6510053922951625E-2</v>
      </c>
      <c r="V18" s="87">
        <f>分析係数表!D21</f>
        <v>6.1572700296735908E-2</v>
      </c>
      <c r="W18" s="167">
        <f t="shared" si="7"/>
        <v>0</v>
      </c>
      <c r="X18" s="76">
        <f>分析係数表!E21</f>
        <v>5.118694362017804E-2</v>
      </c>
      <c r="Y18" s="166">
        <f t="shared" si="8"/>
        <v>0</v>
      </c>
    </row>
    <row r="19" spans="1:25" x14ac:dyDescent="0.2">
      <c r="A19" s="6" t="s">
        <v>7</v>
      </c>
      <c r="B19" s="5" t="s">
        <v>268</v>
      </c>
      <c r="C19" s="90"/>
      <c r="D19" s="107">
        <f>投入係数表!AJ19</f>
        <v>0</v>
      </c>
      <c r="E19" s="110">
        <f t="shared" si="9"/>
        <v>0</v>
      </c>
      <c r="F19" s="85">
        <f>分析係数表!C22</f>
        <v>1.320132013201325E-2</v>
      </c>
      <c r="G19" s="110">
        <f t="shared" si="0"/>
        <v>0</v>
      </c>
      <c r="H19" s="110">
        <v>3.3655451104547528E-4</v>
      </c>
      <c r="I19" s="110">
        <f t="shared" si="1"/>
        <v>3.3655451104547528E-4</v>
      </c>
      <c r="J19" s="85">
        <f>分析係数表!G22</f>
        <v>0.19444444444444445</v>
      </c>
      <c r="K19" s="111">
        <f t="shared" si="2"/>
        <v>6.544115492550908E-5</v>
      </c>
      <c r="L19" s="79"/>
      <c r="M19" s="80"/>
      <c r="N19" s="81">
        <f>分析係数表!H22</f>
        <v>6.5597428580799636E-5</v>
      </c>
      <c r="O19" s="82">
        <f t="shared" si="3"/>
        <v>2.1055438713451506E-3</v>
      </c>
      <c r="P19" s="76">
        <f>分析係数表!C22</f>
        <v>1.320132013201325E-2</v>
      </c>
      <c r="Q19" s="82">
        <f t="shared" si="4"/>
        <v>2.7795958697625854E-5</v>
      </c>
      <c r="R19" s="83">
        <v>1.9091801073279252E-4</v>
      </c>
      <c r="S19" s="84">
        <f t="shared" si="5"/>
        <v>5.274725217782678E-4</v>
      </c>
      <c r="T19" s="85">
        <f>分析係数表!F22</f>
        <v>0.42592592592592593</v>
      </c>
      <c r="U19" s="86">
        <f t="shared" si="6"/>
        <v>2.2466422223889186E-4</v>
      </c>
      <c r="V19" s="87">
        <f>分析係数表!D22</f>
        <v>2.7777777777777776E-2</v>
      </c>
      <c r="W19" s="167">
        <f t="shared" si="7"/>
        <v>0</v>
      </c>
      <c r="X19" s="76">
        <f>分析係数表!E22</f>
        <v>0</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1.0527719356725753E-3</v>
      </c>
      <c r="P20" s="76">
        <f>分析係数表!C23</f>
        <v>0</v>
      </c>
      <c r="Q20" s="82">
        <f t="shared" si="4"/>
        <v>0</v>
      </c>
      <c r="R20" s="83">
        <v>0</v>
      </c>
      <c r="S20" s="84">
        <f t="shared" si="5"/>
        <v>0</v>
      </c>
      <c r="T20" s="85">
        <f>分析係数表!F23</f>
        <v>0.4357894736842105</v>
      </c>
      <c r="U20" s="86">
        <f t="shared" si="6"/>
        <v>0</v>
      </c>
      <c r="V20" s="87">
        <f>分析係数表!D23</f>
        <v>5.2631578947368418E-2</v>
      </c>
      <c r="W20" s="167">
        <f t="shared" si="7"/>
        <v>0</v>
      </c>
      <c r="X20" s="76">
        <f>分析係数表!E23</f>
        <v>4.8421052631578948E-2</v>
      </c>
      <c r="Y20" s="166">
        <f t="shared" si="8"/>
        <v>0</v>
      </c>
    </row>
    <row r="21" spans="1:25" x14ac:dyDescent="0.2">
      <c r="A21" s="6" t="s">
        <v>9</v>
      </c>
      <c r="B21" s="5" t="s">
        <v>270</v>
      </c>
      <c r="C21" s="90"/>
      <c r="D21" s="107">
        <f>投入係数表!AJ21</f>
        <v>1.0974393082806785E-2</v>
      </c>
      <c r="E21" s="110">
        <f t="shared" si="9"/>
        <v>1.0974393082806784</v>
      </c>
      <c r="F21" s="85">
        <f>分析係数表!C24</f>
        <v>0.31952662721893488</v>
      </c>
      <c r="G21" s="110">
        <f t="shared" si="0"/>
        <v>0.3506610807524061</v>
      </c>
      <c r="H21" s="110">
        <v>0.36699305633446799</v>
      </c>
      <c r="I21" s="110">
        <f t="shared" si="1"/>
        <v>0.36699305633446799</v>
      </c>
      <c r="J21" s="85">
        <f>分析係数表!G24</f>
        <v>0.20786516853932585</v>
      </c>
      <c r="K21" s="111">
        <f t="shared" si="2"/>
        <v>7.6285073507726495E-2</v>
      </c>
      <c r="L21" s="79"/>
      <c r="M21" s="80"/>
      <c r="N21" s="81">
        <f>分析係数表!H24</f>
        <v>4.2638328577519763E-4</v>
      </c>
      <c r="O21" s="82">
        <f t="shared" si="3"/>
        <v>1.3686035163743478E-2</v>
      </c>
      <c r="P21" s="76">
        <f>分析係数表!C24</f>
        <v>0.31952662721893488</v>
      </c>
      <c r="Q21" s="82">
        <f t="shared" si="4"/>
        <v>4.3730526558706968E-3</v>
      </c>
      <c r="R21" s="83">
        <v>9.4345586126182036E-3</v>
      </c>
      <c r="S21" s="84">
        <f t="shared" si="5"/>
        <v>0.37642761494708621</v>
      </c>
      <c r="T21" s="85">
        <f>分析係数表!F24</f>
        <v>0.398876404494382</v>
      </c>
      <c r="U21" s="86">
        <f t="shared" si="6"/>
        <v>0.15014809360248943</v>
      </c>
      <c r="V21" s="87">
        <f>分析係数表!D24</f>
        <v>5.6179775280898875E-2</v>
      </c>
      <c r="W21" s="167">
        <f t="shared" si="7"/>
        <v>0</v>
      </c>
      <c r="X21" s="76">
        <f>分析係数表!E24</f>
        <v>5.0561797752808987E-2</v>
      </c>
      <c r="Y21" s="166">
        <f t="shared" si="8"/>
        <v>0</v>
      </c>
    </row>
    <row r="22" spans="1:25" x14ac:dyDescent="0.2">
      <c r="A22" s="6" t="s">
        <v>10</v>
      </c>
      <c r="B22" s="5" t="s">
        <v>271</v>
      </c>
      <c r="C22" s="90"/>
      <c r="D22" s="107">
        <f>投入係数表!AJ22</f>
        <v>0</v>
      </c>
      <c r="E22" s="110">
        <f t="shared" si="9"/>
        <v>0</v>
      </c>
      <c r="F22" s="85">
        <f>分析係数表!C25</f>
        <v>1.883239171374762E-2</v>
      </c>
      <c r="G22" s="110">
        <f t="shared" si="0"/>
        <v>0</v>
      </c>
      <c r="H22" s="110">
        <v>1.468448964550726E-3</v>
      </c>
      <c r="I22" s="110">
        <f t="shared" si="1"/>
        <v>1.468448964550726E-3</v>
      </c>
      <c r="J22" s="85">
        <f>分析係数表!G25</f>
        <v>0.19852941176470587</v>
      </c>
      <c r="K22" s="111">
        <f t="shared" si="2"/>
        <v>2.9153030913874707E-4</v>
      </c>
      <c r="L22" s="79"/>
      <c r="M22" s="80"/>
      <c r="N22" s="81">
        <f>分析係数表!H25</f>
        <v>5.9037685722719666E-4</v>
      </c>
      <c r="O22" s="82">
        <f t="shared" si="3"/>
        <v>1.8949894842106352E-2</v>
      </c>
      <c r="P22" s="76">
        <f>分析係数表!C25</f>
        <v>1.883239171374762E-2</v>
      </c>
      <c r="Q22" s="82">
        <f t="shared" si="4"/>
        <v>3.5687184260087241E-4</v>
      </c>
      <c r="R22" s="83">
        <v>1.5670038489661198E-3</v>
      </c>
      <c r="S22" s="84">
        <f t="shared" si="5"/>
        <v>3.035452813516846E-3</v>
      </c>
      <c r="T22" s="85">
        <f>分析係数表!F25</f>
        <v>0.35294117647058826</v>
      </c>
      <c r="U22" s="86">
        <f t="shared" si="6"/>
        <v>1.0713362871235927E-3</v>
      </c>
      <c r="V22" s="87">
        <f>分析係数表!D25</f>
        <v>6.6176470588235295E-2</v>
      </c>
      <c r="W22" s="167">
        <f t="shared" si="7"/>
        <v>0</v>
      </c>
      <c r="X22" s="76">
        <f>分析係数表!E25</f>
        <v>6.25E-2</v>
      </c>
      <c r="Y22" s="166">
        <f t="shared" si="8"/>
        <v>0</v>
      </c>
    </row>
    <row r="23" spans="1:25" x14ac:dyDescent="0.2">
      <c r="A23" s="6" t="s">
        <v>11</v>
      </c>
      <c r="B23" s="5" t="s">
        <v>35</v>
      </c>
      <c r="C23" s="90"/>
      <c r="D23" s="107">
        <f>投入係数表!AJ23</f>
        <v>0</v>
      </c>
      <c r="E23" s="110">
        <f t="shared" si="9"/>
        <v>0</v>
      </c>
      <c r="F23" s="85">
        <f>分析係数表!C26</f>
        <v>0.74753173483779967</v>
      </c>
      <c r="G23" s="110">
        <f t="shared" si="0"/>
        <v>0</v>
      </c>
      <c r="H23" s="110">
        <v>1.6300681476602352E-2</v>
      </c>
      <c r="I23" s="110">
        <f t="shared" si="1"/>
        <v>1.6300681476602352E-2</v>
      </c>
      <c r="J23" s="85">
        <f>分析係数表!G26</f>
        <v>0.19647946353730092</v>
      </c>
      <c r="K23" s="111">
        <f t="shared" si="2"/>
        <v>3.2027491518152483E-3</v>
      </c>
      <c r="L23" s="79"/>
      <c r="M23" s="80"/>
      <c r="N23" s="81">
        <f>分析係数表!H26</f>
        <v>1.2791498573255929E-2</v>
      </c>
      <c r="O23" s="82">
        <f t="shared" si="3"/>
        <v>0.41058105491230434</v>
      </c>
      <c r="P23" s="76">
        <f>分析係数表!C26</f>
        <v>0.74753173483779967</v>
      </c>
      <c r="Q23" s="82">
        <f t="shared" si="4"/>
        <v>0.30692236827012875</v>
      </c>
      <c r="R23" s="83">
        <v>0.34127753895476576</v>
      </c>
      <c r="S23" s="84">
        <f t="shared" si="5"/>
        <v>0.35757822043136811</v>
      </c>
      <c r="T23" s="85">
        <f>分析係数表!F26</f>
        <v>0.33528918692372173</v>
      </c>
      <c r="U23" s="86">
        <f t="shared" si="6"/>
        <v>0.11989211079006476</v>
      </c>
      <c r="V23" s="87">
        <f>分析係数表!D26</f>
        <v>6.119027661357921E-2</v>
      </c>
      <c r="W23" s="167">
        <f t="shared" si="7"/>
        <v>0</v>
      </c>
      <c r="X23" s="76">
        <f>分析係数表!E26</f>
        <v>6.6722548197820614E-2</v>
      </c>
      <c r="Y23" s="166">
        <f t="shared" si="8"/>
        <v>0</v>
      </c>
    </row>
    <row r="24" spans="1:25" x14ac:dyDescent="0.2">
      <c r="A24" s="6" t="s">
        <v>12</v>
      </c>
      <c r="B24" s="5" t="s">
        <v>365</v>
      </c>
      <c r="C24" s="90"/>
      <c r="D24" s="107">
        <f>投入係数表!AJ24</f>
        <v>0</v>
      </c>
      <c r="E24" s="110">
        <f t="shared" si="9"/>
        <v>0</v>
      </c>
      <c r="F24" s="85">
        <f>分析係数表!C27</f>
        <v>2.5641025641025661E-2</v>
      </c>
      <c r="G24" s="110">
        <f t="shared" si="0"/>
        <v>0</v>
      </c>
      <c r="H24" s="110">
        <v>2.385052978619999E-5</v>
      </c>
      <c r="I24" s="110">
        <f t="shared" si="1"/>
        <v>2.385052978619999E-5</v>
      </c>
      <c r="J24" s="85">
        <f>分析係数表!G27</f>
        <v>0.17777777777777778</v>
      </c>
      <c r="K24" s="111">
        <f t="shared" si="2"/>
        <v>4.2400941842133315E-6</v>
      </c>
      <c r="L24" s="79"/>
      <c r="M24" s="80"/>
      <c r="N24" s="81">
        <f>分析係数表!H27</f>
        <v>1.2135524287447932E-2</v>
      </c>
      <c r="O24" s="82">
        <f t="shared" si="3"/>
        <v>0.38952561619885284</v>
      </c>
      <c r="P24" s="76">
        <f>分析係数表!C27</f>
        <v>2.5641025641025661E-2</v>
      </c>
      <c r="Q24" s="82">
        <f t="shared" si="4"/>
        <v>9.9878363127911055E-3</v>
      </c>
      <c r="R24" s="83">
        <v>1.0021013332070424E-2</v>
      </c>
      <c r="S24" s="84">
        <f t="shared" si="5"/>
        <v>1.0044863861856624E-2</v>
      </c>
      <c r="T24" s="85">
        <f>分析係数表!F27</f>
        <v>0.33333333333333331</v>
      </c>
      <c r="U24" s="86">
        <f t="shared" si="6"/>
        <v>3.3482879539522077E-3</v>
      </c>
      <c r="V24" s="87">
        <f>分析係数表!D27</f>
        <v>0</v>
      </c>
      <c r="W24" s="167">
        <f t="shared" si="7"/>
        <v>0</v>
      </c>
      <c r="X24" s="76">
        <f>分析係数表!E27</f>
        <v>0</v>
      </c>
      <c r="Y24" s="166">
        <f t="shared" si="8"/>
        <v>0</v>
      </c>
    </row>
    <row r="25" spans="1:25" x14ac:dyDescent="0.2">
      <c r="A25" s="6" t="s">
        <v>13</v>
      </c>
      <c r="B25" s="5" t="s">
        <v>191</v>
      </c>
      <c r="C25" s="90"/>
      <c r="D25" s="107">
        <f>投入係数表!AJ25</f>
        <v>0</v>
      </c>
      <c r="E25" s="110">
        <f t="shared" si="9"/>
        <v>0</v>
      </c>
      <c r="F25" s="85">
        <f>分析係数表!C28</f>
        <v>7.5250836120401843E-3</v>
      </c>
      <c r="G25" s="110">
        <f t="shared" si="0"/>
        <v>0</v>
      </c>
      <c r="H25" s="110">
        <v>3.4462592342013939E-4</v>
      </c>
      <c r="I25" s="110">
        <f t="shared" si="1"/>
        <v>3.4462592342013939E-4</v>
      </c>
      <c r="J25" s="85">
        <f>分析係数表!G28</f>
        <v>0.13043478260869565</v>
      </c>
      <c r="K25" s="111">
        <f t="shared" si="2"/>
        <v>4.4951207402626876E-5</v>
      </c>
      <c r="L25" s="79"/>
      <c r="M25" s="80"/>
      <c r="N25" s="81">
        <f>分析係数表!H28</f>
        <v>2.325428843189347E-2</v>
      </c>
      <c r="O25" s="82">
        <f t="shared" si="3"/>
        <v>0.74641530239185583</v>
      </c>
      <c r="P25" s="76">
        <f>分析係数表!C28</f>
        <v>7.5250836120401843E-3</v>
      </c>
      <c r="Q25" s="82">
        <f t="shared" si="4"/>
        <v>5.6168375598049727E-3</v>
      </c>
      <c r="R25" s="83">
        <v>5.8171815183286728E-3</v>
      </c>
      <c r="S25" s="84">
        <f t="shared" si="5"/>
        <v>6.1618074417488121E-3</v>
      </c>
      <c r="T25" s="85">
        <f>分析係数表!F28</f>
        <v>0.21739130434782608</v>
      </c>
      <c r="U25" s="86">
        <f t="shared" si="6"/>
        <v>1.3395233569019156E-3</v>
      </c>
      <c r="V25" s="87">
        <f>分析係数表!D28</f>
        <v>0</v>
      </c>
      <c r="W25" s="167">
        <f t="shared" si="7"/>
        <v>0</v>
      </c>
      <c r="X25" s="76">
        <f>分析係数表!E28</f>
        <v>0</v>
      </c>
      <c r="Y25" s="166">
        <f t="shared" si="8"/>
        <v>0</v>
      </c>
    </row>
    <row r="26" spans="1:25" x14ac:dyDescent="0.2">
      <c r="A26" s="6" t="s">
        <v>14</v>
      </c>
      <c r="B26" s="5" t="s">
        <v>50</v>
      </c>
      <c r="C26" s="90"/>
      <c r="D26" s="107">
        <f>投入係数表!AJ26</f>
        <v>4.323245759893582E-3</v>
      </c>
      <c r="E26" s="110">
        <f t="shared" si="9"/>
        <v>0.4323245759893582</v>
      </c>
      <c r="F26" s="85">
        <f>分析係数表!C29</f>
        <v>5.2565707133917394E-2</v>
      </c>
      <c r="G26" s="110">
        <f t="shared" si="0"/>
        <v>2.2725447048251617E-2</v>
      </c>
      <c r="H26" s="110">
        <v>2.5604762067856317E-2</v>
      </c>
      <c r="I26" s="110">
        <f t="shared" si="1"/>
        <v>2.5604762067856317E-2</v>
      </c>
      <c r="J26" s="85">
        <f>分析係数表!G29</f>
        <v>0.23652173913043478</v>
      </c>
      <c r="K26" s="111">
        <f t="shared" si="2"/>
        <v>6.0560828543103637E-3</v>
      </c>
      <c r="L26" s="79"/>
      <c r="M26" s="80"/>
      <c r="N26" s="81">
        <f>分析係数表!H29</f>
        <v>1.0889173144412739E-2</v>
      </c>
      <c r="O26" s="82">
        <f t="shared" si="3"/>
        <v>0.34952028264329499</v>
      </c>
      <c r="P26" s="76">
        <f>分析係数表!C29</f>
        <v>5.2565707133917394E-2</v>
      </c>
      <c r="Q26" s="82">
        <f t="shared" si="4"/>
        <v>1.8372780814791476E-2</v>
      </c>
      <c r="R26" s="83">
        <v>2.2226851079677427E-2</v>
      </c>
      <c r="S26" s="84">
        <f t="shared" si="5"/>
        <v>4.7831613147533744E-2</v>
      </c>
      <c r="T26" s="85">
        <f>分析係数表!F29</f>
        <v>0.37217391304347824</v>
      </c>
      <c r="U26" s="86">
        <f t="shared" si="6"/>
        <v>1.7801678632299513E-2</v>
      </c>
      <c r="V26" s="87">
        <f>分析係数表!D29</f>
        <v>0.13217391304347825</v>
      </c>
      <c r="W26" s="167">
        <f t="shared" si="7"/>
        <v>0</v>
      </c>
      <c r="X26" s="76">
        <f>分析係数表!E29</f>
        <v>0.10086956521739131</v>
      </c>
      <c r="Y26" s="166">
        <f t="shared" si="8"/>
        <v>0</v>
      </c>
    </row>
    <row r="27" spans="1:25" x14ac:dyDescent="0.2">
      <c r="A27" s="6" t="s">
        <v>15</v>
      </c>
      <c r="B27" s="5" t="s">
        <v>36</v>
      </c>
      <c r="C27" s="90"/>
      <c r="D27" s="107">
        <f>投入係数表!AJ27</f>
        <v>2.3279015630196208E-3</v>
      </c>
      <c r="E27" s="110">
        <f t="shared" si="9"/>
        <v>0.23279015630196209</v>
      </c>
      <c r="F27" s="85">
        <f>分析係数表!C30</f>
        <v>1</v>
      </c>
      <c r="G27" s="110">
        <f t="shared" si="0"/>
        <v>0.23279015630196209</v>
      </c>
      <c r="H27" s="110">
        <v>0.29114765207184373</v>
      </c>
      <c r="I27" s="110">
        <f t="shared" si="1"/>
        <v>0.29114765207184373</v>
      </c>
      <c r="J27" s="85">
        <f>分析係数表!G30</f>
        <v>0.34479678427869587</v>
      </c>
      <c r="K27" s="111">
        <f t="shared" si="2"/>
        <v>0.10038677418466431</v>
      </c>
      <c r="L27" s="79"/>
      <c r="M27" s="80"/>
      <c r="N27" s="81">
        <f>分析係数表!H30</f>
        <v>0</v>
      </c>
      <c r="O27" s="82">
        <f t="shared" si="3"/>
        <v>0</v>
      </c>
      <c r="P27" s="76">
        <f>分析係数表!C30</f>
        <v>1</v>
      </c>
      <c r="Q27" s="82">
        <f t="shared" si="4"/>
        <v>0</v>
      </c>
      <c r="R27" s="83">
        <v>5.720462762566398E-2</v>
      </c>
      <c r="S27" s="84">
        <f t="shared" si="5"/>
        <v>0.34835227969750771</v>
      </c>
      <c r="T27" s="85">
        <f>分析係数表!F30</f>
        <v>0.44149173738276015</v>
      </c>
      <c r="U27" s="86">
        <f t="shared" si="6"/>
        <v>0.15379465318489788</v>
      </c>
      <c r="V27" s="87">
        <f>分析係数表!D30</f>
        <v>9.0218847699866017E-2</v>
      </c>
      <c r="W27" s="167">
        <f t="shared" si="7"/>
        <v>0</v>
      </c>
      <c r="X27" s="76">
        <f>分析係数表!E30</f>
        <v>4.6225993747208573E-2</v>
      </c>
      <c r="Y27" s="166">
        <f t="shared" si="8"/>
        <v>0</v>
      </c>
    </row>
    <row r="28" spans="1:25" x14ac:dyDescent="0.2">
      <c r="A28" s="6" t="s">
        <v>16</v>
      </c>
      <c r="B28" s="5" t="s">
        <v>192</v>
      </c>
      <c r="C28" s="90"/>
      <c r="D28" s="107">
        <f>投入係数表!AJ28</f>
        <v>1.3634852011972065E-2</v>
      </c>
      <c r="E28" s="110">
        <f t="shared" si="9"/>
        <v>1.3634852011972065</v>
      </c>
      <c r="F28" s="85">
        <f>分析係数表!C31</f>
        <v>0.84592145015105746</v>
      </c>
      <c r="G28" s="110">
        <f t="shared" si="0"/>
        <v>1.1534013786562474</v>
      </c>
      <c r="H28" s="110">
        <v>1.3891872791507103</v>
      </c>
      <c r="I28" s="110">
        <f t="shared" si="1"/>
        <v>1.3891872791507103</v>
      </c>
      <c r="J28" s="85">
        <f>分析係数表!G31</f>
        <v>7.1042791857083509E-2</v>
      </c>
      <c r="K28" s="111">
        <f t="shared" si="2"/>
        <v>9.8691742723212073E-2</v>
      </c>
      <c r="L28" s="79"/>
      <c r="M28" s="80"/>
      <c r="N28" s="81">
        <f>分析係数表!H31</f>
        <v>2.6304568860900653E-2</v>
      </c>
      <c r="O28" s="82">
        <f t="shared" si="3"/>
        <v>0.8443230924094054</v>
      </c>
      <c r="P28" s="76">
        <f>分析係数表!C31</f>
        <v>0.84592145015105746</v>
      </c>
      <c r="Q28" s="82">
        <f t="shared" si="4"/>
        <v>0.71423101472698947</v>
      </c>
      <c r="R28" s="83">
        <v>0.92985253042189508</v>
      </c>
      <c r="S28" s="84">
        <f t="shared" si="5"/>
        <v>2.3190398095726055</v>
      </c>
      <c r="T28" s="85">
        <f>分析係数表!F31</f>
        <v>0.3444121312837557</v>
      </c>
      <c r="U28" s="86">
        <f t="shared" si="6"/>
        <v>0.79870544334677596</v>
      </c>
      <c r="V28" s="87">
        <f>分析係数表!D31</f>
        <v>0</v>
      </c>
      <c r="W28" s="167">
        <f t="shared" si="7"/>
        <v>0</v>
      </c>
      <c r="X28" s="76">
        <f>分析係数表!E31</f>
        <v>0</v>
      </c>
      <c r="Y28" s="166">
        <f t="shared" si="8"/>
        <v>0</v>
      </c>
    </row>
    <row r="29" spans="1:25" x14ac:dyDescent="0.2">
      <c r="A29" s="6" t="s">
        <v>17</v>
      </c>
      <c r="B29" s="5" t="s">
        <v>272</v>
      </c>
      <c r="C29" s="90"/>
      <c r="D29" s="107">
        <f>投入係数表!AJ29</f>
        <v>5.3209178583305617E-3</v>
      </c>
      <c r="E29" s="110">
        <f t="shared" si="9"/>
        <v>0.53209178583305616</v>
      </c>
      <c r="F29" s="85">
        <f>分析係数表!C32</f>
        <v>1</v>
      </c>
      <c r="G29" s="110">
        <f t="shared" si="0"/>
        <v>0.53209178583305616</v>
      </c>
      <c r="H29" s="110">
        <v>0.60501942382938301</v>
      </c>
      <c r="I29" s="110">
        <f t="shared" si="1"/>
        <v>0.60501942382938301</v>
      </c>
      <c r="J29" s="85">
        <f>分析係数表!G32</f>
        <v>0.14030064423765212</v>
      </c>
      <c r="K29" s="111">
        <f t="shared" si="2"/>
        <v>8.4884614939555528E-2</v>
      </c>
      <c r="L29" s="79"/>
      <c r="M29" s="80"/>
      <c r="N29" s="81">
        <f>分析係数表!H32</f>
        <v>7.5437042867919574E-3</v>
      </c>
      <c r="O29" s="82">
        <f t="shared" si="3"/>
        <v>0.2421375452046923</v>
      </c>
      <c r="P29" s="76">
        <f>分析係数表!C32</f>
        <v>1</v>
      </c>
      <c r="Q29" s="82">
        <f t="shared" si="4"/>
        <v>0.2421375452046923</v>
      </c>
      <c r="R29" s="83">
        <v>0.30144506123796255</v>
      </c>
      <c r="S29" s="84">
        <f t="shared" si="5"/>
        <v>0.90646448506734556</v>
      </c>
      <c r="T29" s="85">
        <f>分析係数表!F32</f>
        <v>0.4831782390837509</v>
      </c>
      <c r="U29" s="86">
        <f t="shared" si="6"/>
        <v>0.43798391368679906</v>
      </c>
      <c r="V29" s="87">
        <f>分析係数表!D32</f>
        <v>2.7916964924838941E-2</v>
      </c>
      <c r="W29" s="167">
        <f t="shared" si="7"/>
        <v>0</v>
      </c>
      <c r="X29" s="76">
        <f>分析係数表!E32</f>
        <v>4.2233357193987117E-2</v>
      </c>
      <c r="Y29" s="166">
        <f t="shared" si="8"/>
        <v>0</v>
      </c>
    </row>
    <row r="30" spans="1:25" x14ac:dyDescent="0.2">
      <c r="A30" s="6" t="s">
        <v>18</v>
      </c>
      <c r="B30" s="5" t="s">
        <v>273</v>
      </c>
      <c r="C30" s="90"/>
      <c r="D30" s="107">
        <f>投入係数表!AJ30</f>
        <v>4.323245759893582E-3</v>
      </c>
      <c r="E30" s="110">
        <f t="shared" si="9"/>
        <v>0.4323245759893582</v>
      </c>
      <c r="F30" s="85">
        <f>分析係数表!C33</f>
        <v>0.837092731829574</v>
      </c>
      <c r="G30" s="110">
        <f t="shared" si="0"/>
        <v>0.36189576035199411</v>
      </c>
      <c r="H30" s="110">
        <v>0.3924900436885369</v>
      </c>
      <c r="I30" s="110">
        <f t="shared" si="1"/>
        <v>0.3924900436885369</v>
      </c>
      <c r="J30" s="85">
        <f>分析係数表!G33</f>
        <v>0.5074626865671642</v>
      </c>
      <c r="K30" s="111">
        <f t="shared" si="2"/>
        <v>0.1991740520210486</v>
      </c>
      <c r="L30" s="79"/>
      <c r="M30" s="80"/>
      <c r="N30" s="81">
        <f>分析係数表!H33</f>
        <v>1.0823575715831939E-3</v>
      </c>
      <c r="O30" s="82">
        <f t="shared" si="3"/>
        <v>3.4741473877194985E-2</v>
      </c>
      <c r="P30" s="76">
        <f>分析係数表!C33</f>
        <v>0.837092731829574</v>
      </c>
      <c r="Q30" s="82">
        <f t="shared" si="4"/>
        <v>2.9081835275646933E-2</v>
      </c>
      <c r="R30" s="83">
        <v>7.5569231345356994E-2</v>
      </c>
      <c r="S30" s="84">
        <f t="shared" si="5"/>
        <v>0.46805927503389388</v>
      </c>
      <c r="T30" s="85">
        <f>分析係数表!F33</f>
        <v>0.64477611940298507</v>
      </c>
      <c r="U30" s="86">
        <f t="shared" si="6"/>
        <v>0.30179344300692862</v>
      </c>
      <c r="V30" s="87">
        <f>分析係数表!D33</f>
        <v>0.1044776119402985</v>
      </c>
      <c r="W30" s="167">
        <f t="shared" si="7"/>
        <v>0</v>
      </c>
      <c r="X30" s="76">
        <f>分析係数表!E33</f>
        <v>0.10746268656716418</v>
      </c>
      <c r="Y30" s="166">
        <f t="shared" si="8"/>
        <v>0</v>
      </c>
    </row>
    <row r="31" spans="1:25" x14ac:dyDescent="0.2">
      <c r="A31" s="6" t="s">
        <v>19</v>
      </c>
      <c r="B31" s="5" t="s">
        <v>274</v>
      </c>
      <c r="C31" s="90"/>
      <c r="D31" s="107">
        <f>投入係数表!AJ31</f>
        <v>5.3541735949451282E-2</v>
      </c>
      <c r="E31" s="110">
        <f t="shared" si="9"/>
        <v>5.3541735949451281</v>
      </c>
      <c r="F31" s="85">
        <f>分析係数表!C34</f>
        <v>0.15171777726539082</v>
      </c>
      <c r="G31" s="110">
        <f t="shared" si="0"/>
        <v>0.81232331691812176</v>
      </c>
      <c r="H31" s="110">
        <v>0.85462428138925928</v>
      </c>
      <c r="I31" s="110">
        <f t="shared" si="1"/>
        <v>0.85462428138925928</v>
      </c>
      <c r="J31" s="85">
        <f>分析係数表!G34</f>
        <v>0.4256007393715342</v>
      </c>
      <c r="K31" s="111">
        <f t="shared" si="2"/>
        <v>0.36372872604413486</v>
      </c>
      <c r="L31" s="79"/>
      <c r="M31" s="80"/>
      <c r="N31" s="81">
        <f>分析係数表!H34</f>
        <v>0.18524713831217815</v>
      </c>
      <c r="O31" s="82">
        <f t="shared" si="3"/>
        <v>5.9460558926787046</v>
      </c>
      <c r="P31" s="76">
        <f>分析係数表!C34</f>
        <v>0.15171777726539082</v>
      </c>
      <c r="Q31" s="82">
        <f t="shared" si="4"/>
        <v>0.90212238353299223</v>
      </c>
      <c r="R31" s="83">
        <v>0.95215268665719288</v>
      </c>
      <c r="S31" s="84">
        <f t="shared" si="5"/>
        <v>1.806776968046452</v>
      </c>
      <c r="T31" s="85">
        <f>分析係数表!F34</f>
        <v>0.70194085027726427</v>
      </c>
      <c r="U31" s="86">
        <f t="shared" si="6"/>
        <v>1.2682505612119042</v>
      </c>
      <c r="V31" s="87">
        <f>分析係数表!D34</f>
        <v>0.41728280961182995</v>
      </c>
      <c r="W31" s="167">
        <f t="shared" si="7"/>
        <v>1</v>
      </c>
      <c r="X31" s="76">
        <f>分析係数表!E34</f>
        <v>0.28927911275415896</v>
      </c>
      <c r="Y31" s="166">
        <f t="shared" si="8"/>
        <v>1</v>
      </c>
    </row>
    <row r="32" spans="1:25" x14ac:dyDescent="0.2">
      <c r="A32" s="6" t="s">
        <v>20</v>
      </c>
      <c r="B32" s="5" t="s">
        <v>37</v>
      </c>
      <c r="C32" s="90"/>
      <c r="D32" s="107">
        <f>投入係数表!AJ32</f>
        <v>9.9767209843698041E-3</v>
      </c>
      <c r="E32" s="110">
        <f t="shared" si="9"/>
        <v>0.99767209843698046</v>
      </c>
      <c r="F32" s="85">
        <f>分析係数表!C35</f>
        <v>0.24573021958870689</v>
      </c>
      <c r="G32" s="110">
        <f t="shared" si="0"/>
        <v>0.24515818382644519</v>
      </c>
      <c r="H32" s="110">
        <v>0.29270203680992513</v>
      </c>
      <c r="I32" s="110">
        <f t="shared" si="1"/>
        <v>0.29270203680992513</v>
      </c>
      <c r="J32" s="85">
        <f>分析係数表!G35</f>
        <v>0.31648936170212766</v>
      </c>
      <c r="K32" s="111">
        <f t="shared" si="2"/>
        <v>9.2637080798885871E-2</v>
      </c>
      <c r="L32" s="79"/>
      <c r="M32" s="80"/>
      <c r="N32" s="81">
        <f>分析係数表!H35</f>
        <v>7.0287644724326803E-2</v>
      </c>
      <c r="O32" s="82">
        <f t="shared" si="3"/>
        <v>2.2560902581463287</v>
      </c>
      <c r="P32" s="76">
        <f>分析係数表!C35</f>
        <v>0.24573021958870689</v>
      </c>
      <c r="Q32" s="82">
        <f t="shared" si="4"/>
        <v>0.55438955454623973</v>
      </c>
      <c r="R32" s="83">
        <v>0.61275549299477883</v>
      </c>
      <c r="S32" s="84">
        <f t="shared" si="5"/>
        <v>0.90545752980470395</v>
      </c>
      <c r="T32" s="85">
        <f>分析係数表!F35</f>
        <v>0.65026595744680848</v>
      </c>
      <c r="U32" s="86">
        <f t="shared" si="6"/>
        <v>0.58878820754587791</v>
      </c>
      <c r="V32" s="87">
        <f>分析係数表!D35</f>
        <v>8.2446808510638292E-2</v>
      </c>
      <c r="W32" s="167">
        <f t="shared" si="7"/>
        <v>0</v>
      </c>
      <c r="X32" s="76">
        <f>分析係数表!E35</f>
        <v>6.3829787234042548E-2</v>
      </c>
      <c r="Y32" s="166">
        <f t="shared" si="8"/>
        <v>0</v>
      </c>
    </row>
    <row r="33" spans="1:25" x14ac:dyDescent="0.2">
      <c r="A33" s="6" t="s">
        <v>21</v>
      </c>
      <c r="B33" s="5" t="s">
        <v>38</v>
      </c>
      <c r="C33" s="90"/>
      <c r="D33" s="107">
        <f>投入係数表!AJ33</f>
        <v>1.5962753574991686E-2</v>
      </c>
      <c r="E33" s="110">
        <f t="shared" si="9"/>
        <v>1.5962753574991686</v>
      </c>
      <c r="F33" s="85">
        <f>分析係数表!C36</f>
        <v>0.58821233411397345</v>
      </c>
      <c r="G33" s="110">
        <f t="shared" si="0"/>
        <v>0.93894885392320337</v>
      </c>
      <c r="H33" s="110">
        <v>0.99462859757104338</v>
      </c>
      <c r="I33" s="110">
        <f t="shared" si="1"/>
        <v>0.99462859757104338</v>
      </c>
      <c r="J33" s="85">
        <f>分析係数表!G36</f>
        <v>4.6988749172733289E-2</v>
      </c>
      <c r="K33" s="111">
        <f t="shared" si="2"/>
        <v>4.6736353691293239E-2</v>
      </c>
      <c r="L33" s="79"/>
      <c r="M33" s="80"/>
      <c r="N33" s="81">
        <f>分析係数表!H36</f>
        <v>7.2517957296073993E-2</v>
      </c>
      <c r="O33" s="82">
        <f t="shared" si="3"/>
        <v>2.3276787497720637</v>
      </c>
      <c r="P33" s="76">
        <f>分析係数表!C36</f>
        <v>0.58821233411397345</v>
      </c>
      <c r="Q33" s="82">
        <f t="shared" si="4"/>
        <v>1.369169350470921</v>
      </c>
      <c r="R33" s="83">
        <v>1.4453711887082459</v>
      </c>
      <c r="S33" s="84">
        <f t="shared" si="5"/>
        <v>2.439999786279289</v>
      </c>
      <c r="T33" s="85">
        <f>分析係数表!F36</f>
        <v>0.85903375248180014</v>
      </c>
      <c r="U33" s="86">
        <f t="shared" si="6"/>
        <v>2.0960421724622882</v>
      </c>
      <c r="V33" s="87">
        <f>分析係数表!D36</f>
        <v>3.6399735274652546E-2</v>
      </c>
      <c r="W33" s="167">
        <f t="shared" si="7"/>
        <v>0</v>
      </c>
      <c r="X33" s="76">
        <f>分析係数表!E36</f>
        <v>1.1912640635340834E-2</v>
      </c>
      <c r="Y33" s="166">
        <f t="shared" si="8"/>
        <v>0</v>
      </c>
    </row>
    <row r="34" spans="1:25" x14ac:dyDescent="0.2">
      <c r="A34" s="6" t="s">
        <v>22</v>
      </c>
      <c r="B34" s="5" t="s">
        <v>377</v>
      </c>
      <c r="C34" s="90"/>
      <c r="D34" s="107">
        <f>投入係数表!AJ34</f>
        <v>1.1306950448952444E-2</v>
      </c>
      <c r="E34" s="110">
        <f t="shared" si="9"/>
        <v>1.1306950448952444</v>
      </c>
      <c r="F34" s="85">
        <f>分析係数表!C37</f>
        <v>0.50371087447563734</v>
      </c>
      <c r="G34" s="110">
        <f t="shared" si="0"/>
        <v>0.56954338982945363</v>
      </c>
      <c r="H34" s="110">
        <v>0.68363072384102597</v>
      </c>
      <c r="I34" s="110">
        <f t="shared" si="1"/>
        <v>0.68363072384102597</v>
      </c>
      <c r="J34" s="85">
        <f>分析係数表!G37</f>
        <v>0.46674537583628495</v>
      </c>
      <c r="K34" s="111">
        <f t="shared" si="2"/>
        <v>0.31908147913241119</v>
      </c>
      <c r="L34" s="79"/>
      <c r="M34" s="80"/>
      <c r="N34" s="81">
        <f>分析係数表!H37</f>
        <v>5.4544261864934891E-2</v>
      </c>
      <c r="O34" s="82">
        <f t="shared" si="3"/>
        <v>1.7507597290234924</v>
      </c>
      <c r="P34" s="76">
        <f>分析係数表!C37</f>
        <v>0.50371087447563734</v>
      </c>
      <c r="Q34" s="82">
        <f t="shared" si="4"/>
        <v>0.88187671410315327</v>
      </c>
      <c r="R34" s="83">
        <v>0.99659386369280456</v>
      </c>
      <c r="S34" s="84">
        <f t="shared" si="5"/>
        <v>1.6802245875338304</v>
      </c>
      <c r="T34" s="85">
        <f>分析係数表!F37</f>
        <v>0.71979535615899248</v>
      </c>
      <c r="U34" s="86">
        <f t="shared" si="6"/>
        <v>1.2094178554110098</v>
      </c>
      <c r="V34" s="87">
        <f>分析係数表!D37</f>
        <v>7.0838252656434481E-2</v>
      </c>
      <c r="W34" s="167">
        <f t="shared" si="7"/>
        <v>0</v>
      </c>
      <c r="X34" s="76">
        <f>分析係数表!E37</f>
        <v>5.5489964580873671E-2</v>
      </c>
      <c r="Y34" s="166">
        <f t="shared" si="8"/>
        <v>0</v>
      </c>
    </row>
    <row r="35" spans="1:25" x14ac:dyDescent="0.2">
      <c r="A35" s="6" t="s">
        <v>23</v>
      </c>
      <c r="B35" s="5" t="s">
        <v>193</v>
      </c>
      <c r="C35" s="90"/>
      <c r="D35" s="107">
        <f>投入係数表!AJ35</f>
        <v>1.1639507815098104E-2</v>
      </c>
      <c r="E35" s="110">
        <f t="shared" si="9"/>
        <v>1.1639507815098105</v>
      </c>
      <c r="F35" s="85">
        <f>分析係数表!C38</f>
        <v>2.603198214949809E-3</v>
      </c>
      <c r="G35" s="110">
        <f t="shared" si="0"/>
        <v>3.0299945967157738E-3</v>
      </c>
      <c r="H35" s="110">
        <v>3.4765659667177358E-3</v>
      </c>
      <c r="I35" s="110">
        <f t="shared" si="1"/>
        <v>3.4765659667177358E-3</v>
      </c>
      <c r="J35" s="85">
        <f>分析係数表!G38</f>
        <v>0.5</v>
      </c>
      <c r="K35" s="111">
        <f t="shared" si="2"/>
        <v>1.7382829833588679E-3</v>
      </c>
      <c r="L35" s="79"/>
      <c r="M35" s="80"/>
      <c r="N35" s="81">
        <f>分析係数表!H38</f>
        <v>4.7820525435402932E-2</v>
      </c>
      <c r="O35" s="82">
        <f t="shared" si="3"/>
        <v>1.5349414822106147</v>
      </c>
      <c r="P35" s="76">
        <f>分析係数表!C38</f>
        <v>2.603198214949809E-3</v>
      </c>
      <c r="Q35" s="82">
        <f t="shared" si="4"/>
        <v>3.9957569265430858E-3</v>
      </c>
      <c r="R35" s="83">
        <v>4.492741904626704E-3</v>
      </c>
      <c r="S35" s="84">
        <f t="shared" si="5"/>
        <v>7.9693078713444394E-3</v>
      </c>
      <c r="T35" s="85">
        <f>分析係数表!F38</f>
        <v>0.66666666666666663</v>
      </c>
      <c r="U35" s="86">
        <f t="shared" si="6"/>
        <v>5.3128719142296263E-3</v>
      </c>
      <c r="V35" s="87">
        <f>分析係数表!D38</f>
        <v>1.0833333333333333</v>
      </c>
      <c r="W35" s="167">
        <f t="shared" si="7"/>
        <v>0</v>
      </c>
      <c r="X35" s="76">
        <f>分析係数表!E38</f>
        <v>0</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6.2565685390459725E-3</v>
      </c>
      <c r="I36" s="110">
        <f t="shared" si="1"/>
        <v>6.2565685390459725E-3</v>
      </c>
      <c r="J36" s="85">
        <f>分析係数表!G39</f>
        <v>0.35424286759326995</v>
      </c>
      <c r="K36" s="111">
        <f t="shared" si="2"/>
        <v>2.216344780565481E-3</v>
      </c>
      <c r="L36" s="79"/>
      <c r="M36" s="80"/>
      <c r="N36" s="81">
        <f>分析係数表!H39</f>
        <v>4.3622290006231756E-3</v>
      </c>
      <c r="O36" s="82">
        <f t="shared" si="3"/>
        <v>0.14001866744445252</v>
      </c>
      <c r="P36" s="76">
        <f>分析係数表!C39</f>
        <v>1</v>
      </c>
      <c r="Q36" s="82">
        <f t="shared" si="4"/>
        <v>0.14001866744445252</v>
      </c>
      <c r="R36" s="83">
        <v>0.14769783878222154</v>
      </c>
      <c r="S36" s="84">
        <f t="shared" si="5"/>
        <v>0.1539544073212675</v>
      </c>
      <c r="T36" s="85">
        <f>分析係数表!F39</f>
        <v>0.70501097293343085</v>
      </c>
      <c r="U36" s="86">
        <f t="shared" si="6"/>
        <v>0.10853954649295651</v>
      </c>
      <c r="V36" s="87">
        <f>分析係数表!D39</f>
        <v>6.4008778346744691E-2</v>
      </c>
      <c r="W36" s="167">
        <f t="shared" si="7"/>
        <v>0</v>
      </c>
      <c r="X36" s="76">
        <f>分析係数表!E39</f>
        <v>8.1199707388441844E-2</v>
      </c>
      <c r="Y36" s="166">
        <f t="shared" si="8"/>
        <v>0</v>
      </c>
    </row>
    <row r="37" spans="1:25" x14ac:dyDescent="0.2">
      <c r="A37" s="6" t="s">
        <v>25</v>
      </c>
      <c r="B37" s="5" t="s">
        <v>40</v>
      </c>
      <c r="C37" s="90"/>
      <c r="D37" s="107">
        <f>投入係数表!AJ37</f>
        <v>0</v>
      </c>
      <c r="E37" s="110">
        <f t="shared" si="9"/>
        <v>0</v>
      </c>
      <c r="F37" s="85">
        <f>分析係数表!C40</f>
        <v>0.80741531074953321</v>
      </c>
      <c r="G37" s="110">
        <f t="shared" si="0"/>
        <v>0</v>
      </c>
      <c r="H37" s="110">
        <v>5.2664375766928433E-4</v>
      </c>
      <c r="I37" s="110">
        <f t="shared" si="1"/>
        <v>5.2664375766928433E-4</v>
      </c>
      <c r="J37" s="85">
        <f>分析係数表!G40</f>
        <v>0.58044960848699167</v>
      </c>
      <c r="K37" s="111">
        <f t="shared" si="2"/>
        <v>3.0569016295125422E-4</v>
      </c>
      <c r="L37" s="79"/>
      <c r="M37" s="80"/>
      <c r="N37" s="81">
        <f>分析係数表!H40</f>
        <v>3.1486765718783824E-2</v>
      </c>
      <c r="O37" s="82">
        <f t="shared" si="3"/>
        <v>1.0106610582456723</v>
      </c>
      <c r="P37" s="76">
        <f>分析係数表!C40</f>
        <v>0.80741531074953321</v>
      </c>
      <c r="Q37" s="82">
        <f t="shared" si="4"/>
        <v>0.8160232124058816</v>
      </c>
      <c r="R37" s="83">
        <v>0.81693327807712912</v>
      </c>
      <c r="S37" s="84">
        <f t="shared" si="5"/>
        <v>0.81745992183479843</v>
      </c>
      <c r="T37" s="85">
        <f>分析係数表!F40</f>
        <v>0.7794897701439758</v>
      </c>
      <c r="U37" s="86">
        <f t="shared" si="6"/>
        <v>0.63720164657291944</v>
      </c>
      <c r="V37" s="87">
        <f>分析係数表!D40</f>
        <v>0.16393028542561253</v>
      </c>
      <c r="W37" s="167">
        <f t="shared" si="7"/>
        <v>0</v>
      </c>
      <c r="X37" s="76">
        <f>分析係数表!E40</f>
        <v>9.8509724677948982E-2</v>
      </c>
      <c r="Y37" s="166">
        <f t="shared" si="8"/>
        <v>0</v>
      </c>
    </row>
    <row r="38" spans="1:25" x14ac:dyDescent="0.2">
      <c r="A38" s="6" t="s">
        <v>26</v>
      </c>
      <c r="B38" s="5" t="s">
        <v>276</v>
      </c>
      <c r="C38" s="75">
        <f>最終需要_まとめ!C39</f>
        <v>100</v>
      </c>
      <c r="D38" s="107">
        <f>投入係数表!AJ38</f>
        <v>1.8955769870302626E-2</v>
      </c>
      <c r="E38" s="110">
        <f t="shared" si="9"/>
        <v>1.8955769870302626</v>
      </c>
      <c r="F38" s="85">
        <f>分析係数表!C41</f>
        <v>0.45201238390092879</v>
      </c>
      <c r="G38" s="110">
        <f t="shared" si="0"/>
        <v>0.85682427277528894</v>
      </c>
      <c r="H38" s="110">
        <v>0.86429466035963687</v>
      </c>
      <c r="I38" s="110">
        <f t="shared" si="1"/>
        <v>100.86429466035963</v>
      </c>
      <c r="J38" s="85">
        <f>分析係数表!G41</f>
        <v>0.48819421350182907</v>
      </c>
      <c r="K38" s="111">
        <f t="shared" si="2"/>
        <v>49.241365002131005</v>
      </c>
      <c r="L38" s="79"/>
      <c r="M38" s="80"/>
      <c r="N38" s="81">
        <f>分析係数表!H41</f>
        <v>5.5823411722260484E-2</v>
      </c>
      <c r="O38" s="82">
        <f t="shared" si="3"/>
        <v>1.7918178345147229</v>
      </c>
      <c r="P38" s="76">
        <f>分析係数表!C41</f>
        <v>0.45201238390092879</v>
      </c>
      <c r="Q38" s="82">
        <f t="shared" si="4"/>
        <v>0.8099238508951998</v>
      </c>
      <c r="R38" s="83">
        <v>0.81706165790351892</v>
      </c>
      <c r="S38" s="84">
        <f t="shared" si="5"/>
        <v>101.68135631826316</v>
      </c>
      <c r="T38" s="85">
        <f>分析係数表!F41</f>
        <v>0.58829398071167271</v>
      </c>
      <c r="U38" s="86">
        <f t="shared" si="6"/>
        <v>59.818529872633029</v>
      </c>
      <c r="V38" s="87">
        <f>分析係数表!D41</f>
        <v>0.2361157299634187</v>
      </c>
      <c r="W38" s="167">
        <f t="shared" si="7"/>
        <v>24</v>
      </c>
      <c r="X38" s="76">
        <f>分析係数表!E41</f>
        <v>0.23478550049883604</v>
      </c>
      <c r="Y38" s="166">
        <f t="shared" si="8"/>
        <v>24</v>
      </c>
    </row>
    <row r="39" spans="1:25" x14ac:dyDescent="0.2">
      <c r="A39" s="6" t="s">
        <v>51</v>
      </c>
      <c r="B39" s="5" t="s">
        <v>367</v>
      </c>
      <c r="C39" s="90"/>
      <c r="D39" s="107">
        <f>投入係数表!AJ39</f>
        <v>6.6511473229132021E-4</v>
      </c>
      <c r="E39" s="110">
        <f t="shared" si="9"/>
        <v>6.651147322913202E-2</v>
      </c>
      <c r="F39" s="85">
        <f>分析係数表!C42</f>
        <v>0.22977941176470584</v>
      </c>
      <c r="G39" s="110">
        <f>E39*F39</f>
        <v>1.5282967194193937E-2</v>
      </c>
      <c r="H39" s="110">
        <v>1.8188299653244901E-2</v>
      </c>
      <c r="I39" s="110">
        <f>C39+H39</f>
        <v>1.8188299653244901E-2</v>
      </c>
      <c r="J39" s="85">
        <f>分析係数表!G42</f>
        <v>0.5</v>
      </c>
      <c r="K39" s="111">
        <f>I39*J39</f>
        <v>9.0941498266224503E-3</v>
      </c>
      <c r="L39" s="79"/>
      <c r="M39" s="80"/>
      <c r="N39" s="81">
        <f>分析係数表!H42</f>
        <v>1.6268162288038308E-2</v>
      </c>
      <c r="O39" s="82">
        <f t="shared" si="3"/>
        <v>0.52217488009359725</v>
      </c>
      <c r="P39" s="76">
        <f>分析係数表!C42</f>
        <v>0.22977941176470584</v>
      </c>
      <c r="Q39" s="82">
        <f>O39*P39</f>
        <v>0.11998503678621258</v>
      </c>
      <c r="R39" s="83">
        <v>0.12302531176860966</v>
      </c>
      <c r="S39" s="84">
        <f>I39+R39</f>
        <v>0.14121361142185457</v>
      </c>
      <c r="T39" s="85">
        <f>分析係数表!F42</f>
        <v>0.56349206349206349</v>
      </c>
      <c r="U39" s="86">
        <f t="shared" si="6"/>
        <v>7.9572749293267256E-2</v>
      </c>
      <c r="V39" s="87">
        <f>分析係数表!D42</f>
        <v>0.8571428571428571</v>
      </c>
      <c r="W39" s="167">
        <f t="shared" si="7"/>
        <v>0</v>
      </c>
      <c r="X39" s="76">
        <f>分析係数表!E42</f>
        <v>0.72222222222222221</v>
      </c>
      <c r="Y39" s="166">
        <f t="shared" si="8"/>
        <v>0</v>
      </c>
    </row>
    <row r="40" spans="1:25" x14ac:dyDescent="0.2">
      <c r="A40" s="6" t="s">
        <v>194</v>
      </c>
      <c r="B40" s="5" t="s">
        <v>41</v>
      </c>
      <c r="C40" s="90"/>
      <c r="D40" s="107">
        <f>投入係数表!AJ40</f>
        <v>4.888593282341204E-2</v>
      </c>
      <c r="E40" s="110">
        <f t="shared" si="9"/>
        <v>4.8885932823412039</v>
      </c>
      <c r="F40" s="85">
        <f>分析係数表!C43</f>
        <v>0.15755839576906128</v>
      </c>
      <c r="G40" s="110">
        <f>E40*F40</f>
        <v>0.77023891513308973</v>
      </c>
      <c r="H40" s="110">
        <v>0.86378538742074451</v>
      </c>
      <c r="I40" s="110">
        <f>C40+H40</f>
        <v>0.86378538742074451</v>
      </c>
      <c r="J40" s="85">
        <f>分析係数表!G43</f>
        <v>0.37795275590551181</v>
      </c>
      <c r="K40" s="111">
        <f>I40*J40</f>
        <v>0.3264700676865806</v>
      </c>
      <c r="L40" s="79"/>
      <c r="M40" s="80"/>
      <c r="N40" s="81">
        <f>分析係数表!H43</f>
        <v>4.3425497720489356E-2</v>
      </c>
      <c r="O40" s="82">
        <f t="shared" si="3"/>
        <v>1.3938700428304895</v>
      </c>
      <c r="P40" s="76">
        <f>分析係数表!C43</f>
        <v>0.15755839576906128</v>
      </c>
      <c r="Q40" s="82">
        <f>O40*P40</f>
        <v>0.21961592785892467</v>
      </c>
      <c r="R40" s="83">
        <v>0.31218634776050097</v>
      </c>
      <c r="S40" s="84">
        <f>I40+R40</f>
        <v>1.1759717351812455</v>
      </c>
      <c r="T40" s="85">
        <f>分析係数表!F43</f>
        <v>0.59317585301837272</v>
      </c>
      <c r="U40" s="86">
        <f t="shared" si="6"/>
        <v>0.69755803714163123</v>
      </c>
      <c r="V40" s="87">
        <f>分析係数表!D43</f>
        <v>0.81889763779527558</v>
      </c>
      <c r="W40" s="167">
        <f t="shared" si="7"/>
        <v>1</v>
      </c>
      <c r="X40" s="76">
        <f>分析係数表!E43</f>
        <v>0.67322834645669294</v>
      </c>
      <c r="Y40" s="166">
        <f t="shared" si="8"/>
        <v>1</v>
      </c>
    </row>
    <row r="41" spans="1:25" x14ac:dyDescent="0.2">
      <c r="A41" s="6" t="s">
        <v>340</v>
      </c>
      <c r="B41" s="5" t="s">
        <v>42</v>
      </c>
      <c r="C41" s="90"/>
      <c r="D41" s="107">
        <f>投入係数表!AJ41</f>
        <v>1.2637179913535085E-2</v>
      </c>
      <c r="E41" s="110">
        <f t="shared" si="9"/>
        <v>1.2637179913535084</v>
      </c>
      <c r="F41" s="85">
        <f>分析係数表!C44</f>
        <v>0.3172445048719692</v>
      </c>
      <c r="G41" s="110">
        <f>E41*F41</f>
        <v>0.40090758846474323</v>
      </c>
      <c r="H41" s="110">
        <v>0.40696002780280693</v>
      </c>
      <c r="I41" s="110">
        <f>C41+H41</f>
        <v>0.40696002780280693</v>
      </c>
      <c r="J41" s="85">
        <f>分析係数表!G44</f>
        <v>0.27070707070707073</v>
      </c>
      <c r="K41" s="111">
        <f>I41*J41</f>
        <v>0.11016695702136593</v>
      </c>
      <c r="L41" s="79"/>
      <c r="M41" s="80"/>
      <c r="N41" s="81">
        <f>分析係数表!H44</f>
        <v>0.1249959001607137</v>
      </c>
      <c r="O41" s="82">
        <f t="shared" si="3"/>
        <v>4.0121138468481838</v>
      </c>
      <c r="P41" s="76">
        <f>分析係数表!C44</f>
        <v>0.3172445048719692</v>
      </c>
      <c r="Q41" s="82">
        <f>O41*P41</f>
        <v>1.2728210708333239</v>
      </c>
      <c r="R41" s="83">
        <v>1.2844203527060123</v>
      </c>
      <c r="S41" s="84">
        <f>I41+R41</f>
        <v>1.6913803805088192</v>
      </c>
      <c r="T41" s="85">
        <f>分析係数表!F44</f>
        <v>0.56111111111111112</v>
      </c>
      <c r="U41" s="86">
        <f t="shared" si="6"/>
        <v>0.94905232461883748</v>
      </c>
      <c r="V41" s="87">
        <f>分析係数表!D44</f>
        <v>0.3292929292929293</v>
      </c>
      <c r="W41" s="167">
        <f t="shared" si="7"/>
        <v>1</v>
      </c>
      <c r="X41" s="76">
        <f>分析係数表!E44</f>
        <v>0.21363636363636362</v>
      </c>
      <c r="Y41" s="166">
        <f t="shared" si="8"/>
        <v>0</v>
      </c>
    </row>
    <row r="42" spans="1:25" x14ac:dyDescent="0.2">
      <c r="A42" s="6" t="s">
        <v>341</v>
      </c>
      <c r="B42" s="5" t="s">
        <v>278</v>
      </c>
      <c r="C42" s="90"/>
      <c r="D42" s="107">
        <f>投入係数表!AJ42</f>
        <v>1.6627868307283007E-3</v>
      </c>
      <c r="E42" s="110">
        <f t="shared" si="9"/>
        <v>0.16627868307283006</v>
      </c>
      <c r="F42" s="85">
        <f>分析係数表!C45</f>
        <v>1</v>
      </c>
      <c r="G42" s="110">
        <f>E42*F42</f>
        <v>0.16627868307283006</v>
      </c>
      <c r="H42" s="110">
        <v>0.17449034351150963</v>
      </c>
      <c r="I42" s="110">
        <f>C42+H42</f>
        <v>0.17449034351150963</v>
      </c>
      <c r="J42" s="85">
        <f>分析係数表!G45</f>
        <v>0</v>
      </c>
      <c r="K42" s="111">
        <f>I42*J42</f>
        <v>0</v>
      </c>
      <c r="L42" s="79"/>
      <c r="M42" s="80"/>
      <c r="N42" s="81">
        <f>分析係数表!H45</f>
        <v>0</v>
      </c>
      <c r="O42" s="82">
        <f t="shared" si="3"/>
        <v>0</v>
      </c>
      <c r="P42" s="76">
        <f>分析係数表!C45</f>
        <v>1</v>
      </c>
      <c r="Q42" s="82">
        <f>O42*P42</f>
        <v>0</v>
      </c>
      <c r="R42" s="83">
        <v>1.1163584385509854E-2</v>
      </c>
      <c r="S42" s="84">
        <f>I42+R42</f>
        <v>0.18565392789701948</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6.6511473229132027E-3</v>
      </c>
      <c r="E43" s="110">
        <f t="shared" si="9"/>
        <v>0.66511473229132023</v>
      </c>
      <c r="F43" s="85">
        <f>分析係数表!C46</f>
        <v>4.6672428694900625E-2</v>
      </c>
      <c r="G43" s="110">
        <f>E43*F43</f>
        <v>3.1042519916794561E-2</v>
      </c>
      <c r="H43" s="110">
        <v>3.3785470110848252E-2</v>
      </c>
      <c r="I43" s="110">
        <f>C43+H43</f>
        <v>3.3785470110848252E-2</v>
      </c>
      <c r="J43" s="85">
        <f>分析係数表!G46</f>
        <v>1.8518518518518517E-2</v>
      </c>
      <c r="K43" s="111">
        <f>I43*J43</f>
        <v>6.2565685390459725E-4</v>
      </c>
      <c r="L43" s="79"/>
      <c r="M43" s="80"/>
      <c r="N43" s="81">
        <f>分析係数表!H46</f>
        <v>2.5582997146511858E-2</v>
      </c>
      <c r="O43" s="82">
        <f t="shared" si="3"/>
        <v>0.82116210982460869</v>
      </c>
      <c r="P43" s="76">
        <f>分析係数表!C46</f>
        <v>4.6672428694900625E-2</v>
      </c>
      <c r="Q43" s="82">
        <f>O43*P43</f>
        <v>3.8325630017743202E-2</v>
      </c>
      <c r="R43" s="83">
        <v>4.1467525223952931E-2</v>
      </c>
      <c r="S43" s="84">
        <f>I43+R43</f>
        <v>7.5252995334801176E-2</v>
      </c>
      <c r="T43" s="85">
        <f>分析係数表!F46</f>
        <v>0.35185185185185186</v>
      </c>
      <c r="U43" s="86">
        <f t="shared" si="6"/>
        <v>2.6477905765948561E-2</v>
      </c>
      <c r="V43" s="87">
        <f>分析係数表!D46</f>
        <v>3.7037037037037035E-2</v>
      </c>
      <c r="W43" s="167">
        <f t="shared" si="7"/>
        <v>0</v>
      </c>
      <c r="X43" s="76">
        <f>分析係数表!E46</f>
        <v>9.2592592592592587E-2</v>
      </c>
      <c r="Y43" s="166">
        <f t="shared" si="8"/>
        <v>0</v>
      </c>
    </row>
    <row r="44" spans="1:25" x14ac:dyDescent="0.2">
      <c r="A44" s="192">
        <v>40</v>
      </c>
      <c r="B44" s="14" t="s">
        <v>150</v>
      </c>
      <c r="C44" s="197">
        <f>SUM(C5:C43)</f>
        <v>100</v>
      </c>
      <c r="D44" s="108">
        <f>投入係数表!AJ44</f>
        <v>0.40039906883937482</v>
      </c>
      <c r="E44" s="96">
        <f>SUM(E5:E43)</f>
        <v>40.039906883937491</v>
      </c>
      <c r="F44" s="98">
        <f>分析係数表!C47</f>
        <v>0.39611399613657461</v>
      </c>
      <c r="G44" s="96">
        <f>SUM(G5:G43)</f>
        <v>7.9869675602351826</v>
      </c>
      <c r="H44" s="96">
        <f>SUM(H5:H43)</f>
        <v>9.0236347300053001</v>
      </c>
      <c r="I44" s="96">
        <f>SUM(I5:I43)</f>
        <v>109.0236347300053</v>
      </c>
      <c r="J44" s="98">
        <f>分析係数表!G47</f>
        <v>0.26621430495689657</v>
      </c>
      <c r="K44" s="112">
        <f>SUM(K5:K43)</f>
        <v>51.192924316939632</v>
      </c>
      <c r="L44" s="94">
        <f>最終需要_まとめ!$L$33</f>
        <v>0.627</v>
      </c>
      <c r="M44" s="91">
        <f>K44*L44</f>
        <v>32.097963546721147</v>
      </c>
      <c r="N44" s="95">
        <f>分析係数表!H47</f>
        <v>1</v>
      </c>
      <c r="O44" s="96">
        <f>SUM(O5:O43)</f>
        <v>32.097963546721147</v>
      </c>
      <c r="P44" s="92">
        <f>分析係数表!C47</f>
        <v>0.39611399613657461</v>
      </c>
      <c r="Q44" s="96">
        <f>SUM(Q5:Q43)</f>
        <v>9.4531223150274126</v>
      </c>
      <c r="R44" s="91">
        <f>SUM(R5:R43)</f>
        <v>10.62817631772862</v>
      </c>
      <c r="S44" s="97">
        <f>SUM(S5:S43)</f>
        <v>119.65181104773393</v>
      </c>
      <c r="T44" s="98">
        <f>分析係数表!F47</f>
        <v>0.49986530172413796</v>
      </c>
      <c r="U44" s="99">
        <f>SUM(U5:U43)</f>
        <v>70.250340817119849</v>
      </c>
      <c r="V44" s="100">
        <f>分析係数表!D47</f>
        <v>0.10482893318965517</v>
      </c>
      <c r="W44" s="164">
        <f>SUM(W5:W43)</f>
        <v>27</v>
      </c>
      <c r="X44" s="92">
        <f>分析係数表!E47</f>
        <v>8.4725215517241381E-2</v>
      </c>
      <c r="Y44" s="165">
        <f>SUM(Y5:Y43)</f>
        <v>26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0</v>
      </c>
      <c r="E5" s="110">
        <f>$C$39*D5</f>
        <v>0</v>
      </c>
      <c r="F5" s="85">
        <f>分析係数表!C8</f>
        <v>1</v>
      </c>
      <c r="G5" s="110">
        <f t="shared" ref="G5:G38" si="0">E5*F5</f>
        <v>0</v>
      </c>
      <c r="H5" s="110">
        <f t="array" ref="H5:H43">MMULT(逆行列係数!C5:AO43,'35'!G5:G43)</f>
        <v>5.4919938271173431E-3</v>
      </c>
      <c r="I5" s="110">
        <f t="shared" ref="I5:I38" si="1">C5+H5</f>
        <v>5.4919938271173431E-3</v>
      </c>
      <c r="J5" s="85">
        <f>分析係数表!G8</f>
        <v>0.11967899511514306</v>
      </c>
      <c r="K5" s="111">
        <f t="shared" ref="K5:K38" si="2">I5*J5</f>
        <v>6.5727630240797229E-4</v>
      </c>
      <c r="L5" s="79" t="s">
        <v>177</v>
      </c>
      <c r="M5" s="80" t="s">
        <v>177</v>
      </c>
      <c r="N5" s="81">
        <f>分析係数表!H8</f>
        <v>1.4037849716291122E-2</v>
      </c>
      <c r="O5" s="82">
        <f t="shared" ref="O5:O43" si="3">$M$44*N5</f>
        <v>0.46076066325234033</v>
      </c>
      <c r="P5" s="76">
        <f>分析係数表!C8</f>
        <v>1</v>
      </c>
      <c r="Q5" s="82">
        <f t="shared" ref="Q5:Q38" si="4">O5*P5</f>
        <v>0.46076066325234033</v>
      </c>
      <c r="R5" s="83">
        <f t="array" ref="R5:R43">MMULT(逆行列係数!C5:AO43,'35'!Q5:Q43)</f>
        <v>0.66631923610014576</v>
      </c>
      <c r="S5" s="84">
        <f t="shared" ref="S5:S38" si="5">I5+R5</f>
        <v>0.67181122992726305</v>
      </c>
      <c r="T5" s="85">
        <f>分析係数表!F8</f>
        <v>0.45208187950686207</v>
      </c>
      <c r="U5" s="86">
        <f t="shared" ref="U5:U38" si="6">S5*T5</f>
        <v>0.30371368349933375</v>
      </c>
      <c r="V5" s="87">
        <f>分析係数表!D8</f>
        <v>4.4545243079785996E-2</v>
      </c>
      <c r="W5" s="167">
        <f t="shared" ref="W5:W38" si="7">ROUND(S5*V5,0)</f>
        <v>0</v>
      </c>
      <c r="X5" s="76">
        <f>分析係数表!E8</f>
        <v>3.7217957664573156E-2</v>
      </c>
      <c r="Y5" s="166">
        <f t="shared" ref="Y5:Y38" si="8">ROUND(S5*X5,0)</f>
        <v>0</v>
      </c>
    </row>
    <row r="6" spans="1:25" x14ac:dyDescent="0.2">
      <c r="A6" s="6" t="s">
        <v>219</v>
      </c>
      <c r="B6" s="5" t="s">
        <v>265</v>
      </c>
      <c r="C6" s="90"/>
      <c r="D6" s="107">
        <f>投入係数表!AK6</f>
        <v>0</v>
      </c>
      <c r="E6" s="110">
        <f t="shared" ref="E6:E43" si="9">$C$39*D6</f>
        <v>0</v>
      </c>
      <c r="F6" s="85">
        <f>分析係数表!C9</f>
        <v>0.71764705882352942</v>
      </c>
      <c r="G6" s="110">
        <f t="shared" si="0"/>
        <v>0</v>
      </c>
      <c r="H6" s="110">
        <v>1.5524628210227273E-2</v>
      </c>
      <c r="I6" s="110">
        <f t="shared" si="1"/>
        <v>1.5524628210227273E-2</v>
      </c>
      <c r="J6" s="85">
        <f>分析係数表!G9</f>
        <v>0.25757575757575757</v>
      </c>
      <c r="K6" s="111">
        <f t="shared" si="2"/>
        <v>3.9987678723312674E-3</v>
      </c>
      <c r="L6" s="79"/>
      <c r="M6" s="80"/>
      <c r="N6" s="81">
        <f>分析係数表!H9</f>
        <v>7.2157171438879601E-4</v>
      </c>
      <c r="O6" s="82">
        <f t="shared" si="3"/>
        <v>2.3683959326054878E-2</v>
      </c>
      <c r="P6" s="76">
        <f>分析係数表!C9</f>
        <v>0.71764705882352942</v>
      </c>
      <c r="Q6" s="82">
        <f t="shared" si="4"/>
        <v>1.6996723751639384E-2</v>
      </c>
      <c r="R6" s="83">
        <v>2.0882593961518158E-2</v>
      </c>
      <c r="S6" s="84">
        <f t="shared" si="5"/>
        <v>3.6407222171745433E-2</v>
      </c>
      <c r="T6" s="85">
        <f>分析係数表!F9</f>
        <v>0.71212121212121215</v>
      </c>
      <c r="U6" s="86">
        <f t="shared" si="6"/>
        <v>2.5926355182909627E-2</v>
      </c>
      <c r="V6" s="87">
        <f>分析係数表!D9</f>
        <v>0.16666666666666666</v>
      </c>
      <c r="W6" s="167">
        <f t="shared" si="7"/>
        <v>0</v>
      </c>
      <c r="X6" s="76">
        <f>分析係数表!E9</f>
        <v>3.0303030303030304E-2</v>
      </c>
      <c r="Y6" s="166">
        <f t="shared" si="8"/>
        <v>0</v>
      </c>
    </row>
    <row r="7" spans="1:25" x14ac:dyDescent="0.2">
      <c r="A7" s="6" t="s">
        <v>220</v>
      </c>
      <c r="B7" s="5" t="s">
        <v>266</v>
      </c>
      <c r="C7" s="90"/>
      <c r="D7" s="107">
        <f>投入係数表!AK7</f>
        <v>0</v>
      </c>
      <c r="E7" s="110">
        <f t="shared" si="9"/>
        <v>0</v>
      </c>
      <c r="F7" s="85">
        <f>分析係数表!C10</f>
        <v>2.3584905660377409E-2</v>
      </c>
      <c r="G7" s="110">
        <f t="shared" si="0"/>
        <v>0</v>
      </c>
      <c r="H7" s="110">
        <v>1.2033773159469042E-5</v>
      </c>
      <c r="I7" s="110">
        <f t="shared" si="1"/>
        <v>1.2033773159469042E-5</v>
      </c>
      <c r="J7" s="85">
        <f>分析係数表!G10</f>
        <v>0.2857142857142857</v>
      </c>
      <c r="K7" s="111">
        <f t="shared" si="2"/>
        <v>3.4382209027054406E-6</v>
      </c>
      <c r="L7" s="79"/>
      <c r="M7" s="80"/>
      <c r="N7" s="81">
        <f>分析係数表!H10</f>
        <v>1.443143428777592E-3</v>
      </c>
      <c r="O7" s="82">
        <f t="shared" si="3"/>
        <v>4.7367918652109757E-2</v>
      </c>
      <c r="P7" s="76">
        <f>分析係数表!C10</f>
        <v>2.3584905660377409E-2</v>
      </c>
      <c r="Q7" s="82">
        <f t="shared" si="4"/>
        <v>1.1171678927384401E-3</v>
      </c>
      <c r="R7" s="83">
        <v>1.6020060638038491E-3</v>
      </c>
      <c r="S7" s="84">
        <f t="shared" si="5"/>
        <v>1.6140398369633182E-3</v>
      </c>
      <c r="T7" s="85">
        <f>分析係数表!F10</f>
        <v>0.5714285714285714</v>
      </c>
      <c r="U7" s="86">
        <f t="shared" si="6"/>
        <v>9.2230847826475315E-4</v>
      </c>
      <c r="V7" s="87">
        <f>分析係数表!D10</f>
        <v>0.14285714285714285</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-1.0765436057297672E-3</v>
      </c>
      <c r="P8" s="76">
        <f>分析係数表!C11</f>
        <v>0</v>
      </c>
      <c r="Q8" s="82">
        <f t="shared" si="4"/>
        <v>0</v>
      </c>
      <c r="R8" s="83">
        <v>0</v>
      </c>
      <c r="S8" s="84">
        <f t="shared" si="5"/>
        <v>0</v>
      </c>
      <c r="T8" s="85">
        <f>分析係数表!F11</f>
        <v>1</v>
      </c>
      <c r="U8" s="86">
        <f t="shared" si="6"/>
        <v>0</v>
      </c>
      <c r="V8" s="87">
        <f>分析係数表!D11</f>
        <v>1</v>
      </c>
      <c r="W8" s="167">
        <f t="shared" si="7"/>
        <v>0</v>
      </c>
      <c r="X8" s="76">
        <f>分析係数表!E11</f>
        <v>0</v>
      </c>
      <c r="Y8" s="166">
        <f t="shared" si="8"/>
        <v>0</v>
      </c>
    </row>
    <row r="9" spans="1:25" x14ac:dyDescent="0.2">
      <c r="A9" s="6" t="s">
        <v>222</v>
      </c>
      <c r="B9" s="5" t="s">
        <v>190</v>
      </c>
      <c r="C9" s="90"/>
      <c r="D9" s="107">
        <f>投入係数表!AK9</f>
        <v>0</v>
      </c>
      <c r="E9" s="110">
        <f t="shared" si="9"/>
        <v>0</v>
      </c>
      <c r="F9" s="85">
        <f>分析係数表!C12</f>
        <v>0.10853964836742014</v>
      </c>
      <c r="G9" s="110">
        <f t="shared" si="0"/>
        <v>0</v>
      </c>
      <c r="H9" s="110">
        <v>1.6196041908543646E-3</v>
      </c>
      <c r="I9" s="110">
        <f t="shared" si="1"/>
        <v>1.6196041908543646E-3</v>
      </c>
      <c r="J9" s="85">
        <f>分析係数表!G12</f>
        <v>0.14452332657200812</v>
      </c>
      <c r="K9" s="111">
        <f t="shared" si="2"/>
        <v>2.3407058539223831E-4</v>
      </c>
      <c r="L9" s="79"/>
      <c r="M9" s="80"/>
      <c r="N9" s="81">
        <f>分析係数表!H12</f>
        <v>0.10554626258650661</v>
      </c>
      <c r="O9" s="82">
        <f t="shared" si="3"/>
        <v>3.4643173232383906</v>
      </c>
      <c r="P9" s="76">
        <f>分析係数表!C12</f>
        <v>0.10853964836742014</v>
      </c>
      <c r="Q9" s="82">
        <f t="shared" si="4"/>
        <v>0.37601578409745706</v>
      </c>
      <c r="R9" s="83">
        <v>0.41288410590142777</v>
      </c>
      <c r="S9" s="84">
        <f t="shared" si="5"/>
        <v>0.41450371009228215</v>
      </c>
      <c r="T9" s="85">
        <f>分析係数表!F12</f>
        <v>0.28575050709939148</v>
      </c>
      <c r="U9" s="86">
        <f t="shared" si="6"/>
        <v>0.11844464535344879</v>
      </c>
      <c r="V9" s="87">
        <f>分析係数表!D12</f>
        <v>4.7413793103448273E-2</v>
      </c>
      <c r="W9" s="167">
        <f t="shared" si="7"/>
        <v>0</v>
      </c>
      <c r="X9" s="76">
        <f>分析係数表!E12</f>
        <v>4.5131845841784993E-2</v>
      </c>
      <c r="Y9" s="166">
        <f t="shared" si="8"/>
        <v>0</v>
      </c>
    </row>
    <row r="10" spans="1:25" x14ac:dyDescent="0.2">
      <c r="A10" s="6" t="s">
        <v>223</v>
      </c>
      <c r="B10" s="5" t="s">
        <v>28</v>
      </c>
      <c r="C10" s="90"/>
      <c r="D10" s="107">
        <f>投入係数表!AK10</f>
        <v>2.3809523809523808E-2</v>
      </c>
      <c r="E10" s="110">
        <f t="shared" si="9"/>
        <v>2.3809523809523809</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0.51566438714455842</v>
      </c>
      <c r="P10" s="76">
        <f>分析係数表!C13</f>
        <v>0</v>
      </c>
      <c r="Q10" s="82">
        <f t="shared" si="4"/>
        <v>0</v>
      </c>
      <c r="R10" s="83">
        <v>0</v>
      </c>
      <c r="S10" s="84">
        <f t="shared" si="5"/>
        <v>0</v>
      </c>
      <c r="T10" s="85">
        <f>分析係数表!F13</f>
        <v>0.40476190476190477</v>
      </c>
      <c r="U10" s="86">
        <f t="shared" si="6"/>
        <v>0</v>
      </c>
      <c r="V10" s="87">
        <f>分析係数表!D13</f>
        <v>0.15476190476190477</v>
      </c>
      <c r="W10" s="167">
        <f t="shared" si="7"/>
        <v>0</v>
      </c>
      <c r="X10" s="76">
        <f>分析係数表!E13</f>
        <v>0.11904761904761904</v>
      </c>
      <c r="Y10" s="166">
        <f t="shared" si="8"/>
        <v>0</v>
      </c>
    </row>
    <row r="11" spans="1:25" x14ac:dyDescent="0.2">
      <c r="A11" s="6" t="s">
        <v>224</v>
      </c>
      <c r="B11" s="5" t="s">
        <v>267</v>
      </c>
      <c r="C11" s="90"/>
      <c r="D11" s="107">
        <f>投入係数表!AK11</f>
        <v>2.3809523809523808E-2</v>
      </c>
      <c r="E11" s="110">
        <f t="shared" si="9"/>
        <v>2.3809523809523809</v>
      </c>
      <c r="F11" s="85">
        <f>分析係数表!C14</f>
        <v>8.8339222614840951E-2</v>
      </c>
      <c r="G11" s="110">
        <f t="shared" si="0"/>
        <v>0.21033148241628799</v>
      </c>
      <c r="H11" s="110">
        <v>0.22273886051916814</v>
      </c>
      <c r="I11" s="110">
        <f t="shared" si="1"/>
        <v>0.22273886051916814</v>
      </c>
      <c r="J11" s="85">
        <f>分析係数表!G14</f>
        <v>0.19860627177700349</v>
      </c>
      <c r="K11" s="111">
        <f t="shared" si="2"/>
        <v>4.4237334667569982E-2</v>
      </c>
      <c r="L11" s="79"/>
      <c r="M11" s="80"/>
      <c r="N11" s="81">
        <f>分析係数表!H14</f>
        <v>1.3119485716159927E-3</v>
      </c>
      <c r="O11" s="82">
        <f t="shared" si="3"/>
        <v>4.3061744229190686E-2</v>
      </c>
      <c r="P11" s="76">
        <f>分析係数表!C14</f>
        <v>8.8339222614840951E-2</v>
      </c>
      <c r="Q11" s="82">
        <f t="shared" si="4"/>
        <v>3.8040410096458186E-3</v>
      </c>
      <c r="R11" s="83">
        <v>1.0457495762105515E-2</v>
      </c>
      <c r="S11" s="84">
        <f t="shared" si="5"/>
        <v>0.23319635628127366</v>
      </c>
      <c r="T11" s="85">
        <f>分析係数表!F14</f>
        <v>0.38327526132404183</v>
      </c>
      <c r="U11" s="86">
        <f t="shared" si="6"/>
        <v>8.9378394393519522E-2</v>
      </c>
      <c r="V11" s="87">
        <f>分析係数表!D14</f>
        <v>0.14285714285714285</v>
      </c>
      <c r="W11" s="167">
        <f t="shared" si="7"/>
        <v>0</v>
      </c>
      <c r="X11" s="76">
        <f>分析係数表!E14</f>
        <v>8.3623693379790948E-2</v>
      </c>
      <c r="Y11" s="166">
        <f t="shared" si="8"/>
        <v>0</v>
      </c>
    </row>
    <row r="12" spans="1:25" x14ac:dyDescent="0.2">
      <c r="A12" s="6" t="s">
        <v>225</v>
      </c>
      <c r="B12" s="5" t="s">
        <v>29</v>
      </c>
      <c r="C12" s="90"/>
      <c r="D12" s="107">
        <f>投入係数表!AK12</f>
        <v>0</v>
      </c>
      <c r="E12" s="110">
        <f t="shared" si="9"/>
        <v>0</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0.32080999450747061</v>
      </c>
      <c r="P12" s="76">
        <f>分析係数表!C15</f>
        <v>0</v>
      </c>
      <c r="Q12" s="82">
        <f t="shared" si="4"/>
        <v>0</v>
      </c>
      <c r="R12" s="83">
        <v>0</v>
      </c>
      <c r="S12" s="84">
        <f t="shared" si="5"/>
        <v>0</v>
      </c>
      <c r="T12" s="85">
        <f>分析係数表!F15</f>
        <v>0.30357142857142855</v>
      </c>
      <c r="U12" s="86">
        <f t="shared" si="6"/>
        <v>0</v>
      </c>
      <c r="V12" s="87">
        <f>分析係数表!D15</f>
        <v>3.9596273291925464E-2</v>
      </c>
      <c r="W12" s="167">
        <f t="shared" si="7"/>
        <v>0</v>
      </c>
      <c r="X12" s="76">
        <f>分析係数表!E15</f>
        <v>3.7267080745341616E-2</v>
      </c>
      <c r="Y12" s="166">
        <f t="shared" si="8"/>
        <v>0</v>
      </c>
    </row>
    <row r="13" spans="1:25" x14ac:dyDescent="0.2">
      <c r="A13" s="6" t="s">
        <v>226</v>
      </c>
      <c r="B13" s="5" t="s">
        <v>30</v>
      </c>
      <c r="C13" s="90"/>
      <c r="D13" s="107">
        <f>投入係数表!AK13</f>
        <v>7.9365079365079361E-3</v>
      </c>
      <c r="E13" s="110">
        <f t="shared" si="9"/>
        <v>0.79365079365079361</v>
      </c>
      <c r="F13" s="85">
        <f>分析係数表!C16</f>
        <v>0.17911646586345387</v>
      </c>
      <c r="G13" s="110">
        <f t="shared" si="0"/>
        <v>0.14215592528845544</v>
      </c>
      <c r="H13" s="110">
        <v>0.16487928971725743</v>
      </c>
      <c r="I13" s="110">
        <f t="shared" si="1"/>
        <v>0.16487928971725743</v>
      </c>
      <c r="J13" s="85">
        <f>分析係数表!G16</f>
        <v>3.2586558044806514E-2</v>
      </c>
      <c r="K13" s="111">
        <f t="shared" si="2"/>
        <v>5.3728485447578789E-3</v>
      </c>
      <c r="L13" s="79"/>
      <c r="M13" s="80"/>
      <c r="N13" s="81">
        <f>分析係数表!H16</f>
        <v>1.8859260716979895E-2</v>
      </c>
      <c r="O13" s="82">
        <f t="shared" si="3"/>
        <v>0.61901257329461612</v>
      </c>
      <c r="P13" s="76">
        <f>分析係数表!C16</f>
        <v>0.17911646586345387</v>
      </c>
      <c r="Q13" s="82">
        <f t="shared" si="4"/>
        <v>0.11087534445357385</v>
      </c>
      <c r="R13" s="83">
        <v>0.13588992168771222</v>
      </c>
      <c r="S13" s="84">
        <f t="shared" si="5"/>
        <v>0.30076921140496965</v>
      </c>
      <c r="T13" s="85">
        <f>分析係数表!F16</f>
        <v>0.28920570264765783</v>
      </c>
      <c r="U13" s="86">
        <f t="shared" si="6"/>
        <v>8.6984171119156184E-2</v>
      </c>
      <c r="V13" s="87">
        <f>分析係数表!D16</f>
        <v>0</v>
      </c>
      <c r="W13" s="167">
        <f t="shared" si="7"/>
        <v>0</v>
      </c>
      <c r="X13" s="76">
        <f>分析係数表!E16</f>
        <v>0</v>
      </c>
      <c r="Y13" s="166">
        <f t="shared" si="8"/>
        <v>0</v>
      </c>
    </row>
    <row r="14" spans="1:25" x14ac:dyDescent="0.2">
      <c r="A14" s="6" t="s">
        <v>2</v>
      </c>
      <c r="B14" s="5" t="s">
        <v>364</v>
      </c>
      <c r="C14" s="90"/>
      <c r="D14" s="107">
        <f>投入係数表!AK14</f>
        <v>7.9365079365079361E-3</v>
      </c>
      <c r="E14" s="110">
        <f t="shared" si="9"/>
        <v>0.79365079365079361</v>
      </c>
      <c r="F14" s="85">
        <f>分析係数表!C17</f>
        <v>0.37357512953367877</v>
      </c>
      <c r="G14" s="110">
        <f t="shared" si="0"/>
        <v>0.29648819804260218</v>
      </c>
      <c r="H14" s="110">
        <v>0.48568467503602014</v>
      </c>
      <c r="I14" s="110">
        <f t="shared" si="1"/>
        <v>0.48568467503602014</v>
      </c>
      <c r="J14" s="85">
        <f>分析係数表!G17</f>
        <v>0.21247931930985584</v>
      </c>
      <c r="K14" s="111">
        <f t="shared" si="2"/>
        <v>0.1031979491508821</v>
      </c>
      <c r="L14" s="79"/>
      <c r="M14" s="80"/>
      <c r="N14" s="81">
        <f>分析係数表!H17</f>
        <v>3.1158778575879824E-3</v>
      </c>
      <c r="O14" s="82">
        <f t="shared" si="3"/>
        <v>0.10227164254432787</v>
      </c>
      <c r="P14" s="76">
        <f>分析係数表!C17</f>
        <v>0.37357512953367877</v>
      </c>
      <c r="Q14" s="82">
        <f t="shared" si="4"/>
        <v>3.8206142111119376E-2</v>
      </c>
      <c r="R14" s="83">
        <v>7.2993837240669948E-2</v>
      </c>
      <c r="S14" s="84">
        <f t="shared" si="5"/>
        <v>0.55867851227669008</v>
      </c>
      <c r="T14" s="85">
        <f>分析係数表!F17</f>
        <v>0.32309146773812336</v>
      </c>
      <c r="U14" s="86">
        <f t="shared" si="6"/>
        <v>0.18050426052522697</v>
      </c>
      <c r="V14" s="87">
        <f>分析係数表!D17</f>
        <v>3.8761522098794611E-2</v>
      </c>
      <c r="W14" s="167">
        <f t="shared" si="7"/>
        <v>0</v>
      </c>
      <c r="X14" s="76">
        <f>分析係数表!E17</f>
        <v>3.8761522098794611E-2</v>
      </c>
      <c r="Y14" s="166">
        <f t="shared" si="8"/>
        <v>0</v>
      </c>
    </row>
    <row r="15" spans="1:25" x14ac:dyDescent="0.2">
      <c r="A15" s="6" t="s">
        <v>3</v>
      </c>
      <c r="B15" s="5" t="s">
        <v>31</v>
      </c>
      <c r="C15" s="90"/>
      <c r="D15" s="107">
        <f>投入係数表!AK15</f>
        <v>0</v>
      </c>
      <c r="E15" s="110">
        <f t="shared" si="9"/>
        <v>0</v>
      </c>
      <c r="F15" s="85">
        <f>分析係数表!C18</f>
        <v>9.0293453724604955E-2</v>
      </c>
      <c r="G15" s="110">
        <f t="shared" si="0"/>
        <v>0</v>
      </c>
      <c r="H15" s="110">
        <v>8.6098866477695173E-4</v>
      </c>
      <c r="I15" s="110">
        <f t="shared" si="1"/>
        <v>8.6098866477695173E-4</v>
      </c>
      <c r="J15" s="85">
        <f>分析係数表!G18</f>
        <v>0.21491228070175439</v>
      </c>
      <c r="K15" s="111">
        <f t="shared" si="2"/>
        <v>1.8503703760557296E-4</v>
      </c>
      <c r="L15" s="79"/>
      <c r="M15" s="80"/>
      <c r="N15" s="81">
        <f>分析係数表!H18</f>
        <v>4.9198071435599725E-4</v>
      </c>
      <c r="O15" s="82">
        <f t="shared" si="3"/>
        <v>1.6148154085946508E-2</v>
      </c>
      <c r="P15" s="76">
        <f>分析係数表!C18</f>
        <v>9.0293453724604955E-2</v>
      </c>
      <c r="Q15" s="82">
        <f t="shared" si="4"/>
        <v>1.4580726036972015E-3</v>
      </c>
      <c r="R15" s="83">
        <v>2.8970271860480931E-3</v>
      </c>
      <c r="S15" s="84">
        <f t="shared" si="5"/>
        <v>3.7580158508250449E-3</v>
      </c>
      <c r="T15" s="85">
        <f>分析係数表!F18</f>
        <v>0.46052631578947367</v>
      </c>
      <c r="U15" s="86">
        <f t="shared" si="6"/>
        <v>1.7306651944589023E-3</v>
      </c>
      <c r="V15" s="87">
        <f>分析係数表!D18</f>
        <v>2.1929824561403508E-2</v>
      </c>
      <c r="W15" s="167">
        <f t="shared" si="7"/>
        <v>0</v>
      </c>
      <c r="X15" s="76">
        <f>分析係数表!E18</f>
        <v>2.1929824561403508E-2</v>
      </c>
      <c r="Y15" s="166">
        <f t="shared" si="8"/>
        <v>0</v>
      </c>
    </row>
    <row r="16" spans="1:25" x14ac:dyDescent="0.2">
      <c r="A16" s="6" t="s">
        <v>4</v>
      </c>
      <c r="B16" s="5" t="s">
        <v>32</v>
      </c>
      <c r="C16" s="90"/>
      <c r="D16" s="107">
        <f>投入係数表!AK16</f>
        <v>0</v>
      </c>
      <c r="E16" s="110">
        <f t="shared" si="9"/>
        <v>0</v>
      </c>
      <c r="F16" s="85">
        <f>分析係数表!C19</f>
        <v>1.9704433497536922E-2</v>
      </c>
      <c r="G16" s="110">
        <f t="shared" si="0"/>
        <v>0</v>
      </c>
      <c r="H16" s="110">
        <v>1.8368229463247874E-4</v>
      </c>
      <c r="I16" s="110">
        <f t="shared" si="1"/>
        <v>1.8368229463247874E-4</v>
      </c>
      <c r="J16" s="85">
        <f>分析係数表!G19</f>
        <v>6.3291139240506333E-2</v>
      </c>
      <c r="K16" s="111">
        <f t="shared" si="2"/>
        <v>1.1625461685599922E-5</v>
      </c>
      <c r="L16" s="79"/>
      <c r="M16" s="80"/>
      <c r="N16" s="81">
        <f>分析係数表!H19</f>
        <v>-1.3119485716159927E-4</v>
      </c>
      <c r="O16" s="82">
        <f t="shared" si="3"/>
        <v>-4.306174422919069E-3</v>
      </c>
      <c r="P16" s="76">
        <f>分析係数表!C19</f>
        <v>1.9704433497536922E-2</v>
      </c>
      <c r="Q16" s="82">
        <f t="shared" si="4"/>
        <v>-8.485072754520323E-5</v>
      </c>
      <c r="R16" s="83">
        <v>3.4489553496839094E-4</v>
      </c>
      <c r="S16" s="84">
        <f t="shared" si="5"/>
        <v>5.2857782960086968E-4</v>
      </c>
      <c r="T16" s="85">
        <f>分析係数表!F19</f>
        <v>0.26582278481012656</v>
      </c>
      <c r="U16" s="86">
        <f t="shared" si="6"/>
        <v>1.4050803065339572E-4</v>
      </c>
      <c r="V16" s="87">
        <f>分析係数表!D19</f>
        <v>3.7974683544303799E-2</v>
      </c>
      <c r="W16" s="167">
        <f t="shared" si="7"/>
        <v>0</v>
      </c>
      <c r="X16" s="76">
        <f>分析係数表!E19</f>
        <v>0</v>
      </c>
      <c r="Y16" s="166">
        <f t="shared" si="8"/>
        <v>0</v>
      </c>
    </row>
    <row r="17" spans="1:25" x14ac:dyDescent="0.2">
      <c r="A17" s="6" t="s">
        <v>5</v>
      </c>
      <c r="B17" s="5" t="s">
        <v>33</v>
      </c>
      <c r="C17" s="90"/>
      <c r="D17" s="107">
        <f>投入係数表!AK17</f>
        <v>0</v>
      </c>
      <c r="E17" s="110">
        <f t="shared" si="9"/>
        <v>0</v>
      </c>
      <c r="F17" s="85">
        <f>分析係数表!C20</f>
        <v>3.1397174254317317E-3</v>
      </c>
      <c r="G17" s="110">
        <f t="shared" si="0"/>
        <v>0</v>
      </c>
      <c r="H17" s="110">
        <v>1.7970847440477918E-5</v>
      </c>
      <c r="I17" s="110">
        <f t="shared" si="1"/>
        <v>1.7970847440477918E-5</v>
      </c>
      <c r="J17" s="85">
        <f>分析係数表!G20</f>
        <v>0.11538461538461539</v>
      </c>
      <c r="K17" s="111">
        <f t="shared" si="2"/>
        <v>2.0735593200551446E-6</v>
      </c>
      <c r="L17" s="79"/>
      <c r="M17" s="80"/>
      <c r="N17" s="81">
        <f>分析係数表!H20</f>
        <v>6.231755715175965E-4</v>
      </c>
      <c r="O17" s="82">
        <f t="shared" si="3"/>
        <v>2.0454328508865575E-2</v>
      </c>
      <c r="P17" s="76">
        <f>分析係数表!C20</f>
        <v>3.1397174254317317E-3</v>
      </c>
      <c r="Q17" s="82">
        <f t="shared" si="4"/>
        <v>6.4220811644790296E-5</v>
      </c>
      <c r="R17" s="83">
        <v>1.5374218625096428E-4</v>
      </c>
      <c r="S17" s="84">
        <f t="shared" si="5"/>
        <v>1.717130336914422E-4</v>
      </c>
      <c r="T17" s="85">
        <f>分析係数表!F20</f>
        <v>0.26923076923076922</v>
      </c>
      <c r="U17" s="86">
        <f t="shared" si="6"/>
        <v>4.6230432147695974E-5</v>
      </c>
      <c r="V17" s="87">
        <f>分析係数表!D20</f>
        <v>0</v>
      </c>
      <c r="W17" s="167">
        <f t="shared" si="7"/>
        <v>0</v>
      </c>
      <c r="X17" s="76">
        <f>分析係数表!E20</f>
        <v>0</v>
      </c>
      <c r="Y17" s="166">
        <f t="shared" si="8"/>
        <v>0</v>
      </c>
    </row>
    <row r="18" spans="1:25" x14ac:dyDescent="0.2">
      <c r="A18" s="6" t="s">
        <v>6</v>
      </c>
      <c r="B18" s="5" t="s">
        <v>34</v>
      </c>
      <c r="C18" s="90"/>
      <c r="D18" s="107">
        <f>投入係数表!AK18</f>
        <v>0</v>
      </c>
      <c r="E18" s="110">
        <f t="shared" si="9"/>
        <v>0</v>
      </c>
      <c r="F18" s="85">
        <f>分析係数表!C21</f>
        <v>0.20240700218818386</v>
      </c>
      <c r="G18" s="110">
        <f t="shared" si="0"/>
        <v>0</v>
      </c>
      <c r="H18" s="110">
        <v>5.0932705961301951E-3</v>
      </c>
      <c r="I18" s="110">
        <f t="shared" si="1"/>
        <v>5.0932705961301951E-3</v>
      </c>
      <c r="J18" s="85">
        <f>分析係数表!G21</f>
        <v>0.28486646884272998</v>
      </c>
      <c r="K18" s="111">
        <f t="shared" si="2"/>
        <v>1.4509020095801149E-3</v>
      </c>
      <c r="L18" s="79"/>
      <c r="M18" s="80"/>
      <c r="N18" s="81">
        <f>分析係数表!H21</f>
        <v>1.0495588572927942E-3</v>
      </c>
      <c r="O18" s="82">
        <f t="shared" si="3"/>
        <v>3.4449395383352552E-2</v>
      </c>
      <c r="P18" s="76">
        <f>分析係数表!C21</f>
        <v>0.20240700218818386</v>
      </c>
      <c r="Q18" s="82">
        <f t="shared" si="4"/>
        <v>6.9727988467398506E-3</v>
      </c>
      <c r="R18" s="83">
        <v>1.336340693932068E-2</v>
      </c>
      <c r="S18" s="84">
        <f t="shared" si="5"/>
        <v>1.8456677535450876E-2</v>
      </c>
      <c r="T18" s="85">
        <f>分析係数表!F21</f>
        <v>0.42507418397626112</v>
      </c>
      <c r="U18" s="86">
        <f t="shared" si="6"/>
        <v>7.8454571422947716E-3</v>
      </c>
      <c r="V18" s="87">
        <f>分析係数表!D21</f>
        <v>6.1572700296735908E-2</v>
      </c>
      <c r="W18" s="167">
        <f t="shared" si="7"/>
        <v>0</v>
      </c>
      <c r="X18" s="76">
        <f>分析係数表!E21</f>
        <v>5.118694362017804E-2</v>
      </c>
      <c r="Y18" s="166">
        <f t="shared" si="8"/>
        <v>0</v>
      </c>
    </row>
    <row r="19" spans="1:25" x14ac:dyDescent="0.2">
      <c r="A19" s="6" t="s">
        <v>7</v>
      </c>
      <c r="B19" s="5" t="s">
        <v>268</v>
      </c>
      <c r="C19" s="90"/>
      <c r="D19" s="107">
        <f>投入係数表!AK19</f>
        <v>0</v>
      </c>
      <c r="E19" s="110">
        <f t="shared" si="9"/>
        <v>0</v>
      </c>
      <c r="F19" s="85">
        <f>分析係数表!C22</f>
        <v>1.320132013201325E-2</v>
      </c>
      <c r="G19" s="110">
        <f t="shared" si="0"/>
        <v>0</v>
      </c>
      <c r="H19" s="110">
        <v>2.4855154180836506E-4</v>
      </c>
      <c r="I19" s="110">
        <f t="shared" si="1"/>
        <v>2.4855154180836506E-4</v>
      </c>
      <c r="J19" s="85">
        <f>分析係数表!G22</f>
        <v>0.19444444444444445</v>
      </c>
      <c r="K19" s="111">
        <f t="shared" si="2"/>
        <v>4.8329466462737649E-5</v>
      </c>
      <c r="L19" s="79"/>
      <c r="M19" s="80"/>
      <c r="N19" s="81">
        <f>分析係数表!H22</f>
        <v>6.5597428580799636E-5</v>
      </c>
      <c r="O19" s="82">
        <f t="shared" si="3"/>
        <v>2.1530872114595345E-3</v>
      </c>
      <c r="P19" s="76">
        <f>分析係数表!C22</f>
        <v>1.320132013201325E-2</v>
      </c>
      <c r="Q19" s="82">
        <f t="shared" si="4"/>
        <v>2.8423593550621022E-5</v>
      </c>
      <c r="R19" s="83">
        <v>1.9522895387758283E-4</v>
      </c>
      <c r="S19" s="84">
        <f t="shared" si="5"/>
        <v>4.4378049568594786E-4</v>
      </c>
      <c r="T19" s="85">
        <f>分析係数表!F22</f>
        <v>0.42592592592592593</v>
      </c>
      <c r="U19" s="86">
        <f t="shared" si="6"/>
        <v>1.8901761853290372E-4</v>
      </c>
      <c r="V19" s="87">
        <f>分析係数表!D22</f>
        <v>2.7777777777777776E-2</v>
      </c>
      <c r="W19" s="167">
        <f t="shared" si="7"/>
        <v>0</v>
      </c>
      <c r="X19" s="76">
        <f>分析係数表!E22</f>
        <v>0</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1.0765436057297672E-3</v>
      </c>
      <c r="P20" s="76">
        <f>分析係数表!C23</f>
        <v>0</v>
      </c>
      <c r="Q20" s="82">
        <f t="shared" si="4"/>
        <v>0</v>
      </c>
      <c r="R20" s="83">
        <v>0</v>
      </c>
      <c r="S20" s="84">
        <f t="shared" si="5"/>
        <v>0</v>
      </c>
      <c r="T20" s="85">
        <f>分析係数表!F23</f>
        <v>0.4357894736842105</v>
      </c>
      <c r="U20" s="86">
        <f t="shared" si="6"/>
        <v>0</v>
      </c>
      <c r="V20" s="87">
        <f>分析係数表!D23</f>
        <v>5.2631578947368418E-2</v>
      </c>
      <c r="W20" s="167">
        <f t="shared" si="7"/>
        <v>0</v>
      </c>
      <c r="X20" s="76">
        <f>分析係数表!E23</f>
        <v>4.8421052631578948E-2</v>
      </c>
      <c r="Y20" s="166">
        <f t="shared" si="8"/>
        <v>0</v>
      </c>
    </row>
    <row r="21" spans="1:25" x14ac:dyDescent="0.2">
      <c r="A21" s="6" t="s">
        <v>9</v>
      </c>
      <c r="B21" s="5" t="s">
        <v>270</v>
      </c>
      <c r="C21" s="90"/>
      <c r="D21" s="107">
        <f>投入係数表!AK21</f>
        <v>0</v>
      </c>
      <c r="E21" s="110">
        <f t="shared" si="9"/>
        <v>0</v>
      </c>
      <c r="F21" s="85">
        <f>分析係数表!C24</f>
        <v>0.31952662721893488</v>
      </c>
      <c r="G21" s="110">
        <f t="shared" si="0"/>
        <v>0</v>
      </c>
      <c r="H21" s="110">
        <v>8.504689575025981E-3</v>
      </c>
      <c r="I21" s="110">
        <f t="shared" si="1"/>
        <v>8.504689575025981E-3</v>
      </c>
      <c r="J21" s="85">
        <f>分析係数表!G24</f>
        <v>0.20786516853932585</v>
      </c>
      <c r="K21" s="111">
        <f t="shared" si="2"/>
        <v>1.767828731887423E-3</v>
      </c>
      <c r="L21" s="79"/>
      <c r="M21" s="80"/>
      <c r="N21" s="81">
        <f>分析係数表!H24</f>
        <v>4.2638328577519763E-4</v>
      </c>
      <c r="O21" s="82">
        <f t="shared" si="3"/>
        <v>1.3995066874486973E-2</v>
      </c>
      <c r="P21" s="76">
        <f>分析係数表!C24</f>
        <v>0.31952662721893488</v>
      </c>
      <c r="Q21" s="82">
        <f t="shared" si="4"/>
        <v>4.471796516108263E-3</v>
      </c>
      <c r="R21" s="83">
        <v>9.6475916607789321E-3</v>
      </c>
      <c r="S21" s="84">
        <f t="shared" si="5"/>
        <v>1.8152281235804913E-2</v>
      </c>
      <c r="T21" s="85">
        <f>分析係数表!F24</f>
        <v>0.398876404494382</v>
      </c>
      <c r="U21" s="86">
        <f t="shared" si="6"/>
        <v>7.240516672708701E-3</v>
      </c>
      <c r="V21" s="87">
        <f>分析係数表!D24</f>
        <v>5.6179775280898875E-2</v>
      </c>
      <c r="W21" s="167">
        <f t="shared" si="7"/>
        <v>0</v>
      </c>
      <c r="X21" s="76">
        <f>分析係数表!E24</f>
        <v>5.0561797752808987E-2</v>
      </c>
      <c r="Y21" s="166">
        <f t="shared" si="8"/>
        <v>0</v>
      </c>
    </row>
    <row r="22" spans="1:25" x14ac:dyDescent="0.2">
      <c r="A22" s="6" t="s">
        <v>10</v>
      </c>
      <c r="B22" s="5" t="s">
        <v>271</v>
      </c>
      <c r="C22" s="90"/>
      <c r="D22" s="107">
        <f>投入係数表!AK22</f>
        <v>0</v>
      </c>
      <c r="E22" s="110">
        <f t="shared" si="9"/>
        <v>0</v>
      </c>
      <c r="F22" s="85">
        <f>分析係数表!C25</f>
        <v>1.883239171374762E-2</v>
      </c>
      <c r="G22" s="110">
        <f t="shared" si="0"/>
        <v>0</v>
      </c>
      <c r="H22" s="110">
        <v>1.1838180457800875E-3</v>
      </c>
      <c r="I22" s="110">
        <f t="shared" si="1"/>
        <v>1.1838180457800875E-3</v>
      </c>
      <c r="J22" s="85">
        <f>分析係数表!G25</f>
        <v>0.19852941176470587</v>
      </c>
      <c r="K22" s="111">
        <f t="shared" si="2"/>
        <v>2.3502270026516442E-4</v>
      </c>
      <c r="L22" s="79"/>
      <c r="M22" s="80"/>
      <c r="N22" s="81">
        <f>分析係数表!H25</f>
        <v>5.9037685722719666E-4</v>
      </c>
      <c r="O22" s="82">
        <f t="shared" si="3"/>
        <v>1.9377784903135808E-2</v>
      </c>
      <c r="P22" s="76">
        <f>分析係数表!C25</f>
        <v>1.883239171374762E-2</v>
      </c>
      <c r="Q22" s="82">
        <f t="shared" si="4"/>
        <v>3.6493003584059852E-4</v>
      </c>
      <c r="R22" s="83">
        <v>1.6023869145796368E-3</v>
      </c>
      <c r="S22" s="84">
        <f t="shared" si="5"/>
        <v>2.7862049603597245E-3</v>
      </c>
      <c r="T22" s="85">
        <f>分析係数表!F25</f>
        <v>0.35294117647058826</v>
      </c>
      <c r="U22" s="86">
        <f t="shared" si="6"/>
        <v>9.8336645659754997E-4</v>
      </c>
      <c r="V22" s="87">
        <f>分析係数表!D25</f>
        <v>6.6176470588235295E-2</v>
      </c>
      <c r="W22" s="167">
        <f t="shared" si="7"/>
        <v>0</v>
      </c>
      <c r="X22" s="76">
        <f>分析係数表!E25</f>
        <v>6.25E-2</v>
      </c>
      <c r="Y22" s="166">
        <f t="shared" si="8"/>
        <v>0</v>
      </c>
    </row>
    <row r="23" spans="1:25" x14ac:dyDescent="0.2">
      <c r="A23" s="6" t="s">
        <v>11</v>
      </c>
      <c r="B23" s="5" t="s">
        <v>35</v>
      </c>
      <c r="C23" s="90"/>
      <c r="D23" s="107">
        <f>投入係数表!AK23</f>
        <v>0</v>
      </c>
      <c r="E23" s="110">
        <f t="shared" si="9"/>
        <v>0</v>
      </c>
      <c r="F23" s="85">
        <f>分析係数表!C26</f>
        <v>0.74753173483779967</v>
      </c>
      <c r="G23" s="110">
        <f t="shared" si="0"/>
        <v>0</v>
      </c>
      <c r="H23" s="110">
        <v>1.2914252973316701E-2</v>
      </c>
      <c r="I23" s="110">
        <f t="shared" si="1"/>
        <v>1.2914252973316701E-2</v>
      </c>
      <c r="J23" s="85">
        <f>分析係数表!G26</f>
        <v>0.19647946353730092</v>
      </c>
      <c r="K23" s="111">
        <f t="shared" si="2"/>
        <v>2.5373854961822585E-3</v>
      </c>
      <c r="L23" s="79"/>
      <c r="M23" s="80"/>
      <c r="N23" s="81">
        <f>分析係数表!H26</f>
        <v>1.2791498573255929E-2</v>
      </c>
      <c r="O23" s="82">
        <f t="shared" si="3"/>
        <v>0.41985200623460917</v>
      </c>
      <c r="P23" s="76">
        <f>分析係数表!C26</f>
        <v>0.74753173483779967</v>
      </c>
      <c r="Q23" s="82">
        <f t="shared" si="4"/>
        <v>0.3138526985956881</v>
      </c>
      <c r="R23" s="83">
        <v>0.34898361163686126</v>
      </c>
      <c r="S23" s="84">
        <f t="shared" si="5"/>
        <v>0.36189786461017798</v>
      </c>
      <c r="T23" s="85">
        <f>分析係数表!F26</f>
        <v>0.33528918692372173</v>
      </c>
      <c r="U23" s="86">
        <f t="shared" si="6"/>
        <v>0.1213404407745777</v>
      </c>
      <c r="V23" s="87">
        <f>分析係数表!D26</f>
        <v>6.119027661357921E-2</v>
      </c>
      <c r="W23" s="167">
        <f t="shared" si="7"/>
        <v>0</v>
      </c>
      <c r="X23" s="76">
        <f>分析係数表!E26</f>
        <v>6.6722548197820614E-2</v>
      </c>
      <c r="Y23" s="166">
        <f t="shared" si="8"/>
        <v>0</v>
      </c>
    </row>
    <row r="24" spans="1:25" x14ac:dyDescent="0.2">
      <c r="A24" s="6" t="s">
        <v>12</v>
      </c>
      <c r="B24" s="5" t="s">
        <v>365</v>
      </c>
      <c r="C24" s="90"/>
      <c r="D24" s="107">
        <f>投入係数表!AK24</f>
        <v>0</v>
      </c>
      <c r="E24" s="110">
        <f t="shared" si="9"/>
        <v>0</v>
      </c>
      <c r="F24" s="85">
        <f>分析係数表!C27</f>
        <v>2.5641025641025661E-2</v>
      </c>
      <c r="G24" s="110">
        <f t="shared" si="0"/>
        <v>0</v>
      </c>
      <c r="H24" s="110">
        <v>9.2565652628020208E-6</v>
      </c>
      <c r="I24" s="110">
        <f t="shared" si="1"/>
        <v>9.2565652628020208E-6</v>
      </c>
      <c r="J24" s="85">
        <f>分析係数表!G27</f>
        <v>0.17777777777777778</v>
      </c>
      <c r="K24" s="111">
        <f t="shared" si="2"/>
        <v>1.645611602275915E-6</v>
      </c>
      <c r="L24" s="79"/>
      <c r="M24" s="80"/>
      <c r="N24" s="81">
        <f>分析係数表!H27</f>
        <v>1.2135524287447932E-2</v>
      </c>
      <c r="O24" s="82">
        <f t="shared" si="3"/>
        <v>0.3983211341200138</v>
      </c>
      <c r="P24" s="76">
        <f>分析係数表!C27</f>
        <v>2.5641025641025661E-2</v>
      </c>
      <c r="Q24" s="82">
        <f t="shared" si="4"/>
        <v>1.0213362413333696E-2</v>
      </c>
      <c r="R24" s="83">
        <v>1.0247288572221571E-2</v>
      </c>
      <c r="S24" s="84">
        <f t="shared" si="5"/>
        <v>1.0256545137484373E-2</v>
      </c>
      <c r="T24" s="85">
        <f>分析係数表!F27</f>
        <v>0.33333333333333331</v>
      </c>
      <c r="U24" s="86">
        <f t="shared" si="6"/>
        <v>3.4188483791614578E-3</v>
      </c>
      <c r="V24" s="87">
        <f>分析係数表!D27</f>
        <v>0</v>
      </c>
      <c r="W24" s="167">
        <f t="shared" si="7"/>
        <v>0</v>
      </c>
      <c r="X24" s="76">
        <f>分析係数表!E27</f>
        <v>0</v>
      </c>
      <c r="Y24" s="166">
        <f t="shared" si="8"/>
        <v>0</v>
      </c>
    </row>
    <row r="25" spans="1:25" x14ac:dyDescent="0.2">
      <c r="A25" s="6" t="s">
        <v>13</v>
      </c>
      <c r="B25" s="5" t="s">
        <v>191</v>
      </c>
      <c r="C25" s="90"/>
      <c r="D25" s="107">
        <f>投入係数表!AK25</f>
        <v>0</v>
      </c>
      <c r="E25" s="110">
        <f t="shared" si="9"/>
        <v>0</v>
      </c>
      <c r="F25" s="85">
        <f>分析係数表!C28</f>
        <v>7.5250836120401843E-3</v>
      </c>
      <c r="G25" s="110">
        <f t="shared" si="0"/>
        <v>0</v>
      </c>
      <c r="H25" s="110">
        <v>6.4765592031098944E-4</v>
      </c>
      <c r="I25" s="110">
        <f t="shared" si="1"/>
        <v>6.4765592031098944E-4</v>
      </c>
      <c r="J25" s="85">
        <f>分析係数表!G28</f>
        <v>0.13043478260869565</v>
      </c>
      <c r="K25" s="111">
        <f t="shared" si="2"/>
        <v>8.4476859170998624E-5</v>
      </c>
      <c r="L25" s="79"/>
      <c r="M25" s="80"/>
      <c r="N25" s="81">
        <f>分析係数表!H28</f>
        <v>2.325428843189347E-2</v>
      </c>
      <c r="O25" s="82">
        <f t="shared" si="3"/>
        <v>0.76326941646240487</v>
      </c>
      <c r="P25" s="76">
        <f>分析係数表!C28</f>
        <v>7.5250836120401843E-3</v>
      </c>
      <c r="Q25" s="82">
        <f t="shared" si="4"/>
        <v>5.7436661773927174E-3</v>
      </c>
      <c r="R25" s="83">
        <v>5.94853391767636E-3</v>
      </c>
      <c r="S25" s="84">
        <f t="shared" si="5"/>
        <v>6.5961898379873493E-3</v>
      </c>
      <c r="T25" s="85">
        <f>分析係数表!F28</f>
        <v>0.21739130434782608</v>
      </c>
      <c r="U25" s="86">
        <f t="shared" si="6"/>
        <v>1.4339543126059456E-3</v>
      </c>
      <c r="V25" s="87">
        <f>分析係数表!D28</f>
        <v>0</v>
      </c>
      <c r="W25" s="167">
        <f t="shared" si="7"/>
        <v>0</v>
      </c>
      <c r="X25" s="76">
        <f>分析係数表!E28</f>
        <v>0</v>
      </c>
      <c r="Y25" s="166">
        <f t="shared" si="8"/>
        <v>0</v>
      </c>
    </row>
    <row r="26" spans="1:25" x14ac:dyDescent="0.2">
      <c r="A26" s="6" t="s">
        <v>14</v>
      </c>
      <c r="B26" s="5" t="s">
        <v>50</v>
      </c>
      <c r="C26" s="90"/>
      <c r="D26" s="107">
        <f>投入係数表!AK26</f>
        <v>4.7619047619047616E-2</v>
      </c>
      <c r="E26" s="110">
        <f t="shared" si="9"/>
        <v>4.7619047619047619</v>
      </c>
      <c r="F26" s="85">
        <f>分析係数表!C29</f>
        <v>5.2565707133917394E-2</v>
      </c>
      <c r="G26" s="110">
        <f t="shared" si="0"/>
        <v>0.25031289111389238</v>
      </c>
      <c r="H26" s="110">
        <v>0.25515716127092369</v>
      </c>
      <c r="I26" s="110">
        <f t="shared" si="1"/>
        <v>0.25515716127092369</v>
      </c>
      <c r="J26" s="85">
        <f>分析係数表!G29</f>
        <v>0.23652173913043478</v>
      </c>
      <c r="K26" s="111">
        <f t="shared" si="2"/>
        <v>6.0350215535383694E-2</v>
      </c>
      <c r="L26" s="79"/>
      <c r="M26" s="80"/>
      <c r="N26" s="81">
        <f>分析係数表!H29</f>
        <v>1.0889173144412739E-2</v>
      </c>
      <c r="O26" s="82">
        <f t="shared" si="3"/>
        <v>0.35741247710228269</v>
      </c>
      <c r="P26" s="76">
        <f>分析係数表!C29</f>
        <v>5.2565707133917394E-2</v>
      </c>
      <c r="Q26" s="82">
        <f t="shared" si="4"/>
        <v>1.8787639597366547E-2</v>
      </c>
      <c r="R26" s="83">
        <v>2.2728735060787607E-2</v>
      </c>
      <c r="S26" s="84">
        <f t="shared" si="5"/>
        <v>0.27788589633171129</v>
      </c>
      <c r="T26" s="85">
        <f>分析係数表!F29</f>
        <v>0.37217391304347824</v>
      </c>
      <c r="U26" s="86">
        <f t="shared" si="6"/>
        <v>0.10342188141736733</v>
      </c>
      <c r="V26" s="87">
        <f>分析係数表!D29</f>
        <v>0.13217391304347825</v>
      </c>
      <c r="W26" s="167">
        <f t="shared" si="7"/>
        <v>0</v>
      </c>
      <c r="X26" s="76">
        <f>分析係数表!E29</f>
        <v>0.10086956521739131</v>
      </c>
      <c r="Y26" s="166">
        <f t="shared" si="8"/>
        <v>0</v>
      </c>
    </row>
    <row r="27" spans="1:25" x14ac:dyDescent="0.2">
      <c r="A27" s="6" t="s">
        <v>15</v>
      </c>
      <c r="B27" s="5" t="s">
        <v>36</v>
      </c>
      <c r="C27" s="90"/>
      <c r="D27" s="107">
        <f>投入係数表!AK27</f>
        <v>0</v>
      </c>
      <c r="E27" s="110">
        <f t="shared" si="9"/>
        <v>0</v>
      </c>
      <c r="F27" s="85">
        <f>分析係数表!C30</f>
        <v>1</v>
      </c>
      <c r="G27" s="110">
        <f t="shared" si="0"/>
        <v>0</v>
      </c>
      <c r="H27" s="110">
        <v>2.3934603629204361E-2</v>
      </c>
      <c r="I27" s="110">
        <f t="shared" si="1"/>
        <v>2.3934603629204361E-2</v>
      </c>
      <c r="J27" s="85">
        <f>分析係数表!G30</f>
        <v>0.34479678427869587</v>
      </c>
      <c r="K27" s="111">
        <f t="shared" si="2"/>
        <v>8.2525743643348665E-3</v>
      </c>
      <c r="L27" s="79"/>
      <c r="M27" s="80"/>
      <c r="N27" s="81">
        <f>分析係数表!H30</f>
        <v>0</v>
      </c>
      <c r="O27" s="82">
        <f t="shared" si="3"/>
        <v>0</v>
      </c>
      <c r="P27" s="76">
        <f>分析係数表!C30</f>
        <v>1</v>
      </c>
      <c r="Q27" s="82">
        <f t="shared" si="4"/>
        <v>0</v>
      </c>
      <c r="R27" s="83">
        <v>5.8496312450823228E-2</v>
      </c>
      <c r="S27" s="84">
        <f t="shared" si="5"/>
        <v>8.2430916080027589E-2</v>
      </c>
      <c r="T27" s="85">
        <f>分析係数表!F30</f>
        <v>0.44149173738276015</v>
      </c>
      <c r="U27" s="86">
        <f t="shared" si="6"/>
        <v>3.639256835422388E-2</v>
      </c>
      <c r="V27" s="87">
        <f>分析係数表!D30</f>
        <v>9.0218847699866017E-2</v>
      </c>
      <c r="W27" s="167">
        <f t="shared" si="7"/>
        <v>0</v>
      </c>
      <c r="X27" s="76">
        <f>分析係数表!E30</f>
        <v>4.6225993747208573E-2</v>
      </c>
      <c r="Y27" s="166">
        <f t="shared" si="8"/>
        <v>0</v>
      </c>
    </row>
    <row r="28" spans="1:25" x14ac:dyDescent="0.2">
      <c r="A28" s="6" t="s">
        <v>16</v>
      </c>
      <c r="B28" s="5" t="s">
        <v>192</v>
      </c>
      <c r="C28" s="90"/>
      <c r="D28" s="107">
        <f>投入係数表!AK28</f>
        <v>0</v>
      </c>
      <c r="E28" s="110">
        <f t="shared" si="9"/>
        <v>0</v>
      </c>
      <c r="F28" s="85">
        <f>分析係数表!C31</f>
        <v>0.84592145015105746</v>
      </c>
      <c r="G28" s="110">
        <f t="shared" si="0"/>
        <v>0</v>
      </c>
      <c r="H28" s="110">
        <v>7.6844925898174835E-2</v>
      </c>
      <c r="I28" s="110">
        <f t="shared" si="1"/>
        <v>7.6844925898174835E-2</v>
      </c>
      <c r="J28" s="85">
        <f>分析係数表!G31</f>
        <v>7.1042791857083509E-2</v>
      </c>
      <c r="K28" s="111">
        <f t="shared" si="2"/>
        <v>5.4592780758570408E-3</v>
      </c>
      <c r="L28" s="79"/>
      <c r="M28" s="80"/>
      <c r="N28" s="81">
        <f>分析係数表!H31</f>
        <v>2.6304568860900653E-2</v>
      </c>
      <c r="O28" s="82">
        <f t="shared" si="3"/>
        <v>0.86338797179527327</v>
      </c>
      <c r="P28" s="76">
        <f>分析係数表!C31</f>
        <v>0.84592145015105746</v>
      </c>
      <c r="Q28" s="82">
        <f t="shared" si="4"/>
        <v>0.73035840514403783</v>
      </c>
      <c r="R28" s="83">
        <v>0.95084867099712123</v>
      </c>
      <c r="S28" s="84">
        <f t="shared" si="5"/>
        <v>1.027693596895296</v>
      </c>
      <c r="T28" s="85">
        <f>分析係数表!F31</f>
        <v>0.3444121312837557</v>
      </c>
      <c r="U28" s="86">
        <f t="shared" si="6"/>
        <v>0.35395014201337782</v>
      </c>
      <c r="V28" s="87">
        <f>分析係数表!D31</f>
        <v>0</v>
      </c>
      <c r="W28" s="167">
        <f t="shared" si="7"/>
        <v>0</v>
      </c>
      <c r="X28" s="76">
        <f>分析係数表!E31</f>
        <v>0</v>
      </c>
      <c r="Y28" s="166">
        <f t="shared" si="8"/>
        <v>0</v>
      </c>
    </row>
    <row r="29" spans="1:25" x14ac:dyDescent="0.2">
      <c r="A29" s="6" t="s">
        <v>17</v>
      </c>
      <c r="B29" s="5" t="s">
        <v>272</v>
      </c>
      <c r="C29" s="90"/>
      <c r="D29" s="107">
        <f>投入係数表!AK29</f>
        <v>0</v>
      </c>
      <c r="E29" s="110">
        <f t="shared" si="9"/>
        <v>0</v>
      </c>
      <c r="F29" s="85">
        <f>分析係数表!C32</f>
        <v>1</v>
      </c>
      <c r="G29" s="110">
        <f t="shared" si="0"/>
        <v>0</v>
      </c>
      <c r="H29" s="110">
        <v>8.4033120393225812E-3</v>
      </c>
      <c r="I29" s="110">
        <f t="shared" si="1"/>
        <v>8.4033120393225812E-3</v>
      </c>
      <c r="J29" s="85">
        <f>分析係数表!G32</f>
        <v>0.14030064423765212</v>
      </c>
      <c r="K29" s="111">
        <f t="shared" si="2"/>
        <v>1.1789900928469764E-3</v>
      </c>
      <c r="L29" s="79"/>
      <c r="M29" s="80"/>
      <c r="N29" s="81">
        <f>分析係数表!H32</f>
        <v>7.5437042867919574E-3</v>
      </c>
      <c r="O29" s="82">
        <f t="shared" si="3"/>
        <v>0.24760502931784642</v>
      </c>
      <c r="P29" s="76">
        <f>分析係数表!C32</f>
        <v>1</v>
      </c>
      <c r="Q29" s="82">
        <f t="shared" si="4"/>
        <v>0.24760502931784642</v>
      </c>
      <c r="R29" s="83">
        <v>0.30825171355581799</v>
      </c>
      <c r="S29" s="84">
        <f t="shared" si="5"/>
        <v>0.31665502559514058</v>
      </c>
      <c r="T29" s="85">
        <f>分析係数表!F32</f>
        <v>0.4831782390837509</v>
      </c>
      <c r="U29" s="86">
        <f t="shared" si="6"/>
        <v>0.15300081766408011</v>
      </c>
      <c r="V29" s="87">
        <f>分析係数表!D32</f>
        <v>2.7916964924838941E-2</v>
      </c>
      <c r="W29" s="167">
        <f t="shared" si="7"/>
        <v>0</v>
      </c>
      <c r="X29" s="76">
        <f>分析係数表!E32</f>
        <v>4.2233357193987117E-2</v>
      </c>
      <c r="Y29" s="166">
        <f t="shared" si="8"/>
        <v>0</v>
      </c>
    </row>
    <row r="30" spans="1:25" x14ac:dyDescent="0.2">
      <c r="A30" s="6" t="s">
        <v>18</v>
      </c>
      <c r="B30" s="5" t="s">
        <v>273</v>
      </c>
      <c r="C30" s="90"/>
      <c r="D30" s="107">
        <f>投入係数表!AK30</f>
        <v>0</v>
      </c>
      <c r="E30" s="110">
        <f t="shared" si="9"/>
        <v>0</v>
      </c>
      <c r="F30" s="85">
        <f>分析係数表!C33</f>
        <v>0.837092731829574</v>
      </c>
      <c r="G30" s="110">
        <f t="shared" si="0"/>
        <v>0</v>
      </c>
      <c r="H30" s="110">
        <v>1.5266350188516086E-2</v>
      </c>
      <c r="I30" s="110">
        <f t="shared" si="1"/>
        <v>1.5266350188516086E-2</v>
      </c>
      <c r="J30" s="85">
        <f>分析係数表!G33</f>
        <v>0.5074626865671642</v>
      </c>
      <c r="K30" s="111">
        <f t="shared" si="2"/>
        <v>7.7471030807395071E-3</v>
      </c>
      <c r="L30" s="79"/>
      <c r="M30" s="80"/>
      <c r="N30" s="81">
        <f>分析係数表!H33</f>
        <v>1.0823575715831939E-3</v>
      </c>
      <c r="O30" s="82">
        <f t="shared" si="3"/>
        <v>3.5525938989082316E-2</v>
      </c>
      <c r="P30" s="76">
        <f>分析係数表!C33</f>
        <v>0.837092731829574</v>
      </c>
      <c r="Q30" s="82">
        <f t="shared" si="4"/>
        <v>2.973850531918169E-2</v>
      </c>
      <c r="R30" s="83">
        <v>7.7275590313664572E-2</v>
      </c>
      <c r="S30" s="84">
        <f t="shared" si="5"/>
        <v>9.2541940502180661E-2</v>
      </c>
      <c r="T30" s="85">
        <f>分析係数表!F33</f>
        <v>0.64477611940298507</v>
      </c>
      <c r="U30" s="86">
        <f t="shared" si="6"/>
        <v>5.966883327901798E-2</v>
      </c>
      <c r="V30" s="87">
        <f>分析係数表!D33</f>
        <v>0.1044776119402985</v>
      </c>
      <c r="W30" s="167">
        <f t="shared" si="7"/>
        <v>0</v>
      </c>
      <c r="X30" s="76">
        <f>分析係数表!E33</f>
        <v>0.10746268656716418</v>
      </c>
      <c r="Y30" s="166">
        <f t="shared" si="8"/>
        <v>0</v>
      </c>
    </row>
    <row r="31" spans="1:25" x14ac:dyDescent="0.2">
      <c r="A31" s="6" t="s">
        <v>19</v>
      </c>
      <c r="B31" s="5" t="s">
        <v>274</v>
      </c>
      <c r="C31" s="90"/>
      <c r="D31" s="107">
        <f>投入係数表!AK31</f>
        <v>3.968253968253968E-2</v>
      </c>
      <c r="E31" s="110">
        <f t="shared" si="9"/>
        <v>3.9682539682539679</v>
      </c>
      <c r="F31" s="85">
        <f>分析係数表!C34</f>
        <v>0.15171777726539082</v>
      </c>
      <c r="G31" s="110">
        <f t="shared" si="0"/>
        <v>0.60205467168805871</v>
      </c>
      <c r="H31" s="110">
        <v>0.64666216307790225</v>
      </c>
      <c r="I31" s="110">
        <f t="shared" si="1"/>
        <v>0.64666216307790225</v>
      </c>
      <c r="J31" s="85">
        <f>分析係数表!G34</f>
        <v>0.4256007393715342</v>
      </c>
      <c r="K31" s="111">
        <f t="shared" si="2"/>
        <v>0.27521989472955083</v>
      </c>
      <c r="L31" s="79"/>
      <c r="M31" s="80"/>
      <c r="N31" s="81">
        <f>分析係数表!H34</f>
        <v>0.18524713831217815</v>
      </c>
      <c r="O31" s="82">
        <f t="shared" si="3"/>
        <v>6.0803182851617237</v>
      </c>
      <c r="P31" s="76">
        <f>分析係数表!C34</f>
        <v>0.15171777726539082</v>
      </c>
      <c r="Q31" s="82">
        <f t="shared" si="4"/>
        <v>0.92249237529084949</v>
      </c>
      <c r="R31" s="83">
        <v>0.97365236644949604</v>
      </c>
      <c r="S31" s="84">
        <f t="shared" si="5"/>
        <v>1.6203145295273984</v>
      </c>
      <c r="T31" s="85">
        <f>分析係数表!F34</f>
        <v>0.70194085027726427</v>
      </c>
      <c r="U31" s="86">
        <f t="shared" si="6"/>
        <v>1.1373649585730674</v>
      </c>
      <c r="V31" s="87">
        <f>分析係数表!D34</f>
        <v>0.41728280961182995</v>
      </c>
      <c r="W31" s="167">
        <f t="shared" si="7"/>
        <v>1</v>
      </c>
      <c r="X31" s="76">
        <f>分析係数表!E34</f>
        <v>0.28927911275415896</v>
      </c>
      <c r="Y31" s="166">
        <f t="shared" si="8"/>
        <v>0</v>
      </c>
    </row>
    <row r="32" spans="1:25" x14ac:dyDescent="0.2">
      <c r="A32" s="6" t="s">
        <v>20</v>
      </c>
      <c r="B32" s="5" t="s">
        <v>37</v>
      </c>
      <c r="C32" s="90"/>
      <c r="D32" s="107">
        <f>投入係数表!AK32</f>
        <v>2.3809523809523808E-2</v>
      </c>
      <c r="E32" s="110">
        <f t="shared" si="9"/>
        <v>2.3809523809523809</v>
      </c>
      <c r="F32" s="85">
        <f>分析係数表!C35</f>
        <v>0.24573021958870689</v>
      </c>
      <c r="G32" s="110">
        <f t="shared" si="0"/>
        <v>0.58507195140168311</v>
      </c>
      <c r="H32" s="110">
        <v>0.62627133717379646</v>
      </c>
      <c r="I32" s="110">
        <f t="shared" si="1"/>
        <v>0.62627133717379646</v>
      </c>
      <c r="J32" s="85">
        <f>分析係数表!G35</f>
        <v>0.31648936170212766</v>
      </c>
      <c r="K32" s="111">
        <f t="shared" si="2"/>
        <v>0.19820821575447281</v>
      </c>
      <c r="L32" s="79"/>
      <c r="M32" s="80"/>
      <c r="N32" s="81">
        <f>分析係数表!H35</f>
        <v>7.0287644724326803E-2</v>
      </c>
      <c r="O32" s="82">
        <f t="shared" si="3"/>
        <v>2.3070329470788908</v>
      </c>
      <c r="P32" s="76">
        <f>分析係数表!C35</f>
        <v>0.24573021958870689</v>
      </c>
      <c r="Q32" s="82">
        <f t="shared" si="4"/>
        <v>0.56690771268407747</v>
      </c>
      <c r="R32" s="83">
        <v>0.62659155844412828</v>
      </c>
      <c r="S32" s="84">
        <f t="shared" si="5"/>
        <v>1.2528628956179246</v>
      </c>
      <c r="T32" s="85">
        <f>分析係数表!F35</f>
        <v>0.65026595744680848</v>
      </c>
      <c r="U32" s="86">
        <f t="shared" si="6"/>
        <v>0.81469409036857066</v>
      </c>
      <c r="V32" s="87">
        <f>分析係数表!D35</f>
        <v>8.2446808510638292E-2</v>
      </c>
      <c r="W32" s="167">
        <f t="shared" si="7"/>
        <v>0</v>
      </c>
      <c r="X32" s="76">
        <f>分析係数表!E35</f>
        <v>6.3829787234042548E-2</v>
      </c>
      <c r="Y32" s="166">
        <f t="shared" si="8"/>
        <v>0</v>
      </c>
    </row>
    <row r="33" spans="1:25" x14ac:dyDescent="0.2">
      <c r="A33" s="6" t="s">
        <v>21</v>
      </c>
      <c r="B33" s="5" t="s">
        <v>38</v>
      </c>
      <c r="C33" s="90"/>
      <c r="D33" s="107">
        <f>投入係数表!AK33</f>
        <v>1.5873015873015872E-2</v>
      </c>
      <c r="E33" s="110">
        <f t="shared" si="9"/>
        <v>1.5873015873015872</v>
      </c>
      <c r="F33" s="85">
        <f>分析係数表!C36</f>
        <v>0.58821233411397345</v>
      </c>
      <c r="G33" s="110">
        <f t="shared" si="0"/>
        <v>0.93367037160948163</v>
      </c>
      <c r="H33" s="110">
        <v>0.98819453894629827</v>
      </c>
      <c r="I33" s="110">
        <f t="shared" si="1"/>
        <v>0.98819453894629827</v>
      </c>
      <c r="J33" s="85">
        <f>分析係数表!G36</f>
        <v>4.6988749172733289E-2</v>
      </c>
      <c r="K33" s="111">
        <f t="shared" si="2"/>
        <v>4.6434025324412424E-2</v>
      </c>
      <c r="L33" s="79"/>
      <c r="M33" s="80"/>
      <c r="N33" s="81">
        <f>分析係数表!H36</f>
        <v>7.2517957296073993E-2</v>
      </c>
      <c r="O33" s="82">
        <f t="shared" si="3"/>
        <v>2.3802379122685151</v>
      </c>
      <c r="P33" s="76">
        <f>分析係数表!C36</f>
        <v>0.58821233411397345</v>
      </c>
      <c r="Q33" s="82">
        <f t="shared" si="4"/>
        <v>1.4000852981220344</v>
      </c>
      <c r="R33" s="83">
        <v>1.4780077796392086</v>
      </c>
      <c r="S33" s="84">
        <f t="shared" si="5"/>
        <v>2.4662023185855069</v>
      </c>
      <c r="T33" s="85">
        <f>分析係数表!F36</f>
        <v>0.85903375248180014</v>
      </c>
      <c r="U33" s="86">
        <f t="shared" si="6"/>
        <v>2.1185510321138241</v>
      </c>
      <c r="V33" s="87">
        <f>分析係数表!D36</f>
        <v>3.6399735274652546E-2</v>
      </c>
      <c r="W33" s="167">
        <f t="shared" si="7"/>
        <v>0</v>
      </c>
      <c r="X33" s="76">
        <f>分析係数表!E36</f>
        <v>1.1912640635340834E-2</v>
      </c>
      <c r="Y33" s="166">
        <f t="shared" si="8"/>
        <v>0</v>
      </c>
    </row>
    <row r="34" spans="1:25" x14ac:dyDescent="0.2">
      <c r="A34" s="6" t="s">
        <v>22</v>
      </c>
      <c r="B34" s="5" t="s">
        <v>377</v>
      </c>
      <c r="C34" s="90"/>
      <c r="D34" s="107">
        <f>投入係数表!AK34</f>
        <v>3.968253968253968E-2</v>
      </c>
      <c r="E34" s="110">
        <f t="shared" si="9"/>
        <v>3.9682539682539679</v>
      </c>
      <c r="F34" s="85">
        <f>分析係数表!C37</f>
        <v>0.50371087447563734</v>
      </c>
      <c r="G34" s="110">
        <f t="shared" si="0"/>
        <v>1.9988526764906243</v>
      </c>
      <c r="H34" s="110">
        <v>2.1800741833866537</v>
      </c>
      <c r="I34" s="110">
        <f t="shared" si="1"/>
        <v>2.1800741833866537</v>
      </c>
      <c r="J34" s="85">
        <f>分析係数表!G37</f>
        <v>0.46674537583628495</v>
      </c>
      <c r="K34" s="111">
        <f t="shared" si="2"/>
        <v>1.0175395440757857</v>
      </c>
      <c r="L34" s="79"/>
      <c r="M34" s="80"/>
      <c r="N34" s="81">
        <f>分析係数表!H37</f>
        <v>5.4544261864934891E-2</v>
      </c>
      <c r="O34" s="82">
        <f t="shared" si="3"/>
        <v>1.7902920163286025</v>
      </c>
      <c r="P34" s="76">
        <f>分析係数表!C37</f>
        <v>0.50371087447563734</v>
      </c>
      <c r="Q34" s="82">
        <f t="shared" si="4"/>
        <v>0.90178955711163233</v>
      </c>
      <c r="R34" s="83">
        <v>1.019097028629085</v>
      </c>
      <c r="S34" s="84">
        <f t="shared" si="5"/>
        <v>3.199171212015739</v>
      </c>
      <c r="T34" s="85">
        <f>分析係数表!F37</f>
        <v>0.71979535615899248</v>
      </c>
      <c r="U34" s="86">
        <f t="shared" si="6"/>
        <v>2.3027485819664646</v>
      </c>
      <c r="V34" s="87">
        <f>分析係数表!D37</f>
        <v>7.0838252656434481E-2</v>
      </c>
      <c r="W34" s="167">
        <f t="shared" si="7"/>
        <v>0</v>
      </c>
      <c r="X34" s="76">
        <f>分析係数表!E37</f>
        <v>5.5489964580873671E-2</v>
      </c>
      <c r="Y34" s="166">
        <f t="shared" si="8"/>
        <v>0</v>
      </c>
    </row>
    <row r="35" spans="1:25" x14ac:dyDescent="0.2">
      <c r="A35" s="6" t="s">
        <v>23</v>
      </c>
      <c r="B35" s="5" t="s">
        <v>193</v>
      </c>
      <c r="C35" s="90"/>
      <c r="D35" s="107">
        <f>投入係数表!AK35</f>
        <v>7.1428571428571425E-2</v>
      </c>
      <c r="E35" s="110">
        <f t="shared" si="9"/>
        <v>7.1428571428571423</v>
      </c>
      <c r="F35" s="85">
        <f>分析係数表!C38</f>
        <v>2.603198214949809E-3</v>
      </c>
      <c r="G35" s="110">
        <f t="shared" si="0"/>
        <v>1.8594272963927204E-2</v>
      </c>
      <c r="H35" s="110">
        <v>1.9039145698460904E-2</v>
      </c>
      <c r="I35" s="110">
        <f t="shared" si="1"/>
        <v>1.9039145698460904E-2</v>
      </c>
      <c r="J35" s="85">
        <f>分析係数表!G38</f>
        <v>0.5</v>
      </c>
      <c r="K35" s="111">
        <f t="shared" si="2"/>
        <v>9.519572849230452E-3</v>
      </c>
      <c r="L35" s="79"/>
      <c r="M35" s="80"/>
      <c r="N35" s="81">
        <f>分析係数表!H38</f>
        <v>4.7820525435402932E-2</v>
      </c>
      <c r="O35" s="82">
        <f t="shared" si="3"/>
        <v>1.5696005771540005</v>
      </c>
      <c r="P35" s="76">
        <f>分析係数表!C38</f>
        <v>2.603198214949809E-3</v>
      </c>
      <c r="Q35" s="82">
        <f t="shared" si="4"/>
        <v>4.0859814206314843E-3</v>
      </c>
      <c r="R35" s="83">
        <v>4.5941883571678959E-3</v>
      </c>
      <c r="S35" s="84">
        <f t="shared" si="5"/>
        <v>2.3633334055628799E-2</v>
      </c>
      <c r="T35" s="85">
        <f>分析係数表!F38</f>
        <v>0.66666666666666663</v>
      </c>
      <c r="U35" s="86">
        <f t="shared" si="6"/>
        <v>1.5755556037085866E-2</v>
      </c>
      <c r="V35" s="87">
        <f>分析係数表!D38</f>
        <v>1.0833333333333333</v>
      </c>
      <c r="W35" s="167">
        <f t="shared" si="7"/>
        <v>0</v>
      </c>
      <c r="X35" s="76">
        <f>分析係数表!E38</f>
        <v>0</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7.2713489250958701E-3</v>
      </c>
      <c r="I36" s="110">
        <f t="shared" si="1"/>
        <v>7.2713489250958701E-3</v>
      </c>
      <c r="J36" s="85">
        <f>分析係数表!G39</f>
        <v>0.35424286759326995</v>
      </c>
      <c r="K36" s="111">
        <f t="shared" si="2"/>
        <v>2.575823494497202E-3</v>
      </c>
      <c r="L36" s="79"/>
      <c r="M36" s="80"/>
      <c r="N36" s="81">
        <f>分析係数表!H39</f>
        <v>4.3622290006231756E-3</v>
      </c>
      <c r="O36" s="82">
        <f t="shared" si="3"/>
        <v>0.14318029956205902</v>
      </c>
      <c r="P36" s="76">
        <f>分析係数表!C39</f>
        <v>1</v>
      </c>
      <c r="Q36" s="82">
        <f t="shared" si="4"/>
        <v>0.14318029956205902</v>
      </c>
      <c r="R36" s="83">
        <v>0.15103286717034842</v>
      </c>
      <c r="S36" s="84">
        <f t="shared" si="5"/>
        <v>0.15830421609544429</v>
      </c>
      <c r="T36" s="85">
        <f>分析係数表!F39</f>
        <v>0.70501097293343085</v>
      </c>
      <c r="U36" s="86">
        <f t="shared" si="6"/>
        <v>0.11160620940891326</v>
      </c>
      <c r="V36" s="87">
        <f>分析係数表!D39</f>
        <v>6.4008778346744691E-2</v>
      </c>
      <c r="W36" s="167">
        <f t="shared" si="7"/>
        <v>0</v>
      </c>
      <c r="X36" s="76">
        <f>分析係数表!E39</f>
        <v>8.1199707388441844E-2</v>
      </c>
      <c r="Y36" s="166">
        <f t="shared" si="8"/>
        <v>0</v>
      </c>
    </row>
    <row r="37" spans="1:25" x14ac:dyDescent="0.2">
      <c r="A37" s="6" t="s">
        <v>25</v>
      </c>
      <c r="B37" s="5" t="s">
        <v>40</v>
      </c>
      <c r="C37" s="90"/>
      <c r="D37" s="107">
        <f>投入係数表!AK37</f>
        <v>0</v>
      </c>
      <c r="E37" s="110">
        <f t="shared" si="9"/>
        <v>0</v>
      </c>
      <c r="F37" s="85">
        <f>分析係数表!C40</f>
        <v>0.80741531074953321</v>
      </c>
      <c r="G37" s="110">
        <f t="shared" si="0"/>
        <v>0</v>
      </c>
      <c r="H37" s="110">
        <v>1.4922730327789264E-3</v>
      </c>
      <c r="I37" s="110">
        <f t="shared" si="1"/>
        <v>1.4922730327789264E-3</v>
      </c>
      <c r="J37" s="85">
        <f>分析係数表!G40</f>
        <v>0.58044960848699167</v>
      </c>
      <c r="K37" s="111">
        <f t="shared" si="2"/>
        <v>8.6618929763222351E-4</v>
      </c>
      <c r="L37" s="79"/>
      <c r="M37" s="80"/>
      <c r="N37" s="81">
        <f>分析係数表!H40</f>
        <v>3.1486765718783824E-2</v>
      </c>
      <c r="O37" s="82">
        <f t="shared" si="3"/>
        <v>1.0334818615005765</v>
      </c>
      <c r="P37" s="76">
        <f>分析係数表!C40</f>
        <v>0.80741531074953321</v>
      </c>
      <c r="Q37" s="82">
        <f t="shared" si="4"/>
        <v>0.83444907835749405</v>
      </c>
      <c r="R37" s="83">
        <v>0.83537969338053775</v>
      </c>
      <c r="S37" s="84">
        <f t="shared" si="5"/>
        <v>0.83687196641331663</v>
      </c>
      <c r="T37" s="85">
        <f>分析係数表!F40</f>
        <v>0.7794897701439758</v>
      </c>
      <c r="U37" s="86">
        <f t="shared" si="6"/>
        <v>0.65233313673945326</v>
      </c>
      <c r="V37" s="87">
        <f>分析係数表!D40</f>
        <v>0.16393028542561253</v>
      </c>
      <c r="W37" s="167">
        <f t="shared" si="7"/>
        <v>0</v>
      </c>
      <c r="X37" s="76">
        <f>分析係数表!E40</f>
        <v>9.8509724677948982E-2</v>
      </c>
      <c r="Y37" s="166">
        <f t="shared" si="8"/>
        <v>0</v>
      </c>
    </row>
    <row r="38" spans="1:25" x14ac:dyDescent="0.2">
      <c r="A38" s="6" t="s">
        <v>26</v>
      </c>
      <c r="B38" s="5" t="s">
        <v>276</v>
      </c>
      <c r="C38" s="90"/>
      <c r="D38" s="107">
        <f>投入係数表!AK38</f>
        <v>0</v>
      </c>
      <c r="E38" s="110">
        <f t="shared" si="9"/>
        <v>0</v>
      </c>
      <c r="F38" s="85">
        <f>分析係数表!C41</f>
        <v>0.45201238390092879</v>
      </c>
      <c r="G38" s="110">
        <f t="shared" si="0"/>
        <v>0</v>
      </c>
      <c r="H38" s="110">
        <v>1.1648770752155763E-6</v>
      </c>
      <c r="I38" s="110">
        <f t="shared" si="1"/>
        <v>1.1648770752155763E-6</v>
      </c>
      <c r="J38" s="85">
        <f>分析係数表!G41</f>
        <v>0.48819421350182907</v>
      </c>
      <c r="K38" s="111">
        <f t="shared" si="2"/>
        <v>5.6868624756117927E-7</v>
      </c>
      <c r="L38" s="79"/>
      <c r="M38" s="80"/>
      <c r="N38" s="81">
        <f>分析係数表!H41</f>
        <v>5.5823411722260484E-2</v>
      </c>
      <c r="O38" s="82">
        <f t="shared" si="3"/>
        <v>1.8322772169520636</v>
      </c>
      <c r="P38" s="76">
        <f>分析係数表!C41</f>
        <v>0.45201238390092879</v>
      </c>
      <c r="Q38" s="82">
        <f t="shared" si="4"/>
        <v>0.82821199280186153</v>
      </c>
      <c r="R38" s="83">
        <v>0.83551097203313263</v>
      </c>
      <c r="S38" s="84">
        <f t="shared" si="5"/>
        <v>0.83551213691020787</v>
      </c>
      <c r="T38" s="85">
        <f>分析係数表!F41</f>
        <v>0.58829398071167271</v>
      </c>
      <c r="U38" s="86">
        <f t="shared" si="6"/>
        <v>0.49152676095582226</v>
      </c>
      <c r="V38" s="87">
        <f>分析係数表!D41</f>
        <v>0.2361157299634187</v>
      </c>
      <c r="W38" s="167">
        <f t="shared" si="7"/>
        <v>0</v>
      </c>
      <c r="X38" s="76">
        <f>分析係数表!E41</f>
        <v>0.23478550049883604</v>
      </c>
      <c r="Y38" s="166">
        <f t="shared" si="8"/>
        <v>0</v>
      </c>
    </row>
    <row r="39" spans="1:25" x14ac:dyDescent="0.2">
      <c r="A39" s="6" t="s">
        <v>51</v>
      </c>
      <c r="B39" s="5" t="s">
        <v>367</v>
      </c>
      <c r="C39" s="75">
        <f>最終需要_まとめ!C40</f>
        <v>100</v>
      </c>
      <c r="D39" s="107">
        <f>投入係数表!AK39</f>
        <v>0</v>
      </c>
      <c r="E39" s="110">
        <f t="shared" si="9"/>
        <v>0</v>
      </c>
      <c r="F39" s="85">
        <f>分析係数表!C42</f>
        <v>0.22977941176470584</v>
      </c>
      <c r="G39" s="110">
        <f>E39*F39</f>
        <v>0</v>
      </c>
      <c r="H39" s="110">
        <v>1.3594486176636529E-3</v>
      </c>
      <c r="I39" s="110">
        <f>C39+H39</f>
        <v>100.00135944861766</v>
      </c>
      <c r="J39" s="85">
        <f>分析係数表!G42</f>
        <v>0.5</v>
      </c>
      <c r="K39" s="111">
        <f>I39*J39</f>
        <v>50.000679724308831</v>
      </c>
      <c r="L39" s="79"/>
      <c r="M39" s="80"/>
      <c r="N39" s="81">
        <f>分析係数表!H42</f>
        <v>1.6268162288038308E-2</v>
      </c>
      <c r="O39" s="82">
        <f t="shared" si="3"/>
        <v>0.53396562844196449</v>
      </c>
      <c r="P39" s="76">
        <f>分析係数表!C42</f>
        <v>0.22977941176470584</v>
      </c>
      <c r="Q39" s="82">
        <f>O39*P39</f>
        <v>0.12269430800596609</v>
      </c>
      <c r="R39" s="83">
        <v>0.12580323262777299</v>
      </c>
      <c r="S39" s="84">
        <f>I39+R39</f>
        <v>100.12716268124544</v>
      </c>
      <c r="T39" s="85">
        <f>分析係数表!F42</f>
        <v>0.56349206349206349</v>
      </c>
      <c r="U39" s="86">
        <f>S39*T39</f>
        <v>56.420861510860526</v>
      </c>
      <c r="V39" s="87">
        <f>分析係数表!D42</f>
        <v>0.8571428571428571</v>
      </c>
      <c r="W39" s="167">
        <f>ROUND(S39*V39,0)</f>
        <v>86</v>
      </c>
      <c r="X39" s="76">
        <f>分析係数表!E42</f>
        <v>0.72222222222222221</v>
      </c>
      <c r="Y39" s="166">
        <f>ROUND(S39*X39,0)</f>
        <v>72</v>
      </c>
    </row>
    <row r="40" spans="1:25" x14ac:dyDescent="0.2">
      <c r="A40" s="6" t="s">
        <v>194</v>
      </c>
      <c r="B40" s="5" t="s">
        <v>41</v>
      </c>
      <c r="C40" s="90"/>
      <c r="D40" s="107">
        <f>投入係数表!AK40</f>
        <v>8.7301587301587297E-2</v>
      </c>
      <c r="E40" s="110">
        <f t="shared" si="9"/>
        <v>8.7301587301587293</v>
      </c>
      <c r="F40" s="85">
        <f>分析係数表!C43</f>
        <v>0.15755839576906128</v>
      </c>
      <c r="G40" s="110">
        <f>E40*F40</f>
        <v>1.3755098043330745</v>
      </c>
      <c r="H40" s="110">
        <v>1.455082373950692</v>
      </c>
      <c r="I40" s="110">
        <f>C40+H40</f>
        <v>1.455082373950692</v>
      </c>
      <c r="J40" s="85">
        <f>分析係数表!G43</f>
        <v>0.37795275590551181</v>
      </c>
      <c r="K40" s="111">
        <f>I40*J40</f>
        <v>0.54995239330419854</v>
      </c>
      <c r="L40" s="79"/>
      <c r="M40" s="80"/>
      <c r="N40" s="81">
        <f>分析係数表!H43</f>
        <v>4.3425497720489356E-2</v>
      </c>
      <c r="O40" s="82">
        <f t="shared" si="3"/>
        <v>1.4253437339862116</v>
      </c>
      <c r="P40" s="76">
        <f>分析係数表!C43</f>
        <v>0.15755839576906128</v>
      </c>
      <c r="Q40" s="82">
        <f>O40*P40</f>
        <v>0.22457487214635113</v>
      </c>
      <c r="R40" s="83">
        <v>0.31923553914171049</v>
      </c>
      <c r="S40" s="84">
        <f>I40+R40</f>
        <v>1.7743179130924025</v>
      </c>
      <c r="T40" s="85">
        <f>分析係数表!F43</f>
        <v>0.59317585301837272</v>
      </c>
      <c r="U40" s="86">
        <f>S40*T40</f>
        <v>1.0524825416243648</v>
      </c>
      <c r="V40" s="87">
        <f>分析係数表!D43</f>
        <v>0.81889763779527558</v>
      </c>
      <c r="W40" s="167">
        <f>ROUND(S40*V40,0)</f>
        <v>1</v>
      </c>
      <c r="X40" s="76">
        <f>分析係数表!E43</f>
        <v>0.67322834645669294</v>
      </c>
      <c r="Y40" s="166">
        <f>ROUND(S40*X40,0)</f>
        <v>1</v>
      </c>
    </row>
    <row r="41" spans="1:25" x14ac:dyDescent="0.2">
      <c r="A41" s="6" t="s">
        <v>340</v>
      </c>
      <c r="B41" s="5" t="s">
        <v>42</v>
      </c>
      <c r="C41" s="90"/>
      <c r="D41" s="107">
        <f>投入係数表!AK41</f>
        <v>0</v>
      </c>
      <c r="E41" s="110">
        <f t="shared" si="9"/>
        <v>0</v>
      </c>
      <c r="F41" s="85">
        <f>分析係数表!C44</f>
        <v>0.3172445048719692</v>
      </c>
      <c r="G41" s="110">
        <f>E41*F41</f>
        <v>0</v>
      </c>
      <c r="H41" s="110">
        <v>4.6975442407516606E-4</v>
      </c>
      <c r="I41" s="110">
        <f>C41+H41</f>
        <v>4.6975442407516606E-4</v>
      </c>
      <c r="J41" s="85">
        <f>分析係数表!G44</f>
        <v>0.27070707070707073</v>
      </c>
      <c r="K41" s="111">
        <f>I41*J41</f>
        <v>1.2716584409307527E-4</v>
      </c>
      <c r="L41" s="79"/>
      <c r="M41" s="80"/>
      <c r="N41" s="81">
        <f>分析係数表!H44</f>
        <v>0.1249959001607137</v>
      </c>
      <c r="O41" s="82">
        <f t="shared" si="3"/>
        <v>4.1027076814361427</v>
      </c>
      <c r="P41" s="76">
        <f>分析係数表!C44</f>
        <v>0.3172445048719692</v>
      </c>
      <c r="Q41" s="82">
        <f>O41*P41</f>
        <v>1.3015614670316338</v>
      </c>
      <c r="R41" s="83">
        <v>1.3134226615676776</v>
      </c>
      <c r="S41" s="84">
        <f>I41+R41</f>
        <v>1.3138924159917529</v>
      </c>
      <c r="T41" s="85">
        <f>分析係数表!F44</f>
        <v>0.56111111111111112</v>
      </c>
      <c r="U41" s="86">
        <f>S41*T41</f>
        <v>0.73723963341759469</v>
      </c>
      <c r="V41" s="87">
        <f>分析係数表!D44</f>
        <v>0.3292929292929293</v>
      </c>
      <c r="W41" s="167">
        <f>ROUND(S41*V41,0)</f>
        <v>0</v>
      </c>
      <c r="X41" s="76">
        <f>分析係数表!E44</f>
        <v>0.21363636363636362</v>
      </c>
      <c r="Y41" s="166">
        <f>ROUND(S41*X41,0)</f>
        <v>0</v>
      </c>
    </row>
    <row r="42" spans="1:25" x14ac:dyDescent="0.2">
      <c r="A42" s="6" t="s">
        <v>341</v>
      </c>
      <c r="B42" s="5" t="s">
        <v>278</v>
      </c>
      <c r="C42" s="90"/>
      <c r="D42" s="107">
        <f>投入係数表!AK42</f>
        <v>7.9365079365079361E-3</v>
      </c>
      <c r="E42" s="110">
        <f t="shared" si="9"/>
        <v>0.79365079365079361</v>
      </c>
      <c r="F42" s="85">
        <f>分析係数表!C45</f>
        <v>1</v>
      </c>
      <c r="G42" s="110">
        <f>E42*F42</f>
        <v>0.79365079365079361</v>
      </c>
      <c r="H42" s="110">
        <v>0.80136222007198221</v>
      </c>
      <c r="I42" s="110">
        <f>C42+H42</f>
        <v>0.80136222007198221</v>
      </c>
      <c r="J42" s="85">
        <f>分析係数表!G45</f>
        <v>0</v>
      </c>
      <c r="K42" s="111">
        <f>I42*J42</f>
        <v>0</v>
      </c>
      <c r="L42" s="79"/>
      <c r="M42" s="80"/>
      <c r="N42" s="81">
        <f>分析係数表!H45</f>
        <v>0</v>
      </c>
      <c r="O42" s="82">
        <f t="shared" si="3"/>
        <v>0</v>
      </c>
      <c r="P42" s="76">
        <f>分析係数表!C45</f>
        <v>1</v>
      </c>
      <c r="Q42" s="82">
        <f>O42*P42</f>
        <v>0</v>
      </c>
      <c r="R42" s="83">
        <v>1.1415658966599842E-2</v>
      </c>
      <c r="S42" s="84">
        <f>I42+R42</f>
        <v>0.81277787903858201</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7.9365079365079361E-3</v>
      </c>
      <c r="E43" s="110">
        <f t="shared" si="9"/>
        <v>0.79365079365079361</v>
      </c>
      <c r="F43" s="85">
        <f>分析係数表!C46</f>
        <v>4.6672428694900625E-2</v>
      </c>
      <c r="G43" s="110">
        <f>E43*F43</f>
        <v>3.7041610075317956E-2</v>
      </c>
      <c r="H43" s="110">
        <v>3.9265284195517704E-2</v>
      </c>
      <c r="I43" s="110">
        <f>C43+H43</f>
        <v>3.9265284195517704E-2</v>
      </c>
      <c r="J43" s="85">
        <f>分析係数表!G46</f>
        <v>1.8518518518518517E-2</v>
      </c>
      <c r="K43" s="111">
        <f>I43*J43</f>
        <v>7.2713489250958712E-4</v>
      </c>
      <c r="L43" s="79"/>
      <c r="M43" s="80"/>
      <c r="N43" s="81">
        <f>分析係数表!H46</f>
        <v>2.5582997146511858E-2</v>
      </c>
      <c r="O43" s="82">
        <f t="shared" si="3"/>
        <v>0.83970401246921833</v>
      </c>
      <c r="P43" s="76">
        <f>分析係数表!C46</f>
        <v>4.6672428694900625E-2</v>
      </c>
      <c r="Q43" s="82">
        <f>O43*P43</f>
        <v>3.9191025646791541E-2</v>
      </c>
      <c r="R43" s="83">
        <v>4.2403865084762703E-2</v>
      </c>
      <c r="S43" s="84">
        <f>I43+R43</f>
        <v>8.1669149280280406E-2</v>
      </c>
      <c r="T43" s="85">
        <f>分析係数表!F46</f>
        <v>0.35185185185185186</v>
      </c>
      <c r="U43" s="86">
        <f>S43*T43</f>
        <v>2.8735441413431994E-2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108">
        <f>投入係数表!AK44</f>
        <v>0.40476190476190477</v>
      </c>
      <c r="E44" s="96">
        <f>SUM(E5:E43)</f>
        <v>40.476190476190467</v>
      </c>
      <c r="F44" s="98">
        <f>分析係数表!C47</f>
        <v>0.39611399613657461</v>
      </c>
      <c r="G44" s="96">
        <f>SUM(G5:G43)</f>
        <v>7.2437346490741987</v>
      </c>
      <c r="H44" s="96">
        <f>SUM(H5:H43)</f>
        <v>8.0717668117024228</v>
      </c>
      <c r="I44" s="96">
        <f>SUM(I5:I43)</f>
        <v>108.07176681170242</v>
      </c>
      <c r="J44" s="98">
        <f>分析係数表!G47</f>
        <v>0.26621430495689657</v>
      </c>
      <c r="K44" s="112">
        <f>SUM(K5:K43)</f>
        <v>52.348864425988623</v>
      </c>
      <c r="L44" s="94">
        <f>最終需要_まとめ!$L$33</f>
        <v>0.627</v>
      </c>
      <c r="M44" s="91">
        <f>K44*L44</f>
        <v>32.822737995094869</v>
      </c>
      <c r="N44" s="95">
        <f>分析係数表!H47</f>
        <v>1</v>
      </c>
      <c r="O44" s="96">
        <f>SUM(O5:O43)</f>
        <v>32.822737995094869</v>
      </c>
      <c r="P44" s="92">
        <f>分析係数表!C47</f>
        <v>0.39611399613657461</v>
      </c>
      <c r="Q44" s="96">
        <f>SUM(Q5:Q43)</f>
        <v>9.6665745329947796</v>
      </c>
      <c r="R44" s="91">
        <f>SUM(R5:R43)</f>
        <v>10.86816134408981</v>
      </c>
      <c r="S44" s="97">
        <f>SUM(S5:S43)</f>
        <v>118.93992815579224</v>
      </c>
      <c r="T44" s="98">
        <f>分析係数表!F47</f>
        <v>0.49986530172413796</v>
      </c>
      <c r="U44" s="99">
        <f>SUM(U5:U43)</f>
        <v>67.540576519772799</v>
      </c>
      <c r="V44" s="100">
        <f>分析係数表!D47</f>
        <v>0.10482893318965517</v>
      </c>
      <c r="W44" s="164">
        <f>SUM(W5:W43)</f>
        <v>88</v>
      </c>
      <c r="X44" s="92">
        <f>分析係数表!E47</f>
        <v>8.4725215517241381E-2</v>
      </c>
      <c r="Y44" s="165">
        <f>SUM(Y5:Y43)</f>
        <v>73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163.73815573975622</v>
      </c>
      <c r="D6" s="193">
        <f>'1'!U5+'2'!U5+'3'!U5+'4'!U5+'5'!U5+'6'!U5+'7'!U5+'8'!U5+'9'!U5+'10'!U5+'11'!U5+'12'!U5+'13'!U5+'14'!U5+'15'!U5+'16'!U5+'17'!U5+'18'!U5+'19'!U5+'20'!U5+'21'!U5+'22'!U5+'23'!U5+'24'!U5+'25'!U5+'26'!U5+'27'!U5+'28'!U5+'29'!U5+'30'!U5+'31'!U5+'32'!U5+'33'!U5+'34'!U5+'35'!U5+'36'!U5+'37'!U5+'38'!U5+'39'!U5</f>
        <v>74.023053193816281</v>
      </c>
      <c r="E6" s="120">
        <f>'1'!W5+'2'!W5+'3'!W5+'4'!W5+'5'!W5+'6'!W5+'7'!W5+'8'!W5+'9'!W5+'10'!W5+'11'!W5+'12'!W5+'13'!W5+'14'!W5+'15'!W5+'16'!W5+'17'!W5+'18'!W5+'19'!W5+'20'!W5+'21'!W5+'22'!W5+'23'!W5+'24'!W5+'25'!W5+'26'!W5+'27'!W5+'28'!W5+'29'!W5+'30'!W5+'31'!W5+'32'!W5+'33'!W5+'34'!W5+'35'!W5+'36'!W5+'37'!W5+'38'!W5+'39'!W5</f>
        <v>6</v>
      </c>
      <c r="F6" s="172">
        <f>'1'!Y5+'2'!Y5+'3'!Y5+'4'!Y5+'5'!Y5+'6'!Y5+'7'!Y5+'8'!Y5+'9'!Y5+'10'!Y5+'11'!Y5+'12'!Y5+'13'!Y5+'14'!Y5+'15'!Y5+'16'!Y5+'17'!Y5+'18'!Y5+'19'!Y5+'20'!Y5+'21'!Y5+'22'!Y5+'23'!Y5+'24'!Y5+'25'!Y5+'26'!Y5+'27'!Y5+'28'!Y5+'29'!Y5+'30'!Y5+'31'!Y5+'32'!Y5+'33'!Y5+'34'!Y5+'35'!Y5+'36'!Y5+'37'!Y5+'38'!Y5+'39'!Y5</f>
        <v>5</v>
      </c>
      <c r="G6" s="116">
        <v>1</v>
      </c>
      <c r="I6" s="144" t="s">
        <v>256</v>
      </c>
      <c r="J6" s="145">
        <f>C45</f>
        <v>4628.0160774816413</v>
      </c>
      <c r="K6" s="145">
        <f>D45</f>
        <v>2254.1582028416078</v>
      </c>
      <c r="L6" s="146">
        <f>E45</f>
        <v>739</v>
      </c>
      <c r="M6" s="147">
        <f>F45</f>
        <v>398</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118.8015144835901</v>
      </c>
      <c r="D7" s="193">
        <f>'1'!U6+'2'!U6+'3'!U6+'4'!U6+'5'!U6+'6'!U6+'7'!U6+'8'!U6+'9'!U6+'10'!U6+'11'!U6+'12'!U6+'13'!U6+'14'!U6+'15'!U6+'16'!U6+'17'!U6+'18'!U6+'19'!U6+'20'!U6+'21'!U6+'22'!U6+'23'!U6+'24'!U6+'25'!U6+'26'!U6+'27'!U6+'28'!U6+'29'!U6+'30'!U6+'31'!U6+'32'!U6+'33'!U6+'34'!U6+'35'!U6+'36'!U6+'37'!U6+'38'!U6+'39'!U6</f>
        <v>84.601078495889965</v>
      </c>
      <c r="E7" s="120">
        <f>'1'!W6+'2'!W6+'3'!W6+'4'!W6+'5'!W6+'6'!W6+'7'!W6+'8'!W6+'9'!W6+'10'!W6+'11'!W6+'12'!W6+'13'!W6+'14'!W6+'15'!W6+'16'!W6+'17'!W6+'18'!W6+'19'!W6+'20'!W6+'21'!W6+'22'!W6+'23'!W6+'24'!W6+'25'!W6+'26'!W6+'27'!W6+'28'!W6+'29'!W6+'30'!W6+'31'!W6+'32'!W6+'33'!W6+'34'!W6+'35'!W6+'36'!W6+'37'!W6+'38'!W6+'39'!W6</f>
        <v>19</v>
      </c>
      <c r="F7" s="172">
        <f>'1'!Y6+'2'!Y6+'3'!Y6+'4'!Y6+'5'!Y6+'6'!Y6+'7'!Y6+'8'!Y6+'9'!Y6+'10'!Y6+'11'!Y6+'12'!Y6+'13'!Y6+'14'!Y6+'15'!Y6+'16'!Y6+'17'!Y6+'18'!Y6+'19'!Y6+'20'!Y6+'21'!Y6+'22'!Y6+'23'!Y6+'24'!Y6+'25'!Y6+'26'!Y6+'27'!Y6+'28'!Y6+'29'!Y6+'30'!Y6+'31'!Y6+'32'!Y6+'33'!Y6+'34'!Y6+'35'!Y6+'36'!Y6+'37'!Y6+'38'!Y6+'39'!Y6</f>
        <v>3</v>
      </c>
      <c r="G7" s="117">
        <v>2</v>
      </c>
      <c r="I7" s="144" t="s">
        <v>257</v>
      </c>
      <c r="J7" s="145">
        <f>最終需要_まとめ!C45</f>
        <v>3900</v>
      </c>
      <c r="K7" s="383">
        <f>Q53</f>
        <v>50484</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100.15012289731816</v>
      </c>
      <c r="D8" s="193">
        <f>'1'!U7+'2'!U7+'3'!U7+'4'!U7+'5'!U7+'6'!U7+'7'!U7+'8'!U7+'9'!U7+'10'!U7+'11'!U7+'12'!U7+'13'!U7+'14'!U7+'15'!U7+'16'!U7+'17'!U7+'18'!U7+'19'!U7+'20'!U7+'21'!U7+'22'!U7+'23'!U7+'24'!U7+'25'!U7+'26'!U7+'27'!U7+'28'!U7+'29'!U7+'30'!U7+'31'!U7+'32'!U7+'33'!U7+'34'!U7+'35'!U7+'36'!U7+'37'!U7+'38'!U7+'39'!U7</f>
        <v>57.228641655610382</v>
      </c>
      <c r="E8" s="120">
        <f>'1'!W7+'2'!W7+'3'!W7+'4'!W7+'5'!W7+'6'!W7+'7'!W7+'8'!W7+'9'!W7+'10'!W7+'11'!W7+'12'!W7+'13'!W7+'14'!W7+'15'!W7+'16'!W7+'17'!W7+'18'!W7+'19'!W7+'20'!W7+'21'!W7+'22'!W7+'23'!W7+'24'!W7+'25'!W7+'26'!W7+'27'!W7+'28'!W7+'29'!W7+'30'!W7+'31'!W7+'32'!W7+'33'!W7+'34'!W7+'35'!W7+'36'!W7+'37'!W7+'38'!W7+'39'!W7</f>
        <v>14</v>
      </c>
      <c r="F8" s="172">
        <f>'1'!Y7+'2'!Y7+'3'!Y7+'4'!Y7+'5'!Y7+'6'!Y7+'7'!Y7+'8'!Y7+'9'!Y7+'10'!Y7+'11'!Y7+'12'!Y7+'13'!Y7+'14'!Y7+'15'!Y7+'16'!Y7+'17'!Y7+'18'!Y7+'19'!Y7+'20'!Y7+'21'!Y7+'22'!Y7+'23'!Y7+'24'!Y7+'25'!Y7+'26'!Y7+'27'!Y7+'28'!Y7+'29'!Y7+'30'!Y7+'31'!Y7+'32'!Y7+'33'!Y7+'34'!Y7+'35'!Y7+'36'!Y7+'37'!Y7+'38'!Y7+'39'!Y7</f>
        <v>0</v>
      </c>
      <c r="G8" s="117">
        <v>3</v>
      </c>
      <c r="I8" s="144" t="s">
        <v>259</v>
      </c>
      <c r="J8" s="441">
        <f>J6/J7</f>
        <v>1.1866707890978567</v>
      </c>
      <c r="K8" s="150">
        <f>K6/K7*100</f>
        <v>4.4650942929276756</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100</v>
      </c>
      <c r="D9" s="193">
        <f>'1'!U8+'2'!U8+'3'!U8+'4'!U8+'5'!U8+'6'!U8+'7'!U8+'8'!U8+'9'!U8+'10'!U8+'11'!U8+'12'!U8+'13'!U8+'14'!U8+'15'!U8+'16'!U8+'17'!U8+'18'!U8+'19'!U8+'20'!U8+'21'!U8+'22'!U8+'23'!U8+'24'!U8+'25'!U8+'26'!U8+'27'!U8+'28'!U8+'29'!U8+'30'!U8+'31'!U8+'32'!U8+'33'!U8+'34'!U8+'35'!U8+'36'!U8+'37'!U8+'38'!U8+'39'!U8</f>
        <v>100</v>
      </c>
      <c r="E9" s="120">
        <f>'1'!W8+'2'!W8+'3'!W8+'4'!W8+'5'!W8+'6'!W8+'7'!W8+'8'!W8+'9'!W8+'10'!W8+'11'!W8+'12'!W8+'13'!W8+'14'!W8+'15'!W8+'16'!W8+'17'!W8+'18'!W8+'19'!W8+'20'!W8+'21'!W8+'22'!W8+'23'!W8+'24'!W8+'25'!W8+'26'!W8+'27'!W8+'28'!W8+'29'!W8+'30'!W8+'31'!W8+'32'!W8+'33'!W8+'34'!W8+'35'!W8+'36'!W8+'37'!W8+'38'!W8+'39'!W8</f>
        <v>100</v>
      </c>
      <c r="F9" s="172">
        <f>'1'!Y8+'2'!Y8+'3'!Y8+'4'!Y8+'5'!Y8+'6'!Y8+'7'!Y8+'8'!Y8+'9'!Y8+'10'!Y8+'11'!Y8+'12'!Y8+'13'!Y8+'14'!Y8+'15'!Y8+'16'!Y8+'17'!Y8+'18'!Y8+'19'!Y8+'20'!Y8+'21'!Y8+'22'!Y8+'23'!Y8+'24'!Y8+'25'!Y8+'26'!Y8+'27'!Y8+'28'!Y8+'29'!Y8+'30'!Y8+'31'!Y8+'32'!Y8+'33'!Y8+'34'!Y8+'35'!Y8+'36'!Y8+'37'!Y8+'38'!Y8+'39'!Y8</f>
        <v>0</v>
      </c>
      <c r="G9" s="117">
        <v>4</v>
      </c>
      <c r="I9" s="152" t="s">
        <v>125</v>
      </c>
      <c r="J9" s="456" t="s">
        <v>608</v>
      </c>
      <c r="K9" s="457"/>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117.69627361742091</v>
      </c>
      <c r="D10" s="194">
        <f>'1'!U9+'2'!U9+'3'!U9+'4'!U9+'5'!U9+'6'!U9+'7'!U9+'8'!U9+'9'!U9+'10'!U9+'11'!U9+'12'!U9+'13'!U9+'14'!U9+'15'!U9+'16'!U9+'17'!U9+'18'!U9+'19'!U9+'20'!U9+'21'!U9+'22'!U9+'23'!U9+'24'!U9+'25'!U9+'26'!U9+'27'!U9+'28'!U9+'29'!U9+'30'!U9+'31'!U9+'32'!U9+'33'!U9+'34'!U9+'35'!U9+'36'!U9+'37'!U9+'38'!U9+'39'!U9</f>
        <v>33.631769869886774</v>
      </c>
      <c r="E10" s="119">
        <f>'1'!W9+'2'!W9+'3'!W9+'4'!W9+'5'!W9+'6'!W9+'7'!W9+'8'!W9+'9'!W9+'10'!W9+'11'!W9+'12'!W9+'13'!W9+'14'!W9+'15'!W9+'16'!W9+'17'!W9+'18'!W9+'19'!W9+'20'!W9+'21'!W9+'22'!W9+'23'!W9+'24'!W9+'25'!W9+'26'!W9+'27'!W9+'28'!W9+'29'!W9+'30'!W9+'31'!W9+'32'!W9+'33'!W9+'34'!W9+'35'!W9+'36'!W9+'37'!W9+'38'!W9+'39'!W9</f>
        <v>5</v>
      </c>
      <c r="F10" s="171">
        <f>'1'!Y9+'2'!Y9+'3'!Y9+'4'!Y9+'5'!Y9+'6'!Y9+'7'!Y9+'8'!Y9+'9'!Y9+'10'!Y9+'11'!Y9+'12'!Y9+'13'!Y9+'14'!Y9+'15'!Y9+'16'!Y9+'17'!Y9+'18'!Y9+'19'!Y9+'20'!Y9+'21'!Y9+'22'!Y9+'23'!Y9+'24'!Y9+'25'!Y9+'26'!Y9+'27'!Y9+'28'!Y9+'29'!Y9+'30'!Y9+'31'!Y9+'32'!Y9+'33'!Y9+'34'!Y9+'35'!Y9+'36'!Y9+'37'!Y9+'38'!Y9+'39'!Y9</f>
        <v>5</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40.476190476190474</v>
      </c>
      <c r="E11" s="120">
        <f>'1'!W10+'2'!W10+'3'!W10+'4'!W10+'5'!W10+'6'!W10+'7'!W10+'8'!W10+'9'!W10+'10'!W10+'11'!W10+'12'!W10+'13'!W10+'14'!W10+'15'!W10+'16'!W10+'17'!W10+'18'!W10+'19'!W10+'20'!W10+'21'!W10+'22'!W10+'23'!W10+'24'!W10+'25'!W10+'26'!W10+'27'!W10+'28'!W10+'29'!W10+'30'!W10+'31'!W10+'32'!W10+'33'!W10+'34'!W10+'35'!W10+'36'!W10+'37'!W10+'38'!W10+'39'!W10</f>
        <v>15</v>
      </c>
      <c r="F11" s="172">
        <f>'1'!Y10+'2'!Y10+'3'!Y10+'4'!Y10+'5'!Y10+'6'!Y10+'7'!Y10+'8'!Y10+'9'!Y10+'10'!Y10+'11'!Y10+'12'!Y10+'13'!Y10+'14'!Y10+'15'!Y10+'16'!Y10+'17'!Y10+'18'!Y10+'19'!Y10+'20'!Y10+'21'!Y10+'22'!Y10+'23'!Y10+'24'!Y10+'25'!Y10+'26'!Y10+'27'!Y10+'28'!Y10+'29'!Y10+'30'!Y10+'31'!Y10+'32'!Y10+'33'!Y10+'34'!Y10+'35'!Y10+'36'!Y10+'37'!Y10+'38'!Y10+'39'!Y10</f>
        <v>12</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106.58662441521727</v>
      </c>
      <c r="D12" s="193">
        <f>'1'!U11+'2'!U11+'3'!U11+'4'!U11+'5'!U11+'6'!U11+'7'!U11+'8'!U11+'9'!U11+'10'!U11+'11'!U11+'12'!U11+'13'!U11+'14'!U11+'15'!U11+'16'!U11+'17'!U11+'18'!U11+'19'!U11+'20'!U11+'21'!U11+'22'!U11+'23'!U11+'24'!U11+'25'!U11+'26'!U11+'27'!U11+'28'!U11+'29'!U11+'30'!U11+'31'!U11+'32'!U11+'33'!U11+'34'!U11+'35'!U11+'36'!U11+'37'!U11+'38'!U11+'39'!U11</f>
        <v>40.852016326389908</v>
      </c>
      <c r="E12" s="120">
        <f>'1'!W11+'2'!W11+'3'!W11+'4'!W11+'5'!W11+'6'!W11+'7'!W11+'8'!W11+'9'!W11+'10'!W11+'11'!W11+'12'!W11+'13'!W11+'14'!W11+'15'!W11+'16'!W11+'17'!W11+'18'!W11+'19'!W11+'20'!W11+'21'!W11+'22'!W11+'23'!W11+'24'!W11+'25'!W11+'26'!W11+'27'!W11+'28'!W11+'29'!W11+'30'!W11+'31'!W11+'32'!W11+'33'!W11+'34'!W11+'35'!W11+'36'!W11+'37'!W11+'38'!W11+'39'!W11</f>
        <v>15</v>
      </c>
      <c r="F12" s="172">
        <f>'1'!Y11+'2'!Y11+'3'!Y11+'4'!Y11+'5'!Y11+'6'!Y11+'7'!Y11+'8'!Y11+'9'!Y11+'10'!Y11+'11'!Y11+'12'!Y11+'13'!Y11+'14'!Y11+'15'!Y11+'16'!Y11+'17'!Y11+'18'!Y11+'19'!Y11+'20'!Y11+'21'!Y11+'22'!Y11+'23'!Y11+'24'!Y11+'25'!Y11+'26'!Y11+'27'!Y11+'28'!Y11+'29'!Y11+'30'!Y11+'31'!Y11+'32'!Y11+'33'!Y11+'34'!Y11+'35'!Y11+'36'!Y11+'37'!Y11+'38'!Y11+'39'!Y11</f>
        <v>9</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30.357142857142854</v>
      </c>
      <c r="E13" s="120">
        <f>'1'!W12+'2'!W12+'3'!W12+'4'!W12+'5'!W12+'6'!W12+'7'!W12+'8'!W12+'9'!W12+'10'!W12+'11'!W12+'12'!W12+'13'!W12+'14'!W12+'15'!W12+'16'!W12+'17'!W12+'18'!W12+'19'!W12+'20'!W12+'21'!W12+'22'!W12+'23'!W12+'24'!W12+'25'!W12+'26'!W12+'27'!W12+'28'!W12+'29'!W12+'30'!W12+'31'!W12+'32'!W12+'33'!W12+'34'!W12+'35'!W12+'36'!W12+'37'!W12+'38'!W12+'39'!W12</f>
        <v>4</v>
      </c>
      <c r="F13" s="172">
        <f>'1'!Y12+'2'!Y12+'3'!Y12+'4'!Y12+'5'!Y12+'6'!Y12+'7'!Y12+'8'!Y12+'9'!Y12+'10'!Y12+'11'!Y12+'12'!Y12+'13'!Y12+'14'!Y12+'15'!Y12+'16'!Y12+'17'!Y12+'18'!Y12+'19'!Y12+'20'!Y12+'21'!Y12+'22'!Y12+'23'!Y12+'24'!Y12+'25'!Y12+'26'!Y12+'27'!Y12+'28'!Y12+'29'!Y12+'30'!Y12+'31'!Y12+'32'!Y12+'33'!Y12+'34'!Y12+'35'!Y12+'36'!Y12+'37'!Y12+'38'!Y12+'39'!Y12</f>
        <v>4</v>
      </c>
      <c r="G13" s="117">
        <v>8</v>
      </c>
      <c r="I13" s="177" t="s">
        <v>320</v>
      </c>
      <c r="J13" s="183">
        <f>'1'!H44+'2'!H44+'3'!H44+'4'!H44+'5'!H44+'6'!H44+'7'!H44+'8'!H44+'9'!H44+'10'!H44+'11'!H44+'12'!H44+'13'!H44+'14'!H44+'15'!H44+'16'!H44+'17'!H44+'18'!H44+'19'!H44+'20'!H44+'21'!H44+'22'!H44+'23'!H44+'24'!H44+'25'!H44+'26'!H44+'27'!H44+'28'!H44+'29'!H44+'30'!H44+'31'!H44+'32'!H44+'33'!H44+'34'!H44+'35'!H44+'36'!H44+'37'!H44+'38'!H44+'39'!H44</f>
        <v>490.78168441775392</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114.67792024492235</v>
      </c>
      <c r="D14" s="193">
        <f>'1'!U13+'2'!U13+'3'!U13+'4'!U13+'5'!U13+'6'!U13+'7'!U13+'8'!U13+'9'!U13+'10'!U13+'11'!U13+'12'!U13+'13'!U13+'14'!U13+'15'!U13+'16'!U13+'17'!U13+'18'!U13+'19'!U13+'20'!U13+'21'!U13+'22'!U13+'23'!U13+'24'!U13+'25'!U13+'26'!U13+'27'!U13+'28'!U13+'29'!U13+'30'!U13+'31'!U13+'32'!U13+'33'!U13+'34'!U13+'35'!U13+'36'!U13+'37'!U13+'38'!U13+'39'!U13</f>
        <v>33.165508502604851</v>
      </c>
      <c r="E14" s="120">
        <f>'1'!W13+'2'!W13+'3'!W13+'4'!W13+'5'!W13+'6'!W13+'7'!W13+'8'!W13+'9'!W13+'10'!W13+'11'!W13+'12'!W13+'13'!W13+'14'!W13+'15'!W13+'16'!W13+'17'!W13+'18'!W13+'19'!W13+'20'!W13+'21'!W13+'22'!W13+'23'!W13+'24'!W13+'25'!W13+'26'!W13+'27'!W13+'28'!W13+'29'!W13+'30'!W13+'31'!W13+'32'!W13+'33'!W13+'34'!W13+'35'!W13+'36'!W13+'37'!W13+'38'!W13+'39'!W13</f>
        <v>0</v>
      </c>
      <c r="F14" s="172">
        <f>'1'!Y13+'2'!Y13+'3'!Y13+'4'!Y13+'5'!Y13+'6'!Y13+'7'!Y13+'8'!Y13+'9'!Y13+'10'!Y13+'11'!Y13+'12'!Y13+'13'!Y13+'14'!Y13+'15'!Y13+'16'!Y13+'17'!Y13+'18'!Y13+'19'!Y13+'20'!Y13+'21'!Y13+'22'!Y13+'23'!Y13+'24'!Y13+'25'!Y13+'26'!Y13+'27'!Y13+'28'!Y13+'29'!Y13+'30'!Y13+'31'!Y13+'32'!Y13+'33'!Y13+'34'!Y13+'35'!Y13+'36'!Y13+'37'!Y13+'38'!Y13+'39'!Y13</f>
        <v>0</v>
      </c>
      <c r="G14" s="117">
        <v>9</v>
      </c>
      <c r="I14" s="178" t="s">
        <v>321</v>
      </c>
      <c r="J14" s="184">
        <f>'1'!R44+'2'!R44+'3'!R44+'4'!R44+'5'!R44+'6'!R44+'7'!R44+'8'!R44+'9'!R44+'10'!R44+'11'!R44+'12'!R44+'13'!R44+'14'!R44+'15'!R44+'16'!R44+'17'!R44+'18'!R44+'19'!R44+'20'!R44+'21'!R44+'22'!R44+'23'!R44+'24'!R44+'25'!R44+'26'!R44+'27'!R44+'28'!R44+'29'!R44+'30'!R44+'31'!R44+'32'!R44+'33'!R44+'34'!R44+'35'!R44+'36'!R44+'37'!R44+'38'!R44+'39'!R44</f>
        <v>236.83150572821273</v>
      </c>
      <c r="L14" t="s">
        <v>177</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154.6894031839945</v>
      </c>
      <c r="D15" s="193">
        <f>'1'!U14+'2'!U14+'3'!U14+'4'!U14+'5'!U14+'6'!U14+'7'!U14+'8'!U14+'9'!U14+'10'!U14+'11'!U14+'12'!U14+'13'!U14+'14'!U14+'15'!U14+'16'!U14+'17'!U14+'18'!U14+'19'!U14+'20'!U14+'21'!U14+'22'!U14+'23'!U14+'24'!U14+'25'!U14+'26'!U14+'27'!U14+'28'!U14+'29'!U14+'30'!U14+'31'!U14+'32'!U14+'33'!U14+'34'!U14+'35'!U14+'36'!U14+'37'!U14+'38'!U14+'39'!U14</f>
        <v>49.978826318251144</v>
      </c>
      <c r="E15" s="120">
        <f>'1'!W14+'2'!W14+'3'!W14+'4'!W14+'5'!W14+'6'!W14+'7'!W14+'8'!W14+'9'!W14+'10'!W14+'11'!W14+'12'!W14+'13'!W14+'14'!W14+'15'!W14+'16'!W14+'17'!W14+'18'!W14+'19'!W14+'20'!W14+'21'!W14+'22'!W14+'23'!W14+'24'!W14+'25'!W14+'26'!W14+'27'!W14+'28'!W14+'29'!W14+'30'!W14+'31'!W14+'32'!W14+'33'!W14+'34'!W14+'35'!W14+'36'!W14+'37'!W14+'38'!W14+'39'!W14</f>
        <v>5</v>
      </c>
      <c r="F15" s="172">
        <f>'1'!Y14+'2'!Y14+'3'!Y14+'4'!Y14+'5'!Y14+'6'!Y14+'7'!Y14+'8'!Y14+'9'!Y14+'10'!Y14+'11'!Y14+'12'!Y14+'13'!Y14+'14'!Y14+'15'!Y14+'16'!Y14+'17'!Y14+'18'!Y14+'19'!Y14+'20'!Y14+'21'!Y14+'22'!Y14+'23'!Y14+'24'!Y14+'25'!Y14+'26'!Y14+'27'!Y14+'28'!Y14+'29'!Y14+'30'!Y14+'31'!Y14+'32'!Y14+'33'!Y14+'34'!Y14+'35'!Y14+'36'!Y14+'37'!Y14+'38'!Y14+'39'!Y14</f>
        <v>5</v>
      </c>
      <c r="G15" s="117">
        <v>10</v>
      </c>
      <c r="I15" s="179" t="s">
        <v>322</v>
      </c>
      <c r="J15" s="182">
        <f>J12+J13+J14</f>
        <v>4627.6131901459667</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102.76148235301542</v>
      </c>
      <c r="D16" s="193">
        <f>'1'!U15+'2'!U15+'3'!U15+'4'!U15+'5'!U15+'6'!U15+'7'!U15+'8'!U15+'9'!U15+'10'!U15+'11'!U15+'12'!U15+'13'!U15+'14'!U15+'15'!U15+'16'!U15+'17'!U15+'18'!U15+'19'!U15+'20'!U15+'21'!U15+'22'!U15+'23'!U15+'24'!U15+'25'!U15+'26'!U15+'27'!U15+'28'!U15+'29'!U15+'30'!U15+'31'!U15+'32'!U15+'33'!U15+'34'!U15+'35'!U15+'36'!U15+'37'!U15+'38'!U15+'39'!U15</f>
        <v>47.324366873099216</v>
      </c>
      <c r="E16" s="120">
        <f>'1'!W15+'2'!W15+'3'!W15+'4'!W15+'5'!W15+'6'!W15+'7'!W15+'8'!W15+'9'!W15+'10'!W15+'11'!W15+'12'!W15+'13'!W15+'14'!W15+'15'!W15+'16'!W15+'17'!W15+'18'!W15+'19'!W15+'20'!W15+'21'!W15+'22'!W15+'23'!W15+'24'!W15+'25'!W15+'26'!W15+'27'!W15+'28'!W15+'29'!W15+'30'!W15+'31'!W15+'32'!W15+'33'!W15+'34'!W15+'35'!W15+'36'!W15+'37'!W15+'38'!W15+'39'!W15</f>
        <v>2</v>
      </c>
      <c r="F16" s="172">
        <f>'1'!Y15+'2'!Y15+'3'!Y15+'4'!Y15+'5'!Y15+'6'!Y15+'7'!Y15+'8'!Y15+'9'!Y15+'10'!Y15+'11'!Y15+'12'!Y15+'13'!Y15+'14'!Y15+'15'!Y15+'16'!Y15+'17'!Y15+'18'!Y15+'19'!Y15+'20'!Y15+'21'!Y15+'22'!Y15+'23'!Y15+'24'!Y15+'25'!Y15+'26'!Y15+'27'!Y15+'28'!Y15+'29'!Y15+'30'!Y15+'31'!Y15+'32'!Y15+'33'!Y15+'34'!Y15+'35'!Y15+'36'!Y15+'37'!Y15+'38'!Y15+'39'!Y15</f>
        <v>2</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102.45884186795833</v>
      </c>
      <c r="D17" s="193">
        <f>'1'!U16+'2'!U16+'3'!U16+'4'!U16+'5'!U16+'6'!U16+'7'!U16+'8'!U16+'9'!U16+'10'!U16+'11'!U16+'12'!U16+'13'!U16+'14'!U16+'15'!U16+'16'!U16+'17'!U16+'18'!U16+'19'!U16+'20'!U16+'21'!U16+'22'!U16+'23'!U16+'24'!U16+'25'!U16+'26'!U16+'27'!U16+'28'!U16+'29'!U16+'30'!U16+'31'!U16+'32'!U16+'33'!U16+'34'!U16+'35'!U16+'36'!U16+'37'!U16+'38'!U16+'39'!U16</f>
        <v>27.235894673761059</v>
      </c>
      <c r="E17" s="120">
        <f>'1'!W16+'2'!W16+'3'!W16+'4'!W16+'5'!W16+'6'!W16+'7'!W16+'8'!W16+'9'!W16+'10'!W16+'11'!W16+'12'!W16+'13'!W16+'14'!W16+'15'!W16+'16'!W16+'17'!W16+'18'!W16+'19'!W16+'20'!W16+'21'!W16+'22'!W16+'23'!W16+'24'!W16+'25'!W16+'26'!W16+'27'!W16+'28'!W16+'29'!W16+'30'!W16+'31'!W16+'32'!W16+'33'!W16+'34'!W16+'35'!W16+'36'!W16+'37'!W16+'38'!W16+'39'!W16</f>
        <v>4</v>
      </c>
      <c r="F17" s="172">
        <f>'1'!Y16+'2'!Y16+'3'!Y16+'4'!Y16+'5'!Y16+'6'!Y16+'7'!Y16+'8'!Y16+'9'!Y16+'10'!Y16+'11'!Y16+'12'!Y16+'13'!Y16+'14'!Y16+'15'!Y16+'16'!Y16+'17'!Y16+'18'!Y16+'19'!Y16+'20'!Y16+'21'!Y16+'22'!Y16+'23'!Y16+'24'!Y16+'25'!Y16+'26'!Y16+'27'!Y16+'28'!Y16+'29'!Y16+'30'!Y16+'31'!Y16+'32'!Y16+'33'!Y16+'34'!Y16+'35'!Y16+'36'!Y16+'37'!Y16+'38'!Y16+'39'!Y16</f>
        <v>0</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100.28345286699738</v>
      </c>
      <c r="D18" s="193">
        <f>'1'!U17+'2'!U17+'3'!U17+'4'!U17+'5'!U17+'6'!U17+'7'!U17+'8'!U17+'9'!U17+'10'!U17+'11'!U17+'12'!U17+'13'!U17+'14'!U17+'15'!U17+'16'!U17+'17'!U17+'18'!U17+'19'!U17+'20'!U17+'21'!U17+'22'!U17+'23'!U17+'24'!U17+'25'!U17+'26'!U17+'27'!U17+'28'!U17+'29'!U17+'30'!U17+'31'!U17+'32'!U17+'33'!U17+'34'!U17+'35'!U17+'36'!U17+'37'!U17+'38'!U17+'39'!U17</f>
        <v>26.999391156499289</v>
      </c>
      <c r="E18" s="120">
        <f>'1'!W17+'2'!W17+'3'!W17+'4'!W17+'5'!W17+'6'!W17+'7'!W17+'8'!W17+'9'!W17+'10'!W17+'11'!W17+'12'!W17+'13'!W17+'14'!W17+'15'!W17+'16'!W17+'17'!W17+'18'!W17+'19'!W17+'20'!W17+'21'!W17+'22'!W17+'23'!W17+'24'!W17+'25'!W17+'26'!W17+'27'!W17+'28'!W17+'29'!W17+'30'!W17+'31'!W17+'32'!W17+'33'!W17+'34'!W17+'35'!W17+'36'!W17+'37'!W17+'38'!W17+'39'!W17</f>
        <v>0</v>
      </c>
      <c r="F18" s="172">
        <f>'1'!Y17+'2'!Y17+'3'!Y17+'4'!Y17+'5'!Y17+'6'!Y17+'7'!Y17+'8'!Y17+'9'!Y17+'10'!Y17+'11'!Y17+'12'!Y17+'13'!Y17+'14'!Y17+'15'!Y17+'16'!Y17+'17'!Y17+'18'!Y17+'19'!Y17+'20'!Y17+'21'!Y17+'22'!Y17+'23'!Y17+'24'!Y17+'25'!Y17+'26'!Y17+'27'!Y17+'28'!Y17+'29'!Y17+'30'!Y17+'31'!Y17+'32'!Y17+'33'!Y17+'34'!Y17+'35'!Y17+'36'!Y17+'37'!Y17+'38'!Y17+'39'!Y17</f>
        <v>0</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110.96616824076631</v>
      </c>
      <c r="D19" s="193">
        <f>'1'!U18+'2'!U18+'3'!U18+'4'!U18+'5'!U18+'6'!U18+'7'!U18+'8'!U18+'9'!U18+'10'!U18+'11'!U18+'12'!U18+'13'!U18+'14'!U18+'15'!U18+'16'!U18+'17'!U18+'18'!U18+'19'!U18+'20'!U18+'21'!U18+'22'!U18+'23'!U18+'24'!U18+'25'!U18+'26'!U18+'27'!U18+'28'!U18+'29'!U18+'30'!U18+'31'!U18+'32'!U18+'33'!U18+'34'!U18+'35'!U18+'36'!U18+'37'!U18+'38'!U18+'39'!U18</f>
        <v>47.168853413916224</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100.40550011786056</v>
      </c>
      <c r="D20" s="193">
        <f>'1'!U19+'2'!U19+'3'!U19+'4'!U19+'5'!U19+'6'!U19+'7'!U19+'8'!U19+'9'!U19+'10'!U19+'11'!U19+'12'!U19+'13'!U19+'14'!U19+'15'!U19+'16'!U19+'17'!U19+'18'!U19+'19'!U19+'20'!U19+'21'!U19+'22'!U19+'23'!U19+'24'!U19+'25'!U19+'26'!U19+'27'!U19+'28'!U19+'29'!U19+'30'!U19+'31'!U19+'32'!U19+'33'!U19+'34'!U19+'35'!U19+'36'!U19+'37'!U19+'38'!U19+'39'!U19</f>
        <v>42.765305605755415</v>
      </c>
      <c r="E20" s="120">
        <f>'1'!W19+'2'!W19+'3'!W19+'4'!W19+'5'!W19+'6'!W19+'7'!W19+'8'!W19+'9'!W19+'10'!W19+'11'!W19+'12'!W19+'13'!W19+'14'!W19+'15'!W19+'16'!W19+'17'!W19+'18'!W19+'19'!W19+'20'!W19+'21'!W19+'22'!W19+'23'!W19+'24'!W19+'25'!W19+'26'!W19+'27'!W19+'28'!W19+'29'!W19+'30'!W19+'31'!W19+'32'!W19+'33'!W19+'34'!W19+'35'!W19+'36'!W19+'37'!W19+'38'!W19+'39'!W19</f>
        <v>3</v>
      </c>
      <c r="F20" s="172">
        <f>'1'!Y19+'2'!Y19+'3'!Y19+'4'!Y19+'5'!Y19+'6'!Y19+'7'!Y19+'8'!Y19+'9'!Y19+'10'!Y19+'11'!Y19+'12'!Y19+'13'!Y19+'14'!Y19+'15'!Y19+'16'!Y19+'17'!Y19+'18'!Y19+'19'!Y19+'20'!Y19+'21'!Y19+'22'!Y19+'23'!Y19+'24'!Y19+'25'!Y19+'26'!Y19+'27'!Y19+'28'!Y19+'29'!Y19+'30'!Y19+'31'!Y19+'32'!Y19+'33'!Y19+'34'!Y19+'35'!Y19+'36'!Y19+'37'!Y19+'38'!Y19+'39'!Y19</f>
        <v>0</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43.578947368421048</v>
      </c>
      <c r="E21" s="120">
        <f>'1'!W20+'2'!W20+'3'!W20+'4'!W20+'5'!W20+'6'!W20+'7'!W20+'8'!W20+'9'!W20+'10'!W20+'11'!W20+'12'!W20+'13'!W20+'14'!W20+'15'!W20+'16'!W20+'17'!W20+'18'!W20+'19'!W20+'20'!W20+'21'!W20+'22'!W20+'23'!W20+'24'!W20+'25'!W20+'26'!W20+'27'!W20+'28'!W20+'29'!W20+'30'!W20+'31'!W20+'32'!W20+'33'!W20+'34'!W20+'35'!W20+'36'!W20+'37'!W20+'38'!W20+'39'!W20</f>
        <v>5</v>
      </c>
      <c r="F21" s="172">
        <f>'1'!Y20+'2'!Y20+'3'!Y20+'4'!Y20+'5'!Y20+'6'!Y20+'7'!Y20+'8'!Y20+'9'!Y20+'10'!Y20+'11'!Y20+'12'!Y20+'13'!Y20+'14'!Y20+'15'!Y20+'16'!Y20+'17'!Y20+'18'!Y20+'19'!Y20+'20'!Y20+'21'!Y20+'22'!Y20+'23'!Y20+'24'!Y20+'25'!Y20+'26'!Y20+'27'!Y20+'28'!Y20+'29'!Y20+'30'!Y20+'31'!Y20+'32'!Y20+'33'!Y20+'34'!Y20+'35'!Y20+'36'!Y20+'37'!Y20+'38'!Y20+'39'!Y20</f>
        <v>5</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104.77888241864142</v>
      </c>
      <c r="D22" s="193">
        <f>'1'!U21+'2'!U21+'3'!U21+'4'!U21+'5'!U21+'6'!U21+'7'!U21+'8'!U21+'9'!U21+'10'!U21+'11'!U21+'12'!U21+'13'!U21+'14'!U21+'15'!U21+'16'!U21+'17'!U21+'18'!U21+'19'!U21+'20'!U21+'21'!U21+'22'!U21+'23'!U21+'24'!U21+'25'!U21+'26'!U21+'27'!U21+'28'!U21+'29'!U21+'30'!U21+'31'!U21+'32'!U21+'33'!U21+'34'!U21+'35'!U21+'36'!U21+'37'!U21+'38'!U21+'39'!U21</f>
        <v>41.793823886087303</v>
      </c>
      <c r="E22" s="120">
        <f>'1'!W21+'2'!W21+'3'!W21+'4'!W21+'5'!W21+'6'!W21+'7'!W21+'8'!W21+'9'!W21+'10'!W21+'11'!W21+'12'!W21+'13'!W21+'14'!W21+'15'!W21+'16'!W21+'17'!W21+'18'!W21+'19'!W21+'20'!W21+'21'!W21+'22'!W21+'23'!W21+'24'!W21+'25'!W21+'26'!W21+'27'!W21+'28'!W21+'29'!W21+'30'!W21+'31'!W21+'32'!W21+'33'!W21+'34'!W21+'35'!W21+'36'!W21+'37'!W21+'38'!W21+'39'!W21</f>
        <v>6</v>
      </c>
      <c r="F22" s="172">
        <f>'1'!Y21+'2'!Y21+'3'!Y21+'4'!Y21+'5'!Y21+'6'!Y21+'7'!Y21+'8'!Y21+'9'!Y21+'10'!Y21+'11'!Y21+'12'!Y21+'13'!Y21+'14'!Y21+'15'!Y21+'16'!Y21+'17'!Y21+'18'!Y21+'19'!Y21+'20'!Y21+'21'!Y21+'22'!Y21+'23'!Y21+'24'!Y21+'25'!Y21+'26'!Y21+'27'!Y21+'28'!Y21+'29'!Y21+'30'!Y21+'31'!Y21+'32'!Y21+'33'!Y21+'34'!Y21+'35'!Y21+'36'!Y21+'37'!Y21+'38'!Y21+'39'!Y21</f>
        <v>5</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102.0461301649711</v>
      </c>
      <c r="D23" s="193">
        <f>'1'!U22+'2'!U22+'3'!U22+'4'!U22+'5'!U22+'6'!U22+'7'!U22+'8'!U22+'9'!U22+'10'!U22+'11'!U22+'12'!U22+'13'!U22+'14'!U22+'15'!U22+'16'!U22+'17'!U22+'18'!U22+'19'!U22+'20'!U22+'21'!U22+'22'!U22+'23'!U22+'24'!U22+'25'!U22+'26'!U22+'27'!U22+'28'!U22+'29'!U22+'30'!U22+'31'!U22+'32'!U22+'33'!U22+'34'!U22+'35'!U22+'36'!U22+'37'!U22+'38'!U22+'39'!U22</f>
        <v>36.016281234695697</v>
      </c>
      <c r="E23" s="120">
        <f>'1'!W22+'2'!W22+'3'!W22+'4'!W22+'5'!W22+'6'!W22+'7'!W22+'8'!W22+'9'!W22+'10'!W22+'11'!W22+'12'!W22+'13'!W22+'14'!W22+'15'!W22+'16'!W22+'17'!W22+'18'!W22+'19'!W22+'20'!W22+'21'!W22+'22'!W22+'23'!W22+'24'!W22+'25'!W22+'26'!W22+'27'!W22+'28'!W22+'29'!W22+'30'!W22+'31'!W22+'32'!W22+'33'!W22+'34'!W22+'35'!W22+'36'!W22+'37'!W22+'38'!W22+'39'!W22</f>
        <v>7</v>
      </c>
      <c r="F23" s="172">
        <f>'1'!Y22+'2'!Y22+'3'!Y22+'4'!Y22+'5'!Y22+'6'!Y22+'7'!Y22+'8'!Y22+'9'!Y22+'10'!Y22+'11'!Y22+'12'!Y22+'13'!Y22+'14'!Y22+'15'!Y22+'16'!Y22+'17'!Y22+'18'!Y22+'19'!Y22+'20'!Y22+'21'!Y22+'22'!Y22+'23'!Y22+'24'!Y22+'25'!Y22+'26'!Y22+'27'!Y22+'28'!Y22+'29'!Y22+'30'!Y22+'31'!Y22+'32'!Y22+'33'!Y22+'34'!Y22+'35'!Y22+'36'!Y22+'37'!Y22+'38'!Y22+'39'!Y22</f>
        <v>6</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133.62812569338519</v>
      </c>
      <c r="D24" s="193">
        <f>'1'!U23+'2'!U23+'3'!U23+'4'!U23+'5'!U23+'6'!U23+'7'!U23+'8'!U23+'9'!U23+'10'!U23+'11'!U23+'12'!U23+'13'!U23+'14'!U23+'15'!U23+'16'!U23+'17'!U23+'18'!U23+'19'!U23+'20'!U23+'21'!U23+'22'!U23+'23'!U23+'24'!U23+'25'!U23+'26'!U23+'27'!U23+'28'!U23+'29'!U23+'30'!U23+'31'!U23+'32'!U23+'33'!U23+'34'!U23+'35'!U23+'36'!U23+'37'!U23+'38'!U23+'39'!U23</f>
        <v>44.804065613876013</v>
      </c>
      <c r="E24" s="120">
        <f>'1'!W23+'2'!W23+'3'!W23+'4'!W23+'5'!W23+'6'!W23+'7'!W23+'8'!W23+'9'!W23+'10'!W23+'11'!W23+'12'!W23+'13'!W23+'14'!W23+'15'!W23+'16'!W23+'17'!W23+'18'!W23+'19'!W23+'20'!W23+'21'!W23+'22'!W23+'23'!W23+'24'!W23+'25'!W23+'26'!W23+'27'!W23+'28'!W23+'29'!W23+'30'!W23+'31'!W23+'32'!W23+'33'!W23+'34'!W23+'35'!W23+'36'!W23+'37'!W23+'38'!W23+'39'!W23</f>
        <v>7</v>
      </c>
      <c r="F24" s="172">
        <f>'1'!Y23+'2'!Y23+'3'!Y23+'4'!Y23+'5'!Y23+'6'!Y23+'7'!Y23+'8'!Y23+'9'!Y23+'10'!Y23+'11'!Y23+'12'!Y23+'13'!Y23+'14'!Y23+'15'!Y23+'16'!Y23+'17'!Y23+'18'!Y23+'19'!Y23+'20'!Y23+'21'!Y23+'22'!Y23+'23'!Y23+'24'!Y23+'25'!Y23+'26'!Y23+'27'!Y23+'28'!Y23+'29'!Y23+'30'!Y23+'31'!Y23+'32'!Y23+'33'!Y23+'34'!Y23+'35'!Y23+'36'!Y23+'37'!Y23+'38'!Y23+'39'!Y23</f>
        <v>7</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100.37755134569494</v>
      </c>
      <c r="D25" s="193">
        <f>'1'!U24+'2'!U24+'3'!U24+'4'!U24+'5'!U24+'6'!U24+'7'!U24+'8'!U24+'9'!U24+'10'!U24+'11'!U24+'12'!U24+'13'!U24+'14'!U24+'15'!U24+'16'!U24+'17'!U24+'18'!U24+'19'!U24+'20'!U24+'21'!U24+'22'!U24+'23'!U24+'24'!U24+'25'!U24+'26'!U24+'27'!U24+'28'!U24+'29'!U24+'30'!U24+'31'!U24+'32'!U24+'33'!U24+'34'!U24+'35'!U24+'36'!U24+'37'!U24+'38'!U24+'39'!U24</f>
        <v>33.459183781898318</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100.5616179375058</v>
      </c>
      <c r="D26" s="193">
        <f>'1'!U25+'2'!U25+'3'!U25+'4'!U25+'5'!U25+'6'!U25+'7'!U25+'8'!U25+'9'!U25+'10'!U25+'11'!U25+'12'!U25+'13'!U25+'14'!U25+'15'!U25+'16'!U25+'17'!U25+'18'!U25+'19'!U25+'20'!U25+'21'!U25+'22'!U25+'23'!U25+'24'!U25+'25'!U25+'26'!U25+'27'!U25+'28'!U25+'29'!U25+'30'!U25+'31'!U25+'32'!U25+'33'!U25+'34'!U25+'35'!U25+'36'!U25+'37'!U25+'38'!U25+'39'!U25</f>
        <v>21.861221290762131</v>
      </c>
      <c r="E26" s="120">
        <f>'1'!W25+'2'!W25+'3'!W25+'4'!W25+'5'!W25+'6'!W25+'7'!W25+'8'!W25+'9'!W25+'10'!W25+'11'!W25+'12'!W25+'13'!W25+'14'!W25+'15'!W25+'16'!W25+'17'!W25+'18'!W25+'19'!W25+'20'!W25+'21'!W25+'22'!W25+'23'!W25+'24'!W25+'25'!W25+'26'!W25+'27'!W25+'28'!W25+'29'!W25+'30'!W25+'31'!W25+'32'!W25+'33'!W25+'34'!W25+'35'!W25+'36'!W25+'37'!W25+'38'!W25+'39'!W25</f>
        <v>0</v>
      </c>
      <c r="F26" s="172">
        <f>'1'!Y25+'2'!Y25+'3'!Y25+'4'!Y25+'5'!Y25+'6'!Y25+'7'!Y25+'8'!Y25+'9'!Y25+'10'!Y25+'11'!Y25+'12'!Y25+'13'!Y25+'14'!Y25+'15'!Y25+'16'!Y25+'17'!Y25+'18'!Y25+'19'!Y25+'20'!Y25+'21'!Y25+'22'!Y25+'23'!Y25+'24'!Y25+'25'!Y25+'26'!Y25+'27'!Y25+'28'!Y25+'29'!Y25+'30'!Y25+'31'!Y25+'32'!Y25+'33'!Y25+'34'!Y25+'35'!Y25+'36'!Y25+'37'!Y25+'38'!Y25+'39'!Y25</f>
        <v>0</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103.09987530253096</v>
      </c>
      <c r="D27" s="195">
        <f>'1'!U26+'2'!U26+'3'!U26+'4'!U26+'5'!U26+'6'!U26+'7'!U26+'8'!U26+'9'!U26+'10'!U26+'11'!U26+'12'!U26+'13'!U26+'14'!U26+'15'!U26+'16'!U26+'17'!U26+'18'!U26+'19'!U26+'20'!U26+'21'!U26+'22'!U26+'23'!U26+'24'!U26+'25'!U26+'26'!U26+'27'!U26+'28'!U26+'29'!U26+'30'!U26+'31'!U26+'32'!U26+'33'!U26+'34'!U26+'35'!U26+'36'!U26+'37'!U26+'38'!U26+'39'!U26</f>
        <v>38.371084025637607</v>
      </c>
      <c r="E27" s="121">
        <f>'1'!W26+'2'!W26+'3'!W26+'4'!W26+'5'!W26+'6'!W26+'7'!W26+'8'!W26+'9'!W26+'10'!W26+'11'!W26+'12'!W26+'13'!W26+'14'!W26+'15'!W26+'16'!W26+'17'!W26+'18'!W26+'19'!W26+'20'!W26+'21'!W26+'22'!W26+'23'!W26+'24'!W26+'25'!W26+'26'!W26+'27'!W26+'28'!W26+'29'!W26+'30'!W26+'31'!W26+'32'!W26+'33'!W26+'34'!W26+'35'!W26+'36'!W26+'37'!W26+'38'!W26+'39'!W26</f>
        <v>13</v>
      </c>
      <c r="F27" s="173">
        <f>'1'!Y26+'2'!Y26+'3'!Y26+'4'!Y26+'5'!Y26+'6'!Y26+'7'!Y26+'8'!Y26+'9'!Y26+'10'!Y26+'11'!Y26+'12'!Y26+'13'!Y26+'14'!Y26+'15'!Y26+'16'!Y26+'17'!Y26+'18'!Y26+'19'!Y26+'20'!Y26+'21'!Y26+'22'!Y26+'23'!Y26+'24'!Y26+'25'!Y26+'26'!Y26+'27'!Y26+'28'!Y26+'29'!Y26+'30'!Y26+'31'!Y26+'32'!Y26+'33'!Y26+'34'!Y26+'35'!Y26+'36'!Y26+'37'!Y26+'38'!Y26+'39'!Y26</f>
        <v>10</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114.92123163119881</v>
      </c>
      <c r="D28" s="193">
        <f>'1'!U27+'2'!U27+'3'!U27+'4'!U27+'5'!U27+'6'!U27+'7'!U27+'8'!U27+'9'!U27+'10'!U27+'11'!U27+'12'!U27+'13'!U27+'14'!U27+'15'!U27+'16'!U27+'17'!U27+'18'!U27+'19'!U27+'20'!U27+'21'!U27+'22'!U27+'23'!U27+'24'!U27+'25'!U27+'26'!U27+'27'!U27+'28'!U27+'29'!U27+'30'!U27+'31'!U27+'32'!U27+'33'!U27+'34'!U27+'35'!U27+'36'!U27+'37'!U27+'38'!U27+'39'!U27</f>
        <v>50.736774215024568</v>
      </c>
      <c r="E28" s="120">
        <f>'1'!W27+'2'!W27+'3'!W27+'4'!W27+'5'!W27+'6'!W27+'7'!W27+'8'!W27+'9'!W27+'10'!W27+'11'!W27+'12'!W27+'13'!W27+'14'!W27+'15'!W27+'16'!W27+'17'!W27+'18'!W27+'19'!W27+'20'!W27+'21'!W27+'22'!W27+'23'!W27+'24'!W27+'25'!W27+'26'!W27+'27'!W27+'28'!W27+'29'!W27+'30'!W27+'31'!W27+'32'!W27+'33'!W27+'34'!W27+'35'!W27+'36'!W27+'37'!W27+'38'!W27+'39'!W27</f>
        <v>9</v>
      </c>
      <c r="F28" s="172">
        <f>'1'!Y27+'2'!Y27+'3'!Y27+'4'!Y27+'5'!Y27+'6'!Y27+'7'!Y27+'8'!Y27+'9'!Y27+'10'!Y27+'11'!Y27+'12'!Y27+'13'!Y27+'14'!Y27+'15'!Y27+'16'!Y27+'17'!Y27+'18'!Y27+'19'!Y27+'20'!Y27+'21'!Y27+'22'!Y27+'23'!Y27+'24'!Y27+'25'!Y27+'26'!Y27+'27'!Y27+'28'!Y27+'29'!Y27+'30'!Y27+'31'!Y27+'32'!Y27+'33'!Y27+'34'!Y27+'35'!Y27+'36'!Y27+'37'!Y27+'38'!Y27+'39'!Y27</f>
        <v>5</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198.1069318457086</v>
      </c>
      <c r="D29" s="193">
        <f>'1'!U28+'2'!U28+'3'!U28+'4'!U28+'5'!U28+'6'!U28+'7'!U28+'8'!U28+'9'!U28+'10'!U28+'11'!U28+'12'!U28+'13'!U28+'14'!U28+'15'!U28+'16'!U28+'17'!U28+'18'!U28+'19'!U28+'20'!U28+'21'!U28+'22'!U28+'23'!U28+'24'!U28+'25'!U28+'26'!U28+'27'!U28+'28'!U28+'29'!U28+'30'!U28+'31'!U28+'32'!U28+'33'!U28+'34'!U28+'35'!U28+'36'!U28+'37'!U28+'38'!U28+'39'!U28</f>
        <v>68.230430619066226</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123.46005596015446</v>
      </c>
      <c r="D30" s="193">
        <f>'1'!U29+'2'!U29+'3'!U29+'4'!U29+'5'!U29+'6'!U29+'7'!U29+'8'!U29+'9'!U29+'10'!U29+'11'!U29+'12'!U29+'13'!U29+'14'!U29+'15'!U29+'16'!U29+'17'!U29+'18'!U29+'19'!U29+'20'!U29+'21'!U29+'22'!U29+'23'!U29+'24'!U29+'25'!U29+'26'!U29+'27'!U29+'28'!U29+'29'!U29+'30'!U29+'31'!U29+'32'!U29+'33'!U29+'34'!U29+'35'!U29+'36'!U29+'37'!U29+'38'!U29+'39'!U29</f>
        <v>59.653212436008772</v>
      </c>
      <c r="E30" s="120">
        <f>'1'!W29+'2'!W29+'3'!W29+'4'!W29+'5'!W29+'6'!W29+'7'!W29+'8'!W29+'9'!W29+'10'!W29+'11'!W29+'12'!W29+'13'!W29+'14'!W29+'15'!W29+'16'!W29+'17'!W29+'18'!W29+'19'!W29+'20'!W29+'21'!W29+'22'!W29+'23'!W29+'24'!W29+'25'!W29+'26'!W29+'27'!W29+'28'!W29+'29'!W29+'30'!W29+'31'!W29+'32'!W29+'33'!W29+'34'!W29+'35'!W29+'36'!W29+'37'!W29+'38'!W29+'39'!W29</f>
        <v>3</v>
      </c>
      <c r="F30" s="172">
        <f>'1'!Y29+'2'!Y29+'3'!Y29+'4'!Y29+'5'!Y29+'6'!Y29+'7'!Y29+'8'!Y29+'9'!Y29+'10'!Y29+'11'!Y29+'12'!Y29+'13'!Y29+'14'!Y29+'15'!Y29+'16'!Y29+'17'!Y29+'18'!Y29+'19'!Y29+'20'!Y29+'21'!Y29+'22'!Y29+'23'!Y29+'24'!Y29+'25'!Y29+'26'!Y29+'27'!Y29+'28'!Y29+'29'!Y29+'30'!Y29+'31'!Y29+'32'!Y29+'33'!Y29+'34'!Y29+'35'!Y29+'36'!Y29+'37'!Y29+'38'!Y29+'39'!Y29</f>
        <v>5</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112.0516594326354</v>
      </c>
      <c r="D31" s="193">
        <f>'1'!U30+'2'!U30+'3'!U30+'4'!U30+'5'!U30+'6'!U30+'7'!U30+'8'!U30+'9'!U30+'10'!U30+'11'!U30+'12'!U30+'13'!U30+'14'!U30+'15'!U30+'16'!U30+'17'!U30+'18'!U30+'19'!U30+'20'!U30+'21'!U30+'22'!U30+'23'!U30+'24'!U30+'25'!U30+'26'!U30+'27'!U30+'28'!U30+'29'!U30+'30'!U30+'31'!U30+'32'!U30+'33'!U30+'34'!U30+'35'!U30+'36'!U30+'37'!U30+'38'!U30+'39'!U30</f>
        <v>72.248234141639514</v>
      </c>
      <c r="E31" s="120">
        <f>'1'!W30+'2'!W30+'3'!W30+'4'!W30+'5'!W30+'6'!W30+'7'!W30+'8'!W30+'9'!W30+'10'!W30+'11'!W30+'12'!W30+'13'!W30+'14'!W30+'15'!W30+'16'!W30+'17'!W30+'18'!W30+'19'!W30+'20'!W30+'21'!W30+'22'!W30+'23'!W30+'24'!W30+'25'!W30+'26'!W30+'27'!W30+'28'!W30+'29'!W30+'30'!W30+'31'!W30+'32'!W30+'33'!W30+'34'!W30+'35'!W30+'36'!W30+'37'!W30+'38'!W30+'39'!W30</f>
        <v>10</v>
      </c>
      <c r="F31" s="172">
        <f>'1'!Y30+'2'!Y30+'3'!Y30+'4'!Y30+'5'!Y30+'6'!Y30+'7'!Y30+'8'!Y30+'9'!Y30+'10'!Y30+'11'!Y30+'12'!Y30+'13'!Y30+'14'!Y30+'15'!Y30+'16'!Y30+'17'!Y30+'18'!Y30+'19'!Y30+'20'!Y30+'21'!Y30+'22'!Y30+'23'!Y30+'24'!Y30+'25'!Y30+'26'!Y30+'27'!Y30+'28'!Y30+'29'!Y30+'30'!Y30+'31'!Y30+'32'!Y30+'33'!Y30+'34'!Y30+'35'!Y30+'36'!Y30+'37'!Y30+'38'!Y30+'39'!Y30</f>
        <v>11</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150.18122652088587</v>
      </c>
      <c r="D32" s="193">
        <f>'1'!U31+'2'!U31+'3'!U31+'4'!U31+'5'!U31+'6'!U31+'7'!U31+'8'!U31+'9'!U31+'10'!U31+'11'!U31+'12'!U31+'13'!U31+'14'!U31+'15'!U31+'16'!U31+'17'!U31+'18'!U31+'19'!U31+'20'!U31+'21'!U31+'22'!U31+'23'!U31+'24'!U31+'25'!U31+'26'!U31+'27'!U31+'28'!U31+'29'!U31+'30'!U31+'31'!U31+'32'!U31+'33'!U31+'34'!U31+'35'!U31+'36'!U31+'37'!U31+'38'!U31+'39'!U31</f>
        <v>105.41833783975305</v>
      </c>
      <c r="E32" s="120">
        <f>'1'!W31+'2'!W31+'3'!W31+'4'!W31+'5'!W31+'6'!W31+'7'!W31+'8'!W31+'9'!W31+'10'!W31+'11'!W31+'12'!W31+'13'!W31+'14'!W31+'15'!W31+'16'!W31+'17'!W31+'18'!W31+'19'!W31+'20'!W31+'21'!W31+'22'!W31+'23'!W31+'24'!W31+'25'!W31+'26'!W31+'27'!W31+'28'!W31+'29'!W31+'30'!W31+'31'!W31+'32'!W31+'33'!W31+'34'!W31+'35'!W31+'36'!W31+'37'!W31+'38'!W31+'39'!W31</f>
        <v>60</v>
      </c>
      <c r="F32" s="172">
        <f>'1'!Y31+'2'!Y31+'3'!Y31+'4'!Y31+'5'!Y31+'6'!Y31+'7'!Y31+'8'!Y31+'9'!Y31+'10'!Y31+'11'!Y31+'12'!Y31+'13'!Y31+'14'!Y31+'15'!Y31+'16'!Y31+'17'!Y31+'18'!Y31+'19'!Y31+'20'!Y31+'21'!Y31+'22'!Y31+'23'!Y31+'24'!Y31+'25'!Y31+'26'!Y31+'27'!Y31+'28'!Y31+'29'!Y31+'30'!Y31+'31'!Y31+'32'!Y31+'33'!Y31+'34'!Y31+'35'!Y31+'36'!Y31+'37'!Y31+'38'!Y31+'39'!Y31</f>
        <v>36</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125.88347916912586</v>
      </c>
      <c r="D33" s="193">
        <f>'1'!U32+'2'!U32+'3'!U32+'4'!U32+'5'!U32+'6'!U32+'7'!U32+'8'!U32+'9'!U32+'10'!U32+'11'!U32+'12'!U32+'13'!U32+'14'!U32+'15'!U32+'16'!U32+'17'!U32+'18'!U32+'19'!U32+'20'!U32+'21'!U32+'22'!U32+'23'!U32+'24'!U32+'25'!U32+'26'!U32+'27'!U32+'28'!U32+'29'!U32+'30'!U32+'31'!U32+'32'!U32+'33'!U32+'34'!U32+'35'!U32+'36'!U32+'37'!U32+'38'!U32+'39'!U32</f>
        <v>81.857741108646991</v>
      </c>
      <c r="E33" s="120">
        <f>'1'!W32+'2'!W32+'3'!W32+'4'!W32+'5'!W32+'6'!W32+'7'!W32+'8'!W32+'9'!W32+'10'!W32+'11'!W32+'12'!W32+'13'!W32+'14'!W32+'15'!W32+'16'!W32+'17'!W32+'18'!W32+'19'!W32+'20'!W32+'21'!W32+'22'!W32+'23'!W32+'24'!W32+'25'!W32+'26'!W32+'27'!W32+'28'!W32+'29'!W32+'30'!W32+'31'!W32+'32'!W32+'33'!W32+'34'!W32+'35'!W32+'36'!W32+'37'!W32+'38'!W32+'39'!W32</f>
        <v>8</v>
      </c>
      <c r="F33" s="172">
        <f>'1'!Y32+'2'!Y32+'3'!Y32+'4'!Y32+'5'!Y32+'6'!Y32+'7'!Y32+'8'!Y32+'9'!Y32+'10'!Y32+'11'!Y32+'12'!Y32+'13'!Y32+'14'!Y32+'15'!Y32+'16'!Y32+'17'!Y32+'18'!Y32+'19'!Y32+'20'!Y32+'21'!Y32+'22'!Y32+'23'!Y32+'24'!Y32+'25'!Y32+'26'!Y32+'27'!Y32+'28'!Y32+'29'!Y32+'30'!Y32+'31'!Y32+'32'!Y32+'33'!Y32+'34'!Y32+'35'!Y32+'36'!Y32+'37'!Y32+'38'!Y32+'39'!Y32</f>
        <v>6</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144.3100869210804</v>
      </c>
      <c r="D34" s="193">
        <f>'1'!U33+'2'!U33+'3'!U33+'4'!U33+'5'!U33+'6'!U33+'7'!U33+'8'!U33+'9'!U33+'10'!U33+'11'!U33+'12'!U33+'13'!U33+'14'!U33+'15'!U33+'16'!U33+'17'!U33+'18'!U33+'19'!U33+'20'!U33+'21'!U33+'22'!U33+'23'!U33+'24'!U33+'25'!U33+'26'!U33+'27'!U33+'28'!U33+'29'!U33+'30'!U33+'31'!U33+'32'!U33+'33'!U33+'34'!U33+'35'!U33+'36'!U33+'37'!U33+'38'!U33+'39'!U33</f>
        <v>123.96723548879045</v>
      </c>
      <c r="E34" s="120">
        <f>'1'!W33+'2'!W33+'3'!W33+'4'!W33+'5'!W33+'6'!W33+'7'!W33+'8'!W33+'9'!W33+'10'!W33+'11'!W33+'12'!W33+'13'!W33+'14'!W33+'15'!W33+'16'!W33+'17'!W33+'18'!W33+'19'!W33+'20'!W33+'21'!W33+'22'!W33+'23'!W33+'24'!W33+'25'!W33+'26'!W33+'27'!W33+'28'!W33+'29'!W33+'30'!W33+'31'!W33+'32'!W33+'33'!W33+'34'!W33+'35'!W33+'36'!W33+'37'!W33+'38'!W33+'39'!W33</f>
        <v>4</v>
      </c>
      <c r="F34" s="172">
        <f>'1'!Y33+'2'!Y33+'3'!Y33+'4'!Y33+'5'!Y33+'6'!Y33+'7'!Y33+'8'!Y33+'9'!Y33+'10'!Y33+'11'!Y33+'12'!Y33+'13'!Y33+'14'!Y33+'15'!Y33+'16'!Y33+'17'!Y33+'18'!Y33+'19'!Y33+'20'!Y33+'21'!Y33+'22'!Y33+'23'!Y33+'24'!Y33+'25'!Y33+'26'!Y33+'27'!Y33+'28'!Y33+'29'!Y33+'30'!Y33+'31'!Y33+'32'!Y33+'33'!Y33+'34'!Y33+'35'!Y33+'36'!Y33+'37'!Y33+'38'!Y33+'39'!Y33</f>
        <v>1</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179.66817759408971</v>
      </c>
      <c r="D35" s="193">
        <f>'1'!U34+'2'!U34+'3'!U34+'4'!U34+'5'!U34+'6'!U34+'7'!U34+'8'!U34+'9'!U34+'10'!U34+'11'!U34+'12'!U34+'13'!U34+'14'!U34+'15'!U34+'16'!U34+'17'!U34+'18'!U34+'19'!U34+'20'!U34+'21'!U34+'22'!U34+'23'!U34+'24'!U34+'25'!U34+'26'!U34+'27'!U34+'28'!U34+'29'!U34+'30'!U34+'31'!U34+'32'!U34+'33'!U34+'34'!U34+'35'!U34+'36'!U34+'37'!U34+'38'!U34+'39'!U34</f>
        <v>129.32431988177487</v>
      </c>
      <c r="E35" s="120">
        <f>'1'!W34+'2'!W34+'3'!W34+'4'!W34+'5'!W34+'6'!W34+'7'!W34+'8'!W34+'9'!W34+'10'!W34+'11'!W34+'12'!W34+'13'!W34+'14'!W34+'15'!W34+'16'!W34+'17'!W34+'18'!W34+'19'!W34+'20'!W34+'21'!W34+'22'!W34+'23'!W34+'24'!W34+'25'!W34+'26'!W34+'27'!W34+'28'!W34+'29'!W34+'30'!W34+'31'!W34+'32'!W34+'33'!W34+'34'!W34+'35'!W34+'36'!W34+'37'!W34+'38'!W34+'39'!W34</f>
        <v>8</v>
      </c>
      <c r="F35" s="172">
        <f>'1'!Y34+'2'!Y34+'3'!Y34+'4'!Y34+'5'!Y34+'6'!Y34+'7'!Y34+'8'!Y34+'9'!Y34+'10'!Y34+'11'!Y34+'12'!Y34+'13'!Y34+'14'!Y34+'15'!Y34+'16'!Y34+'17'!Y34+'18'!Y34+'19'!Y34+'20'!Y34+'21'!Y34+'22'!Y34+'23'!Y34+'24'!Y34+'25'!Y34+'26'!Y34+'27'!Y34+'28'!Y34+'29'!Y34+'30'!Y34+'31'!Y34+'32'!Y34+'33'!Y34+'34'!Y34+'35'!Y34+'36'!Y34+'37'!Y34+'38'!Y34+'39'!Y34</f>
        <v>7</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100.25088485585633</v>
      </c>
      <c r="D36" s="193">
        <f>'1'!U35+'2'!U35+'3'!U35+'4'!U35+'5'!U35+'6'!U35+'7'!U35+'8'!U35+'9'!U35+'10'!U35+'11'!U35+'12'!U35+'13'!U35+'14'!U35+'15'!U35+'16'!U35+'17'!U35+'18'!U35+'19'!U35+'20'!U35+'21'!U35+'22'!U35+'23'!U35+'24'!U35+'25'!U35+'26'!U35+'27'!U35+'28'!U35+'29'!U35+'30'!U35+'31'!U35+'32'!U35+'33'!U35+'34'!U35+'35'!U35+'36'!U35+'37'!U35+'38'!U35+'39'!U35</f>
        <v>66.833923237237542</v>
      </c>
      <c r="E36" s="120">
        <f>'1'!W35+'2'!W35+'3'!W35+'4'!W35+'5'!W35+'6'!W35+'7'!W35+'8'!W35+'9'!W35+'10'!W35+'11'!W35+'12'!W35+'13'!W35+'14'!W35+'15'!W35+'16'!W35+'17'!W35+'18'!W35+'19'!W35+'20'!W35+'21'!W35+'22'!W35+'23'!W35+'24'!W35+'25'!W35+'26'!W35+'27'!W35+'28'!W35+'29'!W35+'30'!W35+'31'!W35+'32'!W35+'33'!W35+'34'!W35+'35'!W35+'36'!W35+'37'!W35+'38'!W35+'39'!W35</f>
        <v>108</v>
      </c>
      <c r="F36" s="172">
        <f>'1'!Y35+'2'!Y35+'3'!Y35+'4'!Y35+'5'!Y35+'6'!Y35+'7'!Y35+'8'!Y35+'9'!Y35+'10'!Y35+'11'!Y35+'12'!Y35+'13'!Y35+'14'!Y35+'15'!Y35+'16'!Y35+'17'!Y35+'18'!Y35+'19'!Y35+'20'!Y35+'21'!Y35+'22'!Y35+'23'!Y35+'24'!Y35+'25'!Y35+'26'!Y35+'27'!Y35+'28'!Y35+'29'!Y35+'30'!Y35+'31'!Y35+'32'!Y35+'33'!Y35+'34'!Y35+'35'!Y35+'36'!Y35+'37'!Y35+'38'!Y35+'39'!Y35</f>
        <v>0</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121.99867393494321</v>
      </c>
      <c r="D37" s="193">
        <f>'1'!U36+'2'!U36+'3'!U36+'4'!U36+'5'!U36+'6'!U36+'7'!U36+'8'!U36+'9'!U36+'10'!U36+'11'!U36+'12'!U36+'13'!U36+'14'!U36+'15'!U36+'16'!U36+'17'!U36+'18'!U36+'19'!U36+'20'!U36+'21'!U36+'22'!U36+'23'!U36+'24'!U36+'25'!U36+'26'!U36+'27'!U36+'28'!U36+'29'!U36+'30'!U36+'31'!U36+'32'!U36+'33'!U36+'34'!U36+'35'!U36+'36'!U36+'37'!U36+'38'!U36+'39'!U36</f>
        <v>86.010403807462708</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10</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118.48754961406669</v>
      </c>
      <c r="D38" s="193">
        <f>'1'!U37+'2'!U37+'3'!U37+'4'!U37+'5'!U37+'6'!U37+'7'!U37+'8'!U37+'9'!U37+'10'!U37+'11'!U37+'12'!U37+'13'!U37+'14'!U37+'15'!U37+'16'!U37+'17'!U37+'18'!U37+'19'!U37+'20'!U37+'21'!U37+'22'!U37+'23'!U37+'24'!U37+'25'!U37+'26'!U37+'27'!U37+'28'!U37+'29'!U37+'30'!U37+'31'!U37+'32'!U37+'33'!U37+'34'!U37+'35'!U37+'36'!U37+'37'!U37+'38'!U37+'39'!U37</f>
        <v>92.35983281359178</v>
      </c>
      <c r="E38" s="120">
        <f>'1'!W37+'2'!W37+'3'!W37+'4'!W37+'5'!W37+'6'!W37+'7'!W37+'8'!W37+'9'!W37+'10'!W37+'11'!W37+'12'!W37+'13'!W37+'14'!W37+'15'!W37+'16'!W37+'17'!W37+'18'!W37+'19'!W37+'20'!W37+'21'!W37+'22'!W37+'23'!W37+'24'!W37+'25'!W37+'26'!W37+'27'!W37+'28'!W37+'29'!W37+'30'!W37+'31'!W37+'32'!W37+'33'!W37+'34'!W37+'35'!W37+'36'!W37+'37'!W37+'38'!W37+'39'!W37</f>
        <v>17</v>
      </c>
      <c r="F38" s="172">
        <f>'1'!Y37+'2'!Y37+'3'!Y37+'4'!Y37+'5'!Y37+'6'!Y37+'7'!Y37+'8'!Y37+'9'!Y37+'10'!Y37+'11'!Y37+'12'!Y37+'13'!Y37+'14'!Y37+'15'!Y37+'16'!Y37+'17'!Y37+'18'!Y37+'19'!Y37+'20'!Y37+'21'!Y37+'22'!Y37+'23'!Y37+'24'!Y37+'25'!Y37+'26'!Y37+'27'!Y37+'28'!Y37+'29'!Y37+'30'!Y37+'31'!Y37+'32'!Y37+'33'!Y37+'34'!Y37+'35'!Y37+'36'!Y37+'37'!Y37+'38'!Y37+'39'!Y37</f>
        <v>10</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119.13372768300434</v>
      </c>
      <c r="D39" s="193">
        <f>'1'!U38+'2'!U38+'3'!U38+'4'!U38+'5'!U38+'6'!U38+'7'!U38+'8'!U38+'9'!U38+'10'!U38+'11'!U38+'12'!U38+'13'!U38+'14'!U38+'15'!U38+'16'!U38+'17'!U38+'18'!U38+'19'!U38+'20'!U38+'21'!U38+'22'!U38+'23'!U38+'24'!U38+'25'!U38+'26'!U38+'27'!U38+'28'!U38+'29'!U38+'30'!U38+'31'!U38+'32'!U38+'33'!U38+'34'!U38+'35'!U38+'36'!U38+'37'!U38+'38'!U38+'39'!U38</f>
        <v>70.085654895655026</v>
      </c>
      <c r="E39" s="120">
        <f>'1'!W38+'2'!W38+'3'!W38+'4'!W38+'5'!W38+'6'!W38+'7'!W38+'8'!W38+'9'!W38+'10'!W38+'11'!W38+'12'!W38+'13'!W38+'14'!W38+'15'!W38+'16'!W38+'17'!W38+'18'!W38+'19'!W38+'20'!W38+'21'!W38+'22'!W38+'23'!W38+'24'!W38+'25'!W38+'26'!W38+'27'!W38+'28'!W38+'29'!W38+'30'!W38+'31'!W38+'32'!W38+'33'!W38+'34'!W38+'35'!W38+'36'!W38+'37'!W38+'38'!W38+'39'!W38</f>
        <v>24</v>
      </c>
      <c r="F39" s="172">
        <f>'1'!Y38+'2'!Y38+'3'!Y38+'4'!Y38+'5'!Y38+'6'!Y38+'7'!Y38+'8'!Y38+'9'!Y38+'10'!Y38+'11'!Y38+'12'!Y38+'13'!Y38+'14'!Y38+'15'!Y38+'16'!Y38+'17'!Y38+'18'!Y38+'19'!Y38+'20'!Y38+'21'!Y38+'22'!Y38+'23'!Y38+'24'!Y38+'25'!Y38+'26'!Y38+'27'!Y38+'28'!Y38+'29'!Y38+'30'!Y38+'31'!Y38+'32'!Y38+'33'!Y38+'34'!Y38+'35'!Y38+'36'!Y38+'37'!Y38+'38'!Y38+'39'!Y38</f>
        <v>24</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103.50617548874361</v>
      </c>
      <c r="D40" s="193">
        <f>'1'!U39+'2'!U39+'3'!U39+'4'!U39+'5'!U39+'6'!U39+'7'!U39+'8'!U39+'9'!U39+'10'!U39+'11'!U39+'12'!U39+'13'!U39+'14'!U39+'15'!U39+'16'!U39+'17'!U39+'18'!U39+'19'!U39+'20'!U39+'21'!U39+'22'!U39+'23'!U39+'24'!U39+'25'!U39+'26'!U39+'27'!U39+'28'!U39+'29'!U39+'30'!U39+'31'!U39+'32'!U39+'33'!U39+'34'!U39+'35'!U39+'36'!U39+'37'!U39+'38'!U39+'39'!U39</f>
        <v>58.324908410323793</v>
      </c>
      <c r="E40" s="120">
        <f>'1'!W39+'2'!W39+'3'!W39+'4'!W39+'5'!W39+'6'!W39+'7'!W39+'8'!W39+'9'!W39+'10'!W39+'11'!W39+'12'!W39+'13'!W39+'14'!W39+'15'!W39+'16'!W39+'17'!W39+'18'!W39+'19'!W39+'20'!W39+'21'!W39+'22'!W39+'23'!W39+'24'!W39+'25'!W39+'26'!W39+'27'!W39+'28'!W39+'29'!W39+'30'!W39+'31'!W39+'32'!W39+'33'!W39+'34'!W39+'35'!W39+'36'!W39+'37'!W39+'38'!W39+'39'!W39</f>
        <v>86</v>
      </c>
      <c r="F40" s="172">
        <f>'1'!Y39+'2'!Y39+'3'!Y39+'4'!Y39+'5'!Y39+'6'!Y39+'7'!Y39+'8'!Y39+'9'!Y39+'10'!Y39+'11'!Y39+'12'!Y39+'13'!Y39+'14'!Y39+'15'!Y39+'16'!Y39+'17'!Y39+'18'!Y39+'19'!Y39+'20'!Y39+'21'!Y39+'22'!Y39+'23'!Y39+'24'!Y39+'25'!Y39+'26'!Y39+'27'!Y39+'28'!Y39+'29'!Y39+'30'!Y39+'31'!Y39+'32'!Y39+'33'!Y39+'34'!Y39+'35'!Y39+'36'!Y39+'37'!Y39+'38'!Y39+'39'!Y39</f>
        <v>72</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142.80289308045056</v>
      </c>
      <c r="D41" s="193">
        <f>'1'!U40+'2'!U40+'3'!U40+'4'!U40+'5'!U40+'6'!U40+'7'!U40+'8'!U40+'9'!U40+'10'!U40+'11'!U40+'12'!U40+'13'!U40+'14'!U40+'15'!U40+'16'!U40+'17'!U40+'18'!U40+'19'!U40+'20'!U40+'21'!U40+'22'!U40+'23'!U40+'24'!U40+'25'!U40+'26'!U40+'27'!U40+'28'!U40+'29'!U40+'30'!U40+'31'!U40+'32'!U40+'33'!U40+'34'!U40+'35'!U40+'36'!U40+'37'!U40+'38'!U40+'39'!U40</f>
        <v>84.707227916487724</v>
      </c>
      <c r="E41" s="120">
        <f>'1'!W40+'2'!W40+'3'!W40+'4'!W40+'5'!W40+'6'!W40+'7'!W40+'8'!W40+'9'!W40+'10'!W40+'11'!W40+'12'!W40+'13'!W40+'14'!W40+'15'!W40+'16'!W40+'17'!W40+'18'!W40+'19'!W40+'20'!W40+'21'!W40+'22'!W40+'23'!W40+'24'!W40+'25'!W40+'26'!W40+'27'!W40+'28'!W40+'29'!W40+'30'!W40+'31'!W40+'32'!W40+'33'!W40+'34'!W40+'35'!W40+'36'!W40+'37'!W40+'38'!W40+'39'!W40</f>
        <v>119</v>
      </c>
      <c r="F41" s="172">
        <f>'1'!Y40+'2'!Y40+'3'!Y40+'4'!Y40+'5'!Y40+'6'!Y40+'7'!Y40+'8'!Y40+'9'!Y40+'10'!Y40+'11'!Y40+'12'!Y40+'13'!Y40+'14'!Y40+'15'!Y40+'16'!Y40+'17'!Y40+'18'!Y40+'19'!Y40+'20'!Y40+'21'!Y40+'22'!Y40+'23'!Y40+'24'!Y40+'25'!Y40+'26'!Y40+'27'!Y40+'28'!Y40+'29'!Y40+'30'!Y40+'31'!Y40+'32'!Y40+'33'!Y40+'34'!Y40+'35'!Y40+'36'!Y40+'37'!Y40+'38'!Y40+'39'!Y40</f>
        <v>96</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129.82827643537166</v>
      </c>
      <c r="D42" s="193">
        <f>'1'!U41+'2'!U41+'3'!U41+'4'!U41+'5'!U41+'6'!U41+'7'!U41+'8'!U41+'9'!U41+'10'!U41+'11'!U41+'12'!U41+'13'!U41+'14'!U41+'15'!U41+'16'!U41+'17'!U41+'18'!U41+'19'!U41+'20'!U41+'21'!U41+'22'!U41+'23'!U41+'24'!U41+'25'!U41+'26'!U41+'27'!U41+'28'!U41+'29'!U41+'30'!U41+'31'!U41+'32'!U41+'33'!U41+'34'!U41+'35'!U41+'36'!U41+'37'!U41+'38'!U41+'39'!U41</f>
        <v>72.848088444291861</v>
      </c>
      <c r="E42" s="120">
        <f>'1'!W41+'2'!W41+'3'!W41+'4'!W41+'5'!W41+'6'!W41+'7'!W41+'8'!W41+'9'!W41+'10'!W41+'11'!W41+'12'!W41+'13'!W41+'14'!W41+'15'!W41+'16'!W41+'17'!W41+'18'!W41+'19'!W41+'20'!W41+'21'!W41+'22'!W41+'23'!W41+'24'!W41+'25'!W41+'26'!W41+'27'!W41+'28'!W41+'29'!W41+'30'!W41+'31'!W41+'32'!W41+'33'!W41+'34'!W41+'35'!W41+'36'!W41+'37'!W41+'38'!W41+'39'!W41</f>
        <v>36</v>
      </c>
      <c r="F42" s="172">
        <f>'1'!Y41+'2'!Y41+'3'!Y41+'4'!Y41+'5'!Y41+'6'!Y41+'7'!Y41+'8'!Y41+'9'!Y41+'10'!Y41+'11'!Y41+'12'!Y41+'13'!Y41+'14'!Y41+'15'!Y41+'16'!Y41+'17'!Y41+'18'!Y41+'19'!Y41+'20'!Y41+'21'!Y41+'22'!Y41+'23'!Y41+'24'!Y41+'25'!Y41+'26'!Y41+'27'!Y41+'28'!Y41+'29'!Y41+'30'!Y41+'31'!Y41+'32'!Y41+'33'!Y41+'34'!Y41+'35'!Y41+'36'!Y41+'37'!Y41+'38'!Y41+'39'!Y41</f>
        <v>23</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103.80169536247966</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101.91570906029908</v>
      </c>
      <c r="D44" s="193">
        <f>'1'!U43+'2'!U43+'3'!U43+'4'!U43+'5'!U43+'6'!U43+'7'!U43+'8'!U43+'9'!U43+'10'!U43+'11'!U43+'12'!U43+'13'!U43+'14'!U43+'15'!U43+'16'!U43+'17'!U43+'18'!U43+'19'!U43+'20'!U43+'21'!U43+'22'!U43+'23'!U43+'24'!U43+'25'!U43+'26'!U43+'27'!U43+'28'!U43+'29'!U43+'30'!U43+'31'!U43+'32'!U43+'33'!U43+'34'!U43+'35'!U43+'36'!U43+'37'!U43+'38'!U43+'39'!U43</f>
        <v>35.859230965660785</v>
      </c>
      <c r="E44" s="120">
        <f>'1'!W43+'2'!W43+'3'!W43+'4'!W43+'5'!W43+'6'!W43+'7'!W43+'8'!W43+'9'!W43+'10'!W43+'11'!W43+'12'!W43+'13'!W43+'14'!W43+'15'!W43+'16'!W43+'17'!W43+'18'!W43+'19'!W43+'20'!W43+'21'!W43+'22'!W43+'23'!W43+'24'!W43+'25'!W43+'26'!W43+'27'!W43+'28'!W43+'29'!W43+'30'!W43+'31'!W43+'32'!W43+'33'!W43+'34'!W43+'35'!W43+'36'!W43+'37'!W43+'38'!W43+'39'!W43</f>
        <v>4</v>
      </c>
      <c r="F44" s="172">
        <f>'1'!Y43+'2'!Y43+'3'!Y43+'4'!Y43+'5'!Y43+'6'!Y43+'7'!Y43+'8'!Y43+'9'!Y43+'10'!Y43+'11'!Y43+'12'!Y43+'13'!Y43+'14'!Y43+'15'!Y43+'16'!Y43+'17'!Y43+'18'!Y43+'19'!Y43+'20'!Y43+'21'!Y43+'22'!Y43+'23'!Y43+'24'!Y43+'25'!Y43+'26'!Y43+'27'!Y43+'28'!Y43+'29'!Y43+'30'!Y43+'31'!Y43+'32'!Y43+'33'!Y43+'34'!Y43+'35'!Y43+'36'!Y43+'37'!Y43+'38'!Y43+'39'!Y43</f>
        <v>9</v>
      </c>
      <c r="G44" s="117">
        <v>39</v>
      </c>
      <c r="O44" s="49">
        <v>442</v>
      </c>
      <c r="P44" s="430" t="s">
        <v>590</v>
      </c>
      <c r="Q44" s="429">
        <v>38269</v>
      </c>
      <c r="R44" s="429">
        <v>35368</v>
      </c>
    </row>
    <row r="45" spans="1:18" x14ac:dyDescent="0.2">
      <c r="A45" s="106"/>
      <c r="B45" s="94" t="s">
        <v>83</v>
      </c>
      <c r="C45" s="206">
        <f>SUM(C6:C44)</f>
        <v>4628.0160774816413</v>
      </c>
      <c r="D45" s="207">
        <f>SUM(D6:D44)</f>
        <v>2254.1582028416078</v>
      </c>
      <c r="E45" s="204">
        <f>SUM(E6:E44)</f>
        <v>739</v>
      </c>
      <c r="F45" s="205">
        <f>SUM(F6:F44)</f>
        <v>398</v>
      </c>
      <c r="G45" s="118"/>
      <c r="O45" s="49">
        <v>443</v>
      </c>
      <c r="P45" s="430" t="s">
        <v>591</v>
      </c>
      <c r="Q45" s="429">
        <v>183066</v>
      </c>
      <c r="R45" s="429">
        <v>173284</v>
      </c>
    </row>
    <row r="46" spans="1:18" x14ac:dyDescent="0.2">
      <c r="A46" s="398" t="str">
        <f>取引基本表!$E$1</f>
        <v>2015年上郡町産業連関表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1</v>
      </c>
      <c r="G5" s="110">
        <f t="shared" ref="G5:G38" si="0">E5*F5</f>
        <v>0</v>
      </c>
      <c r="H5" s="110">
        <f t="array" ref="H5:H43">MMULT(逆行列係数!C5:AO43,'36'!G5:G43)</f>
        <v>1.5174043854492023E-3</v>
      </c>
      <c r="I5" s="110">
        <f t="shared" ref="I5:I38" si="1">C5+H5</f>
        <v>1.5174043854492023E-3</v>
      </c>
      <c r="J5" s="85">
        <f>分析係数表!G8</f>
        <v>0.11967899511514306</v>
      </c>
      <c r="K5" s="111">
        <f t="shared" ref="K5:K38" si="2">I5*J5</f>
        <v>1.8160143203387174E-4</v>
      </c>
      <c r="L5" s="79" t="s">
        <v>177</v>
      </c>
      <c r="M5" s="80" t="s">
        <v>177</v>
      </c>
      <c r="N5" s="81">
        <f>分析係数表!H8</f>
        <v>1.4037849716291122E-2</v>
      </c>
      <c r="O5" s="82">
        <f t="shared" ref="O5:O43" si="3">$M$44*N5</f>
        <v>0.34811270085202961</v>
      </c>
      <c r="P5" s="76">
        <f>分析係数表!C8</f>
        <v>1</v>
      </c>
      <c r="Q5" s="82">
        <f t="shared" ref="Q5:Q38" si="4">O5*P5</f>
        <v>0.34811270085202961</v>
      </c>
      <c r="R5" s="83">
        <f t="array" ref="R5:R43">MMULT(逆行列係数!C5:AO43,'36'!Q5:Q43)</f>
        <v>0.50341578048612812</v>
      </c>
      <c r="S5" s="84">
        <f t="shared" ref="S5:S38" si="5">I5+R5</f>
        <v>0.50493318487157735</v>
      </c>
      <c r="T5" s="85">
        <f>分析係数表!F8</f>
        <v>0.45208187950686207</v>
      </c>
      <c r="U5" s="86">
        <f t="shared" ref="U5:U38" si="6">S5*T5</f>
        <v>0.22827114324212855</v>
      </c>
      <c r="V5" s="87">
        <f>分析係数表!D8</f>
        <v>4.4545243079785996E-2</v>
      </c>
      <c r="W5" s="167">
        <f t="shared" ref="W5:W38" si="7">ROUND(S5*V5,0)</f>
        <v>0</v>
      </c>
      <c r="X5" s="76">
        <f>分析係数表!E8</f>
        <v>3.7217957664573156E-2</v>
      </c>
      <c r="Y5" s="166">
        <f t="shared" ref="Y5:Y38" si="8">ROUND(S5*X5,0)</f>
        <v>0</v>
      </c>
    </row>
    <row r="6" spans="1:25" x14ac:dyDescent="0.2">
      <c r="A6" s="6" t="s">
        <v>219</v>
      </c>
      <c r="B6" s="5" t="s">
        <v>265</v>
      </c>
      <c r="C6" s="90"/>
      <c r="D6" s="107">
        <f>投入係数表!AL6</f>
        <v>0</v>
      </c>
      <c r="E6" s="110">
        <f t="shared" ref="E6:E43" si="9">$C$40*D6</f>
        <v>0</v>
      </c>
      <c r="F6" s="85">
        <f>分析係数表!C9</f>
        <v>0.71764705882352942</v>
      </c>
      <c r="G6" s="110">
        <f t="shared" si="0"/>
        <v>0</v>
      </c>
      <c r="H6" s="110">
        <v>1.9544934104869295E-3</v>
      </c>
      <c r="I6" s="110">
        <f t="shared" si="1"/>
        <v>1.9544934104869295E-3</v>
      </c>
      <c r="J6" s="85">
        <f>分析係数表!G9</f>
        <v>0.25757575757575757</v>
      </c>
      <c r="K6" s="111">
        <f t="shared" si="2"/>
        <v>5.03430120882997E-4</v>
      </c>
      <c r="L6" s="79"/>
      <c r="M6" s="80"/>
      <c r="N6" s="81">
        <f>分析係数表!H9</f>
        <v>7.2157171438879601E-4</v>
      </c>
      <c r="O6" s="82">
        <f t="shared" si="3"/>
        <v>1.7893643501739838E-2</v>
      </c>
      <c r="P6" s="76">
        <f>分析係数表!C9</f>
        <v>0.71764705882352942</v>
      </c>
      <c r="Q6" s="82">
        <f t="shared" si="4"/>
        <v>1.2841320630660354E-2</v>
      </c>
      <c r="R6" s="83">
        <v>1.5777163209696903E-2</v>
      </c>
      <c r="S6" s="84">
        <f t="shared" si="5"/>
        <v>1.7731656620183833E-2</v>
      </c>
      <c r="T6" s="85">
        <f>分析係数表!F9</f>
        <v>0.71212121212121215</v>
      </c>
      <c r="U6" s="86">
        <f t="shared" si="6"/>
        <v>1.2627088805282427E-2</v>
      </c>
      <c r="V6" s="87">
        <f>分析係数表!D9</f>
        <v>0.16666666666666666</v>
      </c>
      <c r="W6" s="167">
        <f t="shared" si="7"/>
        <v>0</v>
      </c>
      <c r="X6" s="76">
        <f>分析係数表!E9</f>
        <v>3.0303030303030304E-2</v>
      </c>
      <c r="Y6" s="166">
        <f t="shared" si="8"/>
        <v>0</v>
      </c>
    </row>
    <row r="7" spans="1:25" x14ac:dyDescent="0.2">
      <c r="A7" s="6" t="s">
        <v>220</v>
      </c>
      <c r="B7" s="5" t="s">
        <v>266</v>
      </c>
      <c r="C7" s="90"/>
      <c r="D7" s="107">
        <f>投入係数表!AL7</f>
        <v>0</v>
      </c>
      <c r="E7" s="110">
        <f t="shared" si="9"/>
        <v>0</v>
      </c>
      <c r="F7" s="85">
        <f>分析係数表!C10</f>
        <v>2.3584905660377409E-2</v>
      </c>
      <c r="G7" s="110">
        <f t="shared" si="0"/>
        <v>0</v>
      </c>
      <c r="H7" s="110">
        <v>1.7512136166166827E-6</v>
      </c>
      <c r="I7" s="110">
        <f t="shared" si="1"/>
        <v>1.7512136166166827E-6</v>
      </c>
      <c r="J7" s="85">
        <f>分析係数表!G10</f>
        <v>0.2857142857142857</v>
      </c>
      <c r="K7" s="111">
        <f t="shared" si="2"/>
        <v>5.0034674760476645E-7</v>
      </c>
      <c r="L7" s="79"/>
      <c r="M7" s="80"/>
      <c r="N7" s="81">
        <f>分析係数表!H10</f>
        <v>1.443143428777592E-3</v>
      </c>
      <c r="O7" s="82">
        <f t="shared" si="3"/>
        <v>3.5787287003479676E-2</v>
      </c>
      <c r="P7" s="76">
        <f>分析係数表!C10</f>
        <v>2.3584905660377409E-2</v>
      </c>
      <c r="Q7" s="82">
        <f t="shared" si="4"/>
        <v>8.4403978781791864E-4</v>
      </c>
      <c r="R7" s="83">
        <v>1.2103434649035319E-3</v>
      </c>
      <c r="S7" s="84">
        <f t="shared" si="5"/>
        <v>1.2120946785201486E-3</v>
      </c>
      <c r="T7" s="85">
        <f>分析係数表!F10</f>
        <v>0.5714285714285714</v>
      </c>
      <c r="U7" s="86">
        <f t="shared" si="6"/>
        <v>6.9262553058294205E-4</v>
      </c>
      <c r="V7" s="87">
        <f>分析係数表!D10</f>
        <v>0.14285714285714285</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-8.1334743189726542E-4</v>
      </c>
      <c r="P8" s="76">
        <f>分析係数表!C11</f>
        <v>0</v>
      </c>
      <c r="Q8" s="82">
        <f t="shared" si="4"/>
        <v>0</v>
      </c>
      <c r="R8" s="83">
        <v>0</v>
      </c>
      <c r="S8" s="84">
        <f t="shared" si="5"/>
        <v>0</v>
      </c>
      <c r="T8" s="85">
        <f>分析係数表!F11</f>
        <v>1</v>
      </c>
      <c r="U8" s="86">
        <f t="shared" si="6"/>
        <v>0</v>
      </c>
      <c r="V8" s="87">
        <f>分析係数表!D11</f>
        <v>1</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0.10853964836742014</v>
      </c>
      <c r="G9" s="110">
        <f t="shared" si="0"/>
        <v>0</v>
      </c>
      <c r="H9" s="110">
        <v>2.4525963101770055E-4</v>
      </c>
      <c r="I9" s="110">
        <f t="shared" si="1"/>
        <v>2.4525963101770055E-4</v>
      </c>
      <c r="J9" s="85">
        <f>分析係数表!G12</f>
        <v>0.14452332657200812</v>
      </c>
      <c r="K9" s="111">
        <f t="shared" si="2"/>
        <v>3.5445737748501345E-5</v>
      </c>
      <c r="L9" s="79"/>
      <c r="M9" s="80"/>
      <c r="N9" s="81">
        <f>分析係数表!H12</f>
        <v>0.10554626258650661</v>
      </c>
      <c r="O9" s="82">
        <f t="shared" si="3"/>
        <v>2.6173520358453999</v>
      </c>
      <c r="P9" s="76">
        <f>分析係数表!C12</f>
        <v>0.10853964836742014</v>
      </c>
      <c r="Q9" s="82">
        <f t="shared" si="4"/>
        <v>0.28408646962441092</v>
      </c>
      <c r="R9" s="83">
        <v>0.31194112845849875</v>
      </c>
      <c r="S9" s="84">
        <f t="shared" si="5"/>
        <v>0.31218638808951643</v>
      </c>
      <c r="T9" s="85">
        <f>分析係数表!F12</f>
        <v>0.28575050709939148</v>
      </c>
      <c r="U9" s="86">
        <f t="shared" si="6"/>
        <v>8.9207418706106753E-2</v>
      </c>
      <c r="V9" s="87">
        <f>分析係数表!D12</f>
        <v>4.7413793103448273E-2</v>
      </c>
      <c r="W9" s="167">
        <f t="shared" si="7"/>
        <v>0</v>
      </c>
      <c r="X9" s="76">
        <f>分析係数表!E12</f>
        <v>4.5131845841784993E-2</v>
      </c>
      <c r="Y9" s="166">
        <f t="shared" si="8"/>
        <v>0</v>
      </c>
    </row>
    <row r="10" spans="1:25" x14ac:dyDescent="0.2">
      <c r="A10" s="6" t="s">
        <v>223</v>
      </c>
      <c r="B10" s="5" t="s">
        <v>28</v>
      </c>
      <c r="C10" s="90"/>
      <c r="D10" s="107">
        <f>投入係数表!AL10</f>
        <v>1.3123359580052493E-3</v>
      </c>
      <c r="E10" s="110">
        <f t="shared" si="9"/>
        <v>0.13123359580052493</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0.38959341987879009</v>
      </c>
      <c r="P10" s="76">
        <f>分析係数表!C13</f>
        <v>0</v>
      </c>
      <c r="Q10" s="82">
        <f t="shared" si="4"/>
        <v>0</v>
      </c>
      <c r="R10" s="83">
        <v>0</v>
      </c>
      <c r="S10" s="84">
        <f t="shared" si="5"/>
        <v>0</v>
      </c>
      <c r="T10" s="85">
        <f>分析係数表!F13</f>
        <v>0.40476190476190477</v>
      </c>
      <c r="U10" s="86">
        <f t="shared" si="6"/>
        <v>0</v>
      </c>
      <c r="V10" s="87">
        <f>分析係数表!D13</f>
        <v>0.15476190476190477</v>
      </c>
      <c r="W10" s="167">
        <f t="shared" si="7"/>
        <v>0</v>
      </c>
      <c r="X10" s="76">
        <f>分析係数表!E13</f>
        <v>0.11904761904761904</v>
      </c>
      <c r="Y10" s="166">
        <f t="shared" si="8"/>
        <v>0</v>
      </c>
    </row>
    <row r="11" spans="1:25" x14ac:dyDescent="0.2">
      <c r="A11" s="6" t="s">
        <v>224</v>
      </c>
      <c r="B11" s="5" t="s">
        <v>267</v>
      </c>
      <c r="C11" s="90"/>
      <c r="D11" s="107">
        <f>投入係数表!AL11</f>
        <v>2.6246719160104987E-3</v>
      </c>
      <c r="E11" s="110">
        <f t="shared" si="9"/>
        <v>0.26246719160104987</v>
      </c>
      <c r="F11" s="85">
        <f>分析係数表!C14</f>
        <v>8.8339222614840951E-2</v>
      </c>
      <c r="G11" s="110">
        <f t="shared" si="0"/>
        <v>2.3186147667937258E-2</v>
      </c>
      <c r="H11" s="110">
        <v>2.7849258614216037E-2</v>
      </c>
      <c r="I11" s="110">
        <f t="shared" si="1"/>
        <v>2.7849258614216037E-2</v>
      </c>
      <c r="J11" s="85">
        <f>分析係数表!G14</f>
        <v>0.19860627177700349</v>
      </c>
      <c r="K11" s="111">
        <f t="shared" si="2"/>
        <v>5.5310374251230461E-3</v>
      </c>
      <c r="L11" s="79"/>
      <c r="M11" s="80"/>
      <c r="N11" s="81">
        <f>分析係数表!H14</f>
        <v>1.3119485716159927E-3</v>
      </c>
      <c r="O11" s="82">
        <f t="shared" si="3"/>
        <v>3.2533897275890615E-2</v>
      </c>
      <c r="P11" s="76">
        <f>分析係数表!C14</f>
        <v>8.8339222614840951E-2</v>
      </c>
      <c r="Q11" s="82">
        <f t="shared" si="4"/>
        <v>2.8740191939832685E-3</v>
      </c>
      <c r="R11" s="83">
        <v>7.9008200661034051E-3</v>
      </c>
      <c r="S11" s="84">
        <f t="shared" si="5"/>
        <v>3.5750078680319444E-2</v>
      </c>
      <c r="T11" s="85">
        <f>分析係数表!F14</f>
        <v>0.38327526132404183</v>
      </c>
      <c r="U11" s="86">
        <f t="shared" si="6"/>
        <v>1.3702120748554491E-2</v>
      </c>
      <c r="V11" s="87">
        <f>分析係数表!D14</f>
        <v>0.14285714285714285</v>
      </c>
      <c r="W11" s="167">
        <f t="shared" si="7"/>
        <v>0</v>
      </c>
      <c r="X11" s="76">
        <f>分析係数表!E14</f>
        <v>8.3623693379790948E-2</v>
      </c>
      <c r="Y11" s="166">
        <f t="shared" si="8"/>
        <v>0</v>
      </c>
    </row>
    <row r="12" spans="1:25" x14ac:dyDescent="0.2">
      <c r="A12" s="6" t="s">
        <v>225</v>
      </c>
      <c r="B12" s="5" t="s">
        <v>29</v>
      </c>
      <c r="C12" s="90"/>
      <c r="D12" s="107">
        <f>投入係数表!AL12</f>
        <v>5.2493438320209973E-3</v>
      </c>
      <c r="E12" s="110">
        <f t="shared" si="9"/>
        <v>0.52493438320209973</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0.24237753470538509</v>
      </c>
      <c r="P12" s="76">
        <f>分析係数表!C15</f>
        <v>0</v>
      </c>
      <c r="Q12" s="82">
        <f t="shared" si="4"/>
        <v>0</v>
      </c>
      <c r="R12" s="83">
        <v>0</v>
      </c>
      <c r="S12" s="84">
        <f t="shared" si="5"/>
        <v>0</v>
      </c>
      <c r="T12" s="85">
        <f>分析係数表!F15</f>
        <v>0.30357142857142855</v>
      </c>
      <c r="U12" s="86">
        <f t="shared" si="6"/>
        <v>0</v>
      </c>
      <c r="V12" s="87">
        <f>分析係数表!D15</f>
        <v>3.9596273291925464E-2</v>
      </c>
      <c r="W12" s="167">
        <f t="shared" si="7"/>
        <v>0</v>
      </c>
      <c r="X12" s="76">
        <f>分析係数表!E15</f>
        <v>3.7267080745341616E-2</v>
      </c>
      <c r="Y12" s="166">
        <f t="shared" si="8"/>
        <v>0</v>
      </c>
    </row>
    <row r="13" spans="1:25" x14ac:dyDescent="0.2">
      <c r="A13" s="6" t="s">
        <v>226</v>
      </c>
      <c r="B13" s="5" t="s">
        <v>30</v>
      </c>
      <c r="C13" s="90"/>
      <c r="D13" s="107">
        <f>投入係数表!AL13</f>
        <v>3.937007874015748E-3</v>
      </c>
      <c r="E13" s="110">
        <f t="shared" si="9"/>
        <v>0.39370078740157477</v>
      </c>
      <c r="F13" s="85">
        <f>分析係数表!C16</f>
        <v>0.17911646586345387</v>
      </c>
      <c r="G13" s="110">
        <f t="shared" si="0"/>
        <v>7.0518293647029079E-2</v>
      </c>
      <c r="H13" s="110">
        <v>8.1688072037978385E-2</v>
      </c>
      <c r="I13" s="110">
        <f t="shared" si="1"/>
        <v>8.1688072037978385E-2</v>
      </c>
      <c r="J13" s="85">
        <f>分析係数表!G16</f>
        <v>3.2586558044806514E-2</v>
      </c>
      <c r="K13" s="111">
        <f t="shared" si="2"/>
        <v>2.6619331010339187E-3</v>
      </c>
      <c r="L13" s="79"/>
      <c r="M13" s="80"/>
      <c r="N13" s="81">
        <f>分析係数表!H16</f>
        <v>1.8859260716979895E-2</v>
      </c>
      <c r="O13" s="82">
        <f t="shared" si="3"/>
        <v>0.46767477334092761</v>
      </c>
      <c r="P13" s="76">
        <f>分析係数表!C16</f>
        <v>0.17911646586345387</v>
      </c>
      <c r="Q13" s="82">
        <f t="shared" si="4"/>
        <v>8.3768252574318788E-2</v>
      </c>
      <c r="R13" s="83">
        <v>0.10266720106567176</v>
      </c>
      <c r="S13" s="84">
        <f t="shared" si="5"/>
        <v>0.18435527310365013</v>
      </c>
      <c r="T13" s="85">
        <f>分析係数表!F16</f>
        <v>0.28920570264765783</v>
      </c>
      <c r="U13" s="86">
        <f t="shared" si="6"/>
        <v>5.3316596294741989E-2</v>
      </c>
      <c r="V13" s="87">
        <f>分析係数表!D16</f>
        <v>0</v>
      </c>
      <c r="W13" s="167">
        <f t="shared" si="7"/>
        <v>0</v>
      </c>
      <c r="X13" s="76">
        <f>分析係数表!E16</f>
        <v>0</v>
      </c>
      <c r="Y13" s="166">
        <f t="shared" si="8"/>
        <v>0</v>
      </c>
    </row>
    <row r="14" spans="1:25" x14ac:dyDescent="0.2">
      <c r="A14" s="6" t="s">
        <v>2</v>
      </c>
      <c r="B14" s="5" t="s">
        <v>364</v>
      </c>
      <c r="C14" s="90"/>
      <c r="D14" s="107">
        <f>投入係数表!AL14</f>
        <v>1.5748031496062992E-2</v>
      </c>
      <c r="E14" s="110">
        <f t="shared" si="9"/>
        <v>1.5748031496062991</v>
      </c>
      <c r="F14" s="85">
        <f>分析係数表!C17</f>
        <v>0.37357512953367877</v>
      </c>
      <c r="G14" s="110">
        <f t="shared" si="0"/>
        <v>0.58830729060421849</v>
      </c>
      <c r="H14" s="110">
        <v>0.71163049084814478</v>
      </c>
      <c r="I14" s="110">
        <f t="shared" si="1"/>
        <v>0.71163049084814478</v>
      </c>
      <c r="J14" s="85">
        <f>分析係数表!G17</f>
        <v>0.21247931930985584</v>
      </c>
      <c r="K14" s="111">
        <f t="shared" si="2"/>
        <v>0.15120676229555238</v>
      </c>
      <c r="L14" s="79"/>
      <c r="M14" s="80"/>
      <c r="N14" s="81">
        <f>分析係数表!H17</f>
        <v>3.1158778575879824E-3</v>
      </c>
      <c r="O14" s="82">
        <f t="shared" si="3"/>
        <v>7.7268006030240213E-2</v>
      </c>
      <c r="P14" s="76">
        <f>分析係数表!C17</f>
        <v>0.37357512953367877</v>
      </c>
      <c r="Q14" s="82">
        <f t="shared" si="4"/>
        <v>2.886540536155606E-2</v>
      </c>
      <c r="R14" s="83">
        <v>5.514811452879384E-2</v>
      </c>
      <c r="S14" s="84">
        <f t="shared" si="5"/>
        <v>0.76677860537693865</v>
      </c>
      <c r="T14" s="85">
        <f>分析係数表!F17</f>
        <v>0.32309146773812336</v>
      </c>
      <c r="U14" s="86">
        <f t="shared" si="6"/>
        <v>0.24773962504142641</v>
      </c>
      <c r="V14" s="87">
        <f>分析係数表!D17</f>
        <v>3.8761522098794611E-2</v>
      </c>
      <c r="W14" s="167">
        <f t="shared" si="7"/>
        <v>0</v>
      </c>
      <c r="X14" s="76">
        <f>分析係数表!E17</f>
        <v>3.8761522098794611E-2</v>
      </c>
      <c r="Y14" s="166">
        <f t="shared" si="8"/>
        <v>0</v>
      </c>
    </row>
    <row r="15" spans="1:25" x14ac:dyDescent="0.2">
      <c r="A15" s="6" t="s">
        <v>3</v>
      </c>
      <c r="B15" s="5" t="s">
        <v>31</v>
      </c>
      <c r="C15" s="90"/>
      <c r="D15" s="107">
        <f>投入係数表!AL15</f>
        <v>2.6246719160104987E-3</v>
      </c>
      <c r="E15" s="110">
        <f t="shared" si="9"/>
        <v>0.26246719160104987</v>
      </c>
      <c r="F15" s="85">
        <f>分析係数表!C18</f>
        <v>9.0293453724604955E-2</v>
      </c>
      <c r="G15" s="110">
        <f t="shared" si="0"/>
        <v>2.3699069219056419E-2</v>
      </c>
      <c r="H15" s="110">
        <v>2.6834020420117739E-2</v>
      </c>
      <c r="I15" s="110">
        <f t="shared" si="1"/>
        <v>2.6834020420117739E-2</v>
      </c>
      <c r="J15" s="85">
        <f>分析係数表!G18</f>
        <v>0.21491228070175439</v>
      </c>
      <c r="K15" s="111">
        <f t="shared" si="2"/>
        <v>5.766960528884953E-3</v>
      </c>
      <c r="L15" s="79"/>
      <c r="M15" s="80"/>
      <c r="N15" s="81">
        <f>分析係数表!H18</f>
        <v>4.9198071435599725E-4</v>
      </c>
      <c r="O15" s="82">
        <f t="shared" si="3"/>
        <v>1.2200211478458982E-2</v>
      </c>
      <c r="P15" s="76">
        <f>分析係数表!C18</f>
        <v>9.0293453724604955E-2</v>
      </c>
      <c r="Q15" s="82">
        <f t="shared" si="4"/>
        <v>1.1015992305606302E-3</v>
      </c>
      <c r="R15" s="83">
        <v>2.1887544632356037E-3</v>
      </c>
      <c r="S15" s="84">
        <f t="shared" si="5"/>
        <v>2.9022774883353343E-2</v>
      </c>
      <c r="T15" s="85">
        <f>分析係数表!F18</f>
        <v>0.46052631578947367</v>
      </c>
      <c r="U15" s="86">
        <f t="shared" si="6"/>
        <v>1.3365751591017987E-2</v>
      </c>
      <c r="V15" s="87">
        <f>分析係数表!D18</f>
        <v>2.1929824561403508E-2</v>
      </c>
      <c r="W15" s="167">
        <f t="shared" si="7"/>
        <v>0</v>
      </c>
      <c r="X15" s="76">
        <f>分析係数表!E18</f>
        <v>2.1929824561403508E-2</v>
      </c>
      <c r="Y15" s="166">
        <f t="shared" si="8"/>
        <v>0</v>
      </c>
    </row>
    <row r="16" spans="1:25" x14ac:dyDescent="0.2">
      <c r="A16" s="6" t="s">
        <v>4</v>
      </c>
      <c r="B16" s="5" t="s">
        <v>32</v>
      </c>
      <c r="C16" s="90"/>
      <c r="D16" s="107">
        <f>投入係数表!AL16</f>
        <v>0</v>
      </c>
      <c r="E16" s="110">
        <f t="shared" si="9"/>
        <v>0</v>
      </c>
      <c r="F16" s="85">
        <f>分析係数表!C19</f>
        <v>1.9704433497536922E-2</v>
      </c>
      <c r="G16" s="110">
        <f t="shared" si="0"/>
        <v>0</v>
      </c>
      <c r="H16" s="110">
        <v>1.4197761967797199E-3</v>
      </c>
      <c r="I16" s="110">
        <f t="shared" si="1"/>
        <v>1.4197761967797199E-3</v>
      </c>
      <c r="J16" s="85">
        <f>分析係数表!G19</f>
        <v>6.3291139240506333E-2</v>
      </c>
      <c r="K16" s="111">
        <f t="shared" si="2"/>
        <v>8.9859252960741771E-5</v>
      </c>
      <c r="L16" s="79"/>
      <c r="M16" s="80"/>
      <c r="N16" s="81">
        <f>分析係数表!H19</f>
        <v>-1.3119485716159927E-4</v>
      </c>
      <c r="O16" s="82">
        <f t="shared" si="3"/>
        <v>-3.2533897275890617E-3</v>
      </c>
      <c r="P16" s="76">
        <f>分析係数表!C19</f>
        <v>1.9704433497536922E-2</v>
      </c>
      <c r="Q16" s="82">
        <f t="shared" si="4"/>
        <v>-6.4106201528848431E-5</v>
      </c>
      <c r="R16" s="83">
        <v>2.6057457974423197E-4</v>
      </c>
      <c r="S16" s="84">
        <f t="shared" si="5"/>
        <v>1.6803507765239519E-3</v>
      </c>
      <c r="T16" s="85">
        <f>分析係数表!F19</f>
        <v>0.26582278481012656</v>
      </c>
      <c r="U16" s="86">
        <f t="shared" si="6"/>
        <v>4.4667552287345553E-4</v>
      </c>
      <c r="V16" s="87">
        <f>分析係数表!D19</f>
        <v>3.7974683544303799E-2</v>
      </c>
      <c r="W16" s="167">
        <f t="shared" si="7"/>
        <v>0</v>
      </c>
      <c r="X16" s="76">
        <f>分析係数表!E19</f>
        <v>0</v>
      </c>
      <c r="Y16" s="166">
        <f t="shared" si="8"/>
        <v>0</v>
      </c>
    </row>
    <row r="17" spans="1:25" x14ac:dyDescent="0.2">
      <c r="A17" s="6" t="s">
        <v>5</v>
      </c>
      <c r="B17" s="5" t="s">
        <v>33</v>
      </c>
      <c r="C17" s="90"/>
      <c r="D17" s="107">
        <f>投入係数表!AL17</f>
        <v>0</v>
      </c>
      <c r="E17" s="110">
        <f t="shared" si="9"/>
        <v>0</v>
      </c>
      <c r="F17" s="85">
        <f>分析係数表!C20</f>
        <v>3.1397174254317317E-3</v>
      </c>
      <c r="G17" s="110">
        <f t="shared" si="0"/>
        <v>0</v>
      </c>
      <c r="H17" s="110">
        <v>2.5112010643894009E-4</v>
      </c>
      <c r="I17" s="110">
        <f t="shared" si="1"/>
        <v>2.5112010643894009E-4</v>
      </c>
      <c r="J17" s="85">
        <f>分析係数表!G20</f>
        <v>0.11538461538461539</v>
      </c>
      <c r="K17" s="111">
        <f t="shared" si="2"/>
        <v>2.8975396896800781E-5</v>
      </c>
      <c r="L17" s="79"/>
      <c r="M17" s="80"/>
      <c r="N17" s="81">
        <f>分析係数表!H20</f>
        <v>6.231755715175965E-4</v>
      </c>
      <c r="O17" s="82">
        <f t="shared" si="3"/>
        <v>1.5453601206048042E-2</v>
      </c>
      <c r="P17" s="76">
        <f>分析係数表!C20</f>
        <v>3.1397174254317317E-3</v>
      </c>
      <c r="Q17" s="82">
        <f t="shared" si="4"/>
        <v>4.8519940992301861E-5</v>
      </c>
      <c r="R17" s="83">
        <v>1.1615489767061208E-4</v>
      </c>
      <c r="S17" s="84">
        <f t="shared" si="5"/>
        <v>3.6727500410955219E-4</v>
      </c>
      <c r="T17" s="85">
        <f>分析係数表!F20</f>
        <v>0.26923076923076922</v>
      </c>
      <c r="U17" s="86">
        <f t="shared" si="6"/>
        <v>9.8881731875648658E-5</v>
      </c>
      <c r="V17" s="87">
        <f>分析係数表!D20</f>
        <v>0</v>
      </c>
      <c r="W17" s="167">
        <f t="shared" si="7"/>
        <v>0</v>
      </c>
      <c r="X17" s="76">
        <f>分析係数表!E20</f>
        <v>0</v>
      </c>
      <c r="Y17" s="166">
        <f t="shared" si="8"/>
        <v>0</v>
      </c>
    </row>
    <row r="18" spans="1:25" x14ac:dyDescent="0.2">
      <c r="A18" s="6" t="s">
        <v>6</v>
      </c>
      <c r="B18" s="5" t="s">
        <v>34</v>
      </c>
      <c r="C18" s="90"/>
      <c r="D18" s="107">
        <f>投入係数表!AL18</f>
        <v>2.6246719160104987E-3</v>
      </c>
      <c r="E18" s="110">
        <f t="shared" si="9"/>
        <v>0.26246719160104987</v>
      </c>
      <c r="F18" s="85">
        <f>分析係数表!C21</f>
        <v>0.20240700218818386</v>
      </c>
      <c r="G18" s="110">
        <f t="shared" si="0"/>
        <v>5.3125197424720175E-2</v>
      </c>
      <c r="H18" s="110">
        <v>6.6870803016649188E-2</v>
      </c>
      <c r="I18" s="110">
        <f t="shared" si="1"/>
        <v>6.6870803016649188E-2</v>
      </c>
      <c r="J18" s="85">
        <f>分析係数表!G21</f>
        <v>0.28486646884272998</v>
      </c>
      <c r="K18" s="111">
        <f t="shared" si="2"/>
        <v>1.9049249524030629E-2</v>
      </c>
      <c r="L18" s="79"/>
      <c r="M18" s="80"/>
      <c r="N18" s="81">
        <f>分析係数表!H21</f>
        <v>1.0495588572927942E-3</v>
      </c>
      <c r="O18" s="82">
        <f t="shared" si="3"/>
        <v>2.6027117820712493E-2</v>
      </c>
      <c r="P18" s="76">
        <f>分析係数表!C21</f>
        <v>0.20240700218818386</v>
      </c>
      <c r="Q18" s="82">
        <f t="shared" si="4"/>
        <v>5.268070893689073E-3</v>
      </c>
      <c r="R18" s="83">
        <v>1.0096286539295944E-2</v>
      </c>
      <c r="S18" s="84">
        <f t="shared" si="5"/>
        <v>7.696708955594514E-2</v>
      </c>
      <c r="T18" s="85">
        <f>分析係数表!F21</f>
        <v>0.42507418397626112</v>
      </c>
      <c r="U18" s="86">
        <f t="shared" si="6"/>
        <v>3.2716722786021189E-2</v>
      </c>
      <c r="V18" s="87">
        <f>分析係数表!D21</f>
        <v>6.1572700296735908E-2</v>
      </c>
      <c r="W18" s="167">
        <f t="shared" si="7"/>
        <v>0</v>
      </c>
      <c r="X18" s="76">
        <f>分析係数表!E21</f>
        <v>5.118694362017804E-2</v>
      </c>
      <c r="Y18" s="166">
        <f t="shared" si="8"/>
        <v>0</v>
      </c>
    </row>
    <row r="19" spans="1:25" x14ac:dyDescent="0.2">
      <c r="A19" s="6" t="s">
        <v>7</v>
      </c>
      <c r="B19" s="5" t="s">
        <v>268</v>
      </c>
      <c r="C19" s="90"/>
      <c r="D19" s="107">
        <f>投入係数表!AL19</f>
        <v>1.1811023622047244E-2</v>
      </c>
      <c r="E19" s="110">
        <f t="shared" si="9"/>
        <v>1.1811023622047243</v>
      </c>
      <c r="F19" s="85">
        <f>分析係数表!C22</f>
        <v>1.320132013201325E-2</v>
      </c>
      <c r="G19" s="110">
        <f t="shared" si="0"/>
        <v>1.5592110392141633E-2</v>
      </c>
      <c r="H19" s="110">
        <v>1.6192921591467072E-2</v>
      </c>
      <c r="I19" s="110">
        <f t="shared" si="1"/>
        <v>1.6192921591467072E-2</v>
      </c>
      <c r="J19" s="85">
        <f>分析係数表!G22</f>
        <v>0.19444444444444445</v>
      </c>
      <c r="K19" s="111">
        <f t="shared" si="2"/>
        <v>3.148623642785264E-3</v>
      </c>
      <c r="L19" s="79"/>
      <c r="M19" s="80"/>
      <c r="N19" s="81">
        <f>分析係数表!H22</f>
        <v>6.5597428580799636E-5</v>
      </c>
      <c r="O19" s="82">
        <f t="shared" si="3"/>
        <v>1.6266948637945308E-3</v>
      </c>
      <c r="P19" s="76">
        <f>分析係数表!C22</f>
        <v>1.320132013201325E-2</v>
      </c>
      <c r="Q19" s="82">
        <f t="shared" si="4"/>
        <v>2.1474519654053293E-5</v>
      </c>
      <c r="R19" s="83">
        <v>1.4749887271002071E-4</v>
      </c>
      <c r="S19" s="84">
        <f t="shared" si="5"/>
        <v>1.6340420464177094E-2</v>
      </c>
      <c r="T19" s="85">
        <f>分析係数表!F22</f>
        <v>0.42592592592592593</v>
      </c>
      <c r="U19" s="86">
        <f t="shared" si="6"/>
        <v>6.9598087162235775E-3</v>
      </c>
      <c r="V19" s="87">
        <f>分析係数表!D22</f>
        <v>2.7777777777777776E-2</v>
      </c>
      <c r="W19" s="167">
        <f t="shared" si="7"/>
        <v>0</v>
      </c>
      <c r="X19" s="76">
        <f>分析係数表!E22</f>
        <v>0</v>
      </c>
      <c r="Y19" s="166">
        <f t="shared" si="8"/>
        <v>0</v>
      </c>
    </row>
    <row r="20" spans="1:25" x14ac:dyDescent="0.2">
      <c r="A20" s="6" t="s">
        <v>8</v>
      </c>
      <c r="B20" s="5" t="s">
        <v>269</v>
      </c>
      <c r="C20" s="90"/>
      <c r="D20" s="107">
        <f>投入係数表!AL20</f>
        <v>1.8372703412073491E-2</v>
      </c>
      <c r="E20" s="110">
        <f t="shared" si="9"/>
        <v>1.837270341207349</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8.1334743189726542E-4</v>
      </c>
      <c r="P20" s="76">
        <f>分析係数表!C23</f>
        <v>0</v>
      </c>
      <c r="Q20" s="82">
        <f t="shared" si="4"/>
        <v>0</v>
      </c>
      <c r="R20" s="83">
        <v>0</v>
      </c>
      <c r="S20" s="84">
        <f t="shared" si="5"/>
        <v>0</v>
      </c>
      <c r="T20" s="85">
        <f>分析係数表!F23</f>
        <v>0.4357894736842105</v>
      </c>
      <c r="U20" s="86">
        <f t="shared" si="6"/>
        <v>0</v>
      </c>
      <c r="V20" s="87">
        <f>分析係数表!D23</f>
        <v>5.2631578947368418E-2</v>
      </c>
      <c r="W20" s="167">
        <f t="shared" si="7"/>
        <v>0</v>
      </c>
      <c r="X20" s="76">
        <f>分析係数表!E23</f>
        <v>4.8421052631578948E-2</v>
      </c>
      <c r="Y20" s="166">
        <f t="shared" si="8"/>
        <v>0</v>
      </c>
    </row>
    <row r="21" spans="1:25" x14ac:dyDescent="0.2">
      <c r="A21" s="6" t="s">
        <v>9</v>
      </c>
      <c r="B21" s="5" t="s">
        <v>270</v>
      </c>
      <c r="C21" s="90"/>
      <c r="D21" s="107">
        <f>投入係数表!AL21</f>
        <v>6.5616797900262466E-3</v>
      </c>
      <c r="E21" s="110">
        <f t="shared" si="9"/>
        <v>0.65616797900262469</v>
      </c>
      <c r="F21" s="85">
        <f>分析係数表!C24</f>
        <v>0.31952662721893488</v>
      </c>
      <c r="G21" s="110">
        <f t="shared" si="0"/>
        <v>0.20966314121977356</v>
      </c>
      <c r="H21" s="110">
        <v>0.22125412883894463</v>
      </c>
      <c r="I21" s="110">
        <f t="shared" si="1"/>
        <v>0.22125412883894463</v>
      </c>
      <c r="J21" s="85">
        <f>分析係数表!G24</f>
        <v>0.20786516853932585</v>
      </c>
      <c r="K21" s="111">
        <f t="shared" si="2"/>
        <v>4.5991026781128944E-2</v>
      </c>
      <c r="L21" s="79"/>
      <c r="M21" s="80"/>
      <c r="N21" s="81">
        <f>分析係数表!H24</f>
        <v>4.2638328577519763E-4</v>
      </c>
      <c r="O21" s="82">
        <f t="shared" si="3"/>
        <v>1.0573516614664451E-2</v>
      </c>
      <c r="P21" s="76">
        <f>分析係数表!C24</f>
        <v>0.31952662721893488</v>
      </c>
      <c r="Q21" s="82">
        <f t="shared" si="4"/>
        <v>3.3785201017271023E-3</v>
      </c>
      <c r="R21" s="83">
        <v>7.2889234207738395E-3</v>
      </c>
      <c r="S21" s="84">
        <f t="shared" si="5"/>
        <v>0.22854305225971847</v>
      </c>
      <c r="T21" s="85">
        <f>分析係数表!F24</f>
        <v>0.398876404494382</v>
      </c>
      <c r="U21" s="86">
        <f t="shared" si="6"/>
        <v>9.1160430957528141E-2</v>
      </c>
      <c r="V21" s="87">
        <f>分析係数表!D24</f>
        <v>5.6179775280898875E-2</v>
      </c>
      <c r="W21" s="167">
        <f t="shared" si="7"/>
        <v>0</v>
      </c>
      <c r="X21" s="76">
        <f>分析係数表!E24</f>
        <v>5.0561797752808987E-2</v>
      </c>
      <c r="Y21" s="166">
        <f t="shared" si="8"/>
        <v>0</v>
      </c>
    </row>
    <row r="22" spans="1:25" x14ac:dyDescent="0.2">
      <c r="A22" s="6" t="s">
        <v>10</v>
      </c>
      <c r="B22" s="5" t="s">
        <v>271</v>
      </c>
      <c r="C22" s="90"/>
      <c r="D22" s="107">
        <f>投入係数表!AL22</f>
        <v>1.8372703412073491E-2</v>
      </c>
      <c r="E22" s="110">
        <f t="shared" si="9"/>
        <v>1.837270341207349</v>
      </c>
      <c r="F22" s="85">
        <f>分析係数表!C25</f>
        <v>1.883239171374762E-2</v>
      </c>
      <c r="G22" s="110">
        <f t="shared" si="0"/>
        <v>3.4600194749667544E-2</v>
      </c>
      <c r="H22" s="110">
        <v>3.8756759353431258E-2</v>
      </c>
      <c r="I22" s="110">
        <f t="shared" si="1"/>
        <v>3.8756759353431258E-2</v>
      </c>
      <c r="J22" s="85">
        <f>分析係数表!G25</f>
        <v>0.19852941176470587</v>
      </c>
      <c r="K22" s="111">
        <f t="shared" si="2"/>
        <v>7.6943566363429699E-3</v>
      </c>
      <c r="L22" s="79"/>
      <c r="M22" s="80"/>
      <c r="N22" s="81">
        <f>分析係数表!H25</f>
        <v>5.9037685722719666E-4</v>
      </c>
      <c r="O22" s="82">
        <f t="shared" si="3"/>
        <v>1.4640253774150775E-2</v>
      </c>
      <c r="P22" s="76">
        <f>分析係数表!C25</f>
        <v>1.883239171374762E-2</v>
      </c>
      <c r="Q22" s="82">
        <f t="shared" si="4"/>
        <v>2.7571099386347939E-4</v>
      </c>
      <c r="R22" s="83">
        <v>1.2106312042935333E-3</v>
      </c>
      <c r="S22" s="84">
        <f t="shared" si="5"/>
        <v>3.9967390557724788E-2</v>
      </c>
      <c r="T22" s="85">
        <f>分析係数表!F25</f>
        <v>0.35294117647058826</v>
      </c>
      <c r="U22" s="86">
        <f t="shared" si="6"/>
        <v>1.4106137843902867E-2</v>
      </c>
      <c r="V22" s="87">
        <f>分析係数表!D25</f>
        <v>6.6176470588235295E-2</v>
      </c>
      <c r="W22" s="167">
        <f t="shared" si="7"/>
        <v>0</v>
      </c>
      <c r="X22" s="76">
        <f>分析係数表!E25</f>
        <v>6.25E-2</v>
      </c>
      <c r="Y22" s="166">
        <f t="shared" si="8"/>
        <v>0</v>
      </c>
    </row>
    <row r="23" spans="1:25" x14ac:dyDescent="0.2">
      <c r="A23" s="6" t="s">
        <v>11</v>
      </c>
      <c r="B23" s="5" t="s">
        <v>35</v>
      </c>
      <c r="C23" s="90"/>
      <c r="D23" s="107">
        <f>投入係数表!AL23</f>
        <v>1.0498687664041995E-2</v>
      </c>
      <c r="E23" s="110">
        <f t="shared" si="9"/>
        <v>1.0498687664041995</v>
      </c>
      <c r="F23" s="85">
        <f>分析係数表!C26</f>
        <v>0.74753173483779967</v>
      </c>
      <c r="G23" s="110">
        <f t="shared" si="0"/>
        <v>0.78481022030215186</v>
      </c>
      <c r="H23" s="110">
        <v>0.88663071392447579</v>
      </c>
      <c r="I23" s="110">
        <f t="shared" si="1"/>
        <v>0.88663071392447579</v>
      </c>
      <c r="J23" s="85">
        <f>分析係数表!G26</f>
        <v>0.19647946353730092</v>
      </c>
      <c r="K23" s="111">
        <f t="shared" si="2"/>
        <v>0.17420472702757511</v>
      </c>
      <c r="L23" s="79"/>
      <c r="M23" s="80"/>
      <c r="N23" s="81">
        <f>分析係数表!H26</f>
        <v>1.2791498573255929E-2</v>
      </c>
      <c r="O23" s="82">
        <f t="shared" si="3"/>
        <v>0.31720549843993351</v>
      </c>
      <c r="P23" s="76">
        <f>分析係数表!C26</f>
        <v>0.74753173483779967</v>
      </c>
      <c r="Q23" s="82">
        <f t="shared" si="4"/>
        <v>0.23712117654889245</v>
      </c>
      <c r="R23" s="83">
        <v>0.26366319282223677</v>
      </c>
      <c r="S23" s="84">
        <f t="shared" si="5"/>
        <v>1.1502939067467126</v>
      </c>
      <c r="T23" s="85">
        <f>分析係数表!F26</f>
        <v>0.33528918692372173</v>
      </c>
      <c r="U23" s="86">
        <f t="shared" si="6"/>
        <v>0.38568110871641664</v>
      </c>
      <c r="V23" s="87">
        <f>分析係数表!D26</f>
        <v>6.119027661357921E-2</v>
      </c>
      <c r="W23" s="167">
        <f t="shared" si="7"/>
        <v>0</v>
      </c>
      <c r="X23" s="76">
        <f>分析係数表!E26</f>
        <v>6.6722548197820614E-2</v>
      </c>
      <c r="Y23" s="166">
        <f t="shared" si="8"/>
        <v>0</v>
      </c>
    </row>
    <row r="24" spans="1:25" x14ac:dyDescent="0.2">
      <c r="A24" s="6" t="s">
        <v>12</v>
      </c>
      <c r="B24" s="5" t="s">
        <v>365</v>
      </c>
      <c r="C24" s="90"/>
      <c r="D24" s="107">
        <f>投入係数表!AL24</f>
        <v>0</v>
      </c>
      <c r="E24" s="110">
        <f t="shared" si="9"/>
        <v>0</v>
      </c>
      <c r="F24" s="85">
        <f>分析係数表!C27</f>
        <v>2.5641025641025661E-2</v>
      </c>
      <c r="G24" s="110">
        <f t="shared" si="0"/>
        <v>0</v>
      </c>
      <c r="H24" s="110">
        <v>2.1740610122455398E-5</v>
      </c>
      <c r="I24" s="110">
        <f t="shared" si="1"/>
        <v>2.1740610122455398E-5</v>
      </c>
      <c r="J24" s="85">
        <f>分析係数表!G27</f>
        <v>0.17777777777777778</v>
      </c>
      <c r="K24" s="111">
        <f t="shared" si="2"/>
        <v>3.8649973551031823E-6</v>
      </c>
      <c r="L24" s="79"/>
      <c r="M24" s="80"/>
      <c r="N24" s="81">
        <f>分析係数表!H27</f>
        <v>1.2135524287447932E-2</v>
      </c>
      <c r="O24" s="82">
        <f t="shared" si="3"/>
        <v>0.3009385498019882</v>
      </c>
      <c r="P24" s="76">
        <f>分析係数表!C27</f>
        <v>2.5641025641025661E-2</v>
      </c>
      <c r="Q24" s="82">
        <f t="shared" si="4"/>
        <v>7.7163730718458568E-3</v>
      </c>
      <c r="R24" s="83">
        <v>7.7420048753870487E-3</v>
      </c>
      <c r="S24" s="84">
        <f t="shared" si="5"/>
        <v>7.763745485509504E-3</v>
      </c>
      <c r="T24" s="85">
        <f>分析係数表!F27</f>
        <v>0.33333333333333331</v>
      </c>
      <c r="U24" s="86">
        <f t="shared" si="6"/>
        <v>2.5879151618365013E-3</v>
      </c>
      <c r="V24" s="87">
        <f>分析係数表!D27</f>
        <v>0</v>
      </c>
      <c r="W24" s="167">
        <f t="shared" si="7"/>
        <v>0</v>
      </c>
      <c r="X24" s="76">
        <f>分析係数表!E27</f>
        <v>0</v>
      </c>
      <c r="Y24" s="166">
        <f t="shared" si="8"/>
        <v>0</v>
      </c>
    </row>
    <row r="25" spans="1:25" x14ac:dyDescent="0.2">
      <c r="A25" s="6" t="s">
        <v>13</v>
      </c>
      <c r="B25" s="5" t="s">
        <v>191</v>
      </c>
      <c r="C25" s="90"/>
      <c r="D25" s="107">
        <f>投入係数表!AL25</f>
        <v>4.5931758530183726E-2</v>
      </c>
      <c r="E25" s="110">
        <f t="shared" si="9"/>
        <v>4.5931758530183728</v>
      </c>
      <c r="F25" s="85">
        <f>分析係数表!C28</f>
        <v>7.5250836120401843E-3</v>
      </c>
      <c r="G25" s="110">
        <f t="shared" si="0"/>
        <v>3.4564032338767252E-2</v>
      </c>
      <c r="H25" s="110">
        <v>3.5446855537592907E-2</v>
      </c>
      <c r="I25" s="110">
        <f t="shared" si="1"/>
        <v>3.5446855537592907E-2</v>
      </c>
      <c r="J25" s="85">
        <f>分析係数表!G28</f>
        <v>0.13043478260869565</v>
      </c>
      <c r="K25" s="111">
        <f t="shared" si="2"/>
        <v>4.6235028962077701E-3</v>
      </c>
      <c r="L25" s="79"/>
      <c r="M25" s="80"/>
      <c r="N25" s="81">
        <f>分析係数表!H28</f>
        <v>2.325428843189347E-2</v>
      </c>
      <c r="O25" s="82">
        <f t="shared" si="3"/>
        <v>0.57666332921516117</v>
      </c>
      <c r="P25" s="76">
        <f>分析係数表!C28</f>
        <v>7.5250836120401843E-3</v>
      </c>
      <c r="Q25" s="82">
        <f t="shared" si="4"/>
        <v>4.3394397683415428E-3</v>
      </c>
      <c r="R25" s="83">
        <v>4.4942209119491388E-3</v>
      </c>
      <c r="S25" s="84">
        <f t="shared" si="5"/>
        <v>3.9941076449542048E-2</v>
      </c>
      <c r="T25" s="85">
        <f>分析係数表!F28</f>
        <v>0.21739130434782608</v>
      </c>
      <c r="U25" s="86">
        <f t="shared" si="6"/>
        <v>8.6828427064221843E-3</v>
      </c>
      <c r="V25" s="87">
        <f>分析係数表!D28</f>
        <v>0</v>
      </c>
      <c r="W25" s="167">
        <f t="shared" si="7"/>
        <v>0</v>
      </c>
      <c r="X25" s="76">
        <f>分析係数表!E28</f>
        <v>0</v>
      </c>
      <c r="Y25" s="166">
        <f t="shared" si="8"/>
        <v>0</v>
      </c>
    </row>
    <row r="26" spans="1:25" x14ac:dyDescent="0.2">
      <c r="A26" s="6" t="s">
        <v>14</v>
      </c>
      <c r="B26" s="5" t="s">
        <v>50</v>
      </c>
      <c r="C26" s="90"/>
      <c r="D26" s="107">
        <f>投入係数表!AL26</f>
        <v>6.5616797900262466E-3</v>
      </c>
      <c r="E26" s="110">
        <f t="shared" si="9"/>
        <v>0.65616797900262469</v>
      </c>
      <c r="F26" s="85">
        <f>分析係数表!C29</f>
        <v>5.2565707133917394E-2</v>
      </c>
      <c r="G26" s="110">
        <f t="shared" si="0"/>
        <v>3.4491933814906429E-2</v>
      </c>
      <c r="H26" s="110">
        <v>3.6673636170472319E-2</v>
      </c>
      <c r="I26" s="110">
        <f t="shared" si="1"/>
        <v>3.6673636170472319E-2</v>
      </c>
      <c r="J26" s="85">
        <f>分析係数表!G29</f>
        <v>0.23652173913043478</v>
      </c>
      <c r="K26" s="111">
        <f t="shared" si="2"/>
        <v>8.6741122072769312E-3</v>
      </c>
      <c r="L26" s="79"/>
      <c r="M26" s="80"/>
      <c r="N26" s="81">
        <f>分析係数表!H29</f>
        <v>1.0889173144412739E-2</v>
      </c>
      <c r="O26" s="82">
        <f t="shared" si="3"/>
        <v>0.2700313473898921</v>
      </c>
      <c r="P26" s="76">
        <f>分析係数表!C29</f>
        <v>5.2565707133917394E-2</v>
      </c>
      <c r="Q26" s="82">
        <f t="shared" si="4"/>
        <v>1.4194388723874176E-2</v>
      </c>
      <c r="R26" s="83">
        <v>1.7171954943184509E-2</v>
      </c>
      <c r="S26" s="84">
        <f t="shared" si="5"/>
        <v>5.3845591113656832E-2</v>
      </c>
      <c r="T26" s="85">
        <f>分析係数表!F29</f>
        <v>0.37217391304347824</v>
      </c>
      <c r="U26" s="86">
        <f t="shared" si="6"/>
        <v>2.0039924344908804E-2</v>
      </c>
      <c r="V26" s="87">
        <f>分析係数表!D29</f>
        <v>0.13217391304347825</v>
      </c>
      <c r="W26" s="167">
        <f t="shared" si="7"/>
        <v>0</v>
      </c>
      <c r="X26" s="76">
        <f>分析係数表!E29</f>
        <v>0.10086956521739131</v>
      </c>
      <c r="Y26" s="166">
        <f t="shared" si="8"/>
        <v>0</v>
      </c>
    </row>
    <row r="27" spans="1:25" x14ac:dyDescent="0.2">
      <c r="A27" s="6" t="s">
        <v>15</v>
      </c>
      <c r="B27" s="5" t="s">
        <v>36</v>
      </c>
      <c r="C27" s="90"/>
      <c r="D27" s="107">
        <f>投入係数表!AL27</f>
        <v>1.3123359580052493E-3</v>
      </c>
      <c r="E27" s="110">
        <f t="shared" si="9"/>
        <v>0.13123359580052493</v>
      </c>
      <c r="F27" s="85">
        <f>分析係数表!C30</f>
        <v>1</v>
      </c>
      <c r="G27" s="110">
        <f t="shared" si="0"/>
        <v>0.13123359580052493</v>
      </c>
      <c r="H27" s="110">
        <v>0.14959290847632914</v>
      </c>
      <c r="I27" s="110">
        <f t="shared" si="1"/>
        <v>0.14959290847632914</v>
      </c>
      <c r="J27" s="85">
        <f>分析係数表!G30</f>
        <v>0.34479678427869587</v>
      </c>
      <c r="K27" s="111">
        <f t="shared" si="2"/>
        <v>5.1579153793535552E-2</v>
      </c>
      <c r="L27" s="79"/>
      <c r="M27" s="80"/>
      <c r="N27" s="81">
        <f>分析係数表!H30</f>
        <v>0</v>
      </c>
      <c r="O27" s="82">
        <f t="shared" si="3"/>
        <v>0</v>
      </c>
      <c r="P27" s="76">
        <f>分析係数表!C30</f>
        <v>1</v>
      </c>
      <c r="Q27" s="82">
        <f t="shared" si="4"/>
        <v>0</v>
      </c>
      <c r="R27" s="83">
        <v>4.419498221354913E-2</v>
      </c>
      <c r="S27" s="84">
        <f t="shared" si="5"/>
        <v>0.19378789068987828</v>
      </c>
      <c r="T27" s="85">
        <f>分析係数表!F30</f>
        <v>0.44149173738276015</v>
      </c>
      <c r="U27" s="86">
        <f t="shared" si="6"/>
        <v>8.5555752544414776E-2</v>
      </c>
      <c r="V27" s="87">
        <f>分析係数表!D30</f>
        <v>9.0218847699866017E-2</v>
      </c>
      <c r="W27" s="167">
        <f t="shared" si="7"/>
        <v>0</v>
      </c>
      <c r="X27" s="76">
        <f>分析係数表!E30</f>
        <v>4.6225993747208573E-2</v>
      </c>
      <c r="Y27" s="166">
        <f t="shared" si="8"/>
        <v>0</v>
      </c>
    </row>
    <row r="28" spans="1:25" x14ac:dyDescent="0.2">
      <c r="A28" s="6" t="s">
        <v>16</v>
      </c>
      <c r="B28" s="5" t="s">
        <v>192</v>
      </c>
      <c r="C28" s="90"/>
      <c r="D28" s="107">
        <f>投入係数表!AL28</f>
        <v>3.937007874015748E-3</v>
      </c>
      <c r="E28" s="110">
        <f t="shared" si="9"/>
        <v>0.39370078740157477</v>
      </c>
      <c r="F28" s="85">
        <f>分析係数表!C31</f>
        <v>0.84592145015105746</v>
      </c>
      <c r="G28" s="110">
        <f t="shared" si="0"/>
        <v>0.3330399410043533</v>
      </c>
      <c r="H28" s="110">
        <v>0.42720151075043755</v>
      </c>
      <c r="I28" s="110">
        <f t="shared" si="1"/>
        <v>0.42720151075043755</v>
      </c>
      <c r="J28" s="85">
        <f>分析係数表!G31</f>
        <v>7.1042791857083509E-2</v>
      </c>
      <c r="K28" s="111">
        <f t="shared" si="2"/>
        <v>3.034958800927496E-2</v>
      </c>
      <c r="L28" s="79"/>
      <c r="M28" s="80"/>
      <c r="N28" s="81">
        <f>分析係数表!H31</f>
        <v>2.6304568860900653E-2</v>
      </c>
      <c r="O28" s="82">
        <f t="shared" si="3"/>
        <v>0.65230464038160685</v>
      </c>
      <c r="P28" s="76">
        <f>分析係数表!C31</f>
        <v>0.84592145015105746</v>
      </c>
      <c r="Q28" s="82">
        <f t="shared" si="4"/>
        <v>0.55179848733187287</v>
      </c>
      <c r="R28" s="83">
        <v>0.71838272092488464</v>
      </c>
      <c r="S28" s="84">
        <f t="shared" si="5"/>
        <v>1.1455842316753222</v>
      </c>
      <c r="T28" s="85">
        <f>分析係数表!F31</f>
        <v>0.3444121312837557</v>
      </c>
      <c r="U28" s="86">
        <f t="shared" si="6"/>
        <v>0.39455310679636146</v>
      </c>
      <c r="V28" s="87">
        <f>分析係数表!D31</f>
        <v>0</v>
      </c>
      <c r="W28" s="167">
        <f t="shared" si="7"/>
        <v>0</v>
      </c>
      <c r="X28" s="76">
        <f>分析係数表!E31</f>
        <v>0</v>
      </c>
      <c r="Y28" s="166">
        <f t="shared" si="8"/>
        <v>0</v>
      </c>
    </row>
    <row r="29" spans="1:25" x14ac:dyDescent="0.2">
      <c r="A29" s="6" t="s">
        <v>17</v>
      </c>
      <c r="B29" s="5" t="s">
        <v>272</v>
      </c>
      <c r="C29" s="90"/>
      <c r="D29" s="107">
        <f>投入係数表!AL29</f>
        <v>0</v>
      </c>
      <c r="E29" s="110">
        <f t="shared" si="9"/>
        <v>0</v>
      </c>
      <c r="F29" s="85">
        <f>分析係数表!C32</f>
        <v>1</v>
      </c>
      <c r="G29" s="110">
        <f t="shared" si="0"/>
        <v>0</v>
      </c>
      <c r="H29" s="110">
        <v>4.1926162890173436E-3</v>
      </c>
      <c r="I29" s="110">
        <f t="shared" si="1"/>
        <v>4.1926162890173436E-3</v>
      </c>
      <c r="J29" s="85">
        <f>分析係数表!G32</f>
        <v>0.14030064423765212</v>
      </c>
      <c r="K29" s="111">
        <f t="shared" si="2"/>
        <v>5.8822676639040759E-4</v>
      </c>
      <c r="L29" s="79"/>
      <c r="M29" s="80"/>
      <c r="N29" s="81">
        <f>分析係数表!H32</f>
        <v>7.5437042867919574E-3</v>
      </c>
      <c r="O29" s="82">
        <f t="shared" si="3"/>
        <v>0.18706990933637102</v>
      </c>
      <c r="P29" s="76">
        <f>分析係数表!C32</f>
        <v>1</v>
      </c>
      <c r="Q29" s="82">
        <f t="shared" si="4"/>
        <v>0.18706990933637102</v>
      </c>
      <c r="R29" s="83">
        <v>0.23288953486338426</v>
      </c>
      <c r="S29" s="84">
        <f t="shared" si="5"/>
        <v>0.23708215115240161</v>
      </c>
      <c r="T29" s="85">
        <f>分析係数表!F32</f>
        <v>0.4831782390837509</v>
      </c>
      <c r="U29" s="86">
        <f t="shared" si="6"/>
        <v>0.11455293631200507</v>
      </c>
      <c r="V29" s="87">
        <f>分析係数表!D32</f>
        <v>2.7916964924838941E-2</v>
      </c>
      <c r="W29" s="167">
        <f t="shared" si="7"/>
        <v>0</v>
      </c>
      <c r="X29" s="76">
        <f>分析係数表!E32</f>
        <v>4.2233357193987117E-2</v>
      </c>
      <c r="Y29" s="166">
        <f t="shared" si="8"/>
        <v>0</v>
      </c>
    </row>
    <row r="30" spans="1:25" x14ac:dyDescent="0.2">
      <c r="A30" s="6" t="s">
        <v>18</v>
      </c>
      <c r="B30" s="5" t="s">
        <v>273</v>
      </c>
      <c r="C30" s="90"/>
      <c r="D30" s="107">
        <f>投入係数表!AL30</f>
        <v>0</v>
      </c>
      <c r="E30" s="110">
        <f t="shared" si="9"/>
        <v>0</v>
      </c>
      <c r="F30" s="85">
        <f>分析係数表!C33</f>
        <v>0.837092731829574</v>
      </c>
      <c r="G30" s="110">
        <f t="shared" si="0"/>
        <v>0</v>
      </c>
      <c r="H30" s="110">
        <v>8.0557232597270687E-3</v>
      </c>
      <c r="I30" s="110">
        <f t="shared" si="1"/>
        <v>8.0557232597270687E-3</v>
      </c>
      <c r="J30" s="85">
        <f>分析係数表!G33</f>
        <v>0.5074626865671642</v>
      </c>
      <c r="K30" s="111">
        <f t="shared" si="2"/>
        <v>4.087978967622692E-3</v>
      </c>
      <c r="L30" s="79"/>
      <c r="M30" s="80"/>
      <c r="N30" s="81">
        <f>分析係数表!H33</f>
        <v>1.0823575715831939E-3</v>
      </c>
      <c r="O30" s="82">
        <f t="shared" si="3"/>
        <v>2.6840465252609757E-2</v>
      </c>
      <c r="P30" s="76">
        <f>分析係数表!C33</f>
        <v>0.837092731829574</v>
      </c>
      <c r="Q30" s="82">
        <f t="shared" si="4"/>
        <v>2.2467958381883858E-2</v>
      </c>
      <c r="R30" s="83">
        <v>5.8383053501449421E-2</v>
      </c>
      <c r="S30" s="84">
        <f t="shared" si="5"/>
        <v>6.6438776761176488E-2</v>
      </c>
      <c r="T30" s="85">
        <f>分析係数表!F33</f>
        <v>0.64477611940298507</v>
      </c>
      <c r="U30" s="86">
        <f t="shared" si="6"/>
        <v>4.2838136657952601E-2</v>
      </c>
      <c r="V30" s="87">
        <f>分析係数表!D33</f>
        <v>0.1044776119402985</v>
      </c>
      <c r="W30" s="167">
        <f t="shared" si="7"/>
        <v>0</v>
      </c>
      <c r="X30" s="76">
        <f>分析係数表!E33</f>
        <v>0.10746268656716418</v>
      </c>
      <c r="Y30" s="166">
        <f t="shared" si="8"/>
        <v>0</v>
      </c>
    </row>
    <row r="31" spans="1:25" x14ac:dyDescent="0.2">
      <c r="A31" s="6" t="s">
        <v>19</v>
      </c>
      <c r="B31" s="5" t="s">
        <v>274</v>
      </c>
      <c r="C31" s="90"/>
      <c r="D31" s="107">
        <f>投入係数表!AL31</f>
        <v>2.4934383202099737E-2</v>
      </c>
      <c r="E31" s="110">
        <f t="shared" si="9"/>
        <v>2.4934383202099739</v>
      </c>
      <c r="F31" s="85">
        <f>分析係数表!C34</f>
        <v>0.15171777726539082</v>
      </c>
      <c r="G31" s="110">
        <f t="shared" si="0"/>
        <v>0.37829891969060703</v>
      </c>
      <c r="H31" s="110">
        <v>0.411738924571944</v>
      </c>
      <c r="I31" s="110">
        <f t="shared" si="1"/>
        <v>0.411738924571944</v>
      </c>
      <c r="J31" s="85">
        <f>分析係数表!G34</f>
        <v>0.4256007393715342</v>
      </c>
      <c r="K31" s="111">
        <f t="shared" si="2"/>
        <v>0.17523639072585973</v>
      </c>
      <c r="L31" s="79"/>
      <c r="M31" s="80"/>
      <c r="N31" s="81">
        <f>分析係数表!H34</f>
        <v>0.18524713831217815</v>
      </c>
      <c r="O31" s="82">
        <f t="shared" si="3"/>
        <v>4.5937862953557547</v>
      </c>
      <c r="P31" s="76">
        <f>分析係数表!C34</f>
        <v>0.15171777726539082</v>
      </c>
      <c r="Q31" s="82">
        <f t="shared" si="4"/>
        <v>0.69695904596358926</v>
      </c>
      <c r="R31" s="83">
        <v>0.73561130974863564</v>
      </c>
      <c r="S31" s="84">
        <f t="shared" si="5"/>
        <v>1.1473502343205797</v>
      </c>
      <c r="T31" s="85">
        <f>分析係数表!F34</f>
        <v>0.70194085027726427</v>
      </c>
      <c r="U31" s="86">
        <f t="shared" si="6"/>
        <v>0.80537199904480616</v>
      </c>
      <c r="V31" s="87">
        <f>分析係数表!D34</f>
        <v>0.41728280961182995</v>
      </c>
      <c r="W31" s="167">
        <f t="shared" si="7"/>
        <v>0</v>
      </c>
      <c r="X31" s="76">
        <f>分析係数表!E34</f>
        <v>0.28927911275415896</v>
      </c>
      <c r="Y31" s="166">
        <f t="shared" si="8"/>
        <v>0</v>
      </c>
    </row>
    <row r="32" spans="1:25" x14ac:dyDescent="0.2">
      <c r="A32" s="6" t="s">
        <v>20</v>
      </c>
      <c r="B32" s="5" t="s">
        <v>37</v>
      </c>
      <c r="C32" s="90"/>
      <c r="D32" s="107">
        <f>投入係数表!AL32</f>
        <v>5.2493438320209973E-3</v>
      </c>
      <c r="E32" s="110">
        <f t="shared" si="9"/>
        <v>0.52493438320209973</v>
      </c>
      <c r="F32" s="85">
        <f>分析係数表!C35</f>
        <v>0.24573021958870689</v>
      </c>
      <c r="G32" s="110">
        <f t="shared" si="0"/>
        <v>0.12899224125391437</v>
      </c>
      <c r="H32" s="110">
        <v>0.14718786136104958</v>
      </c>
      <c r="I32" s="110">
        <f t="shared" si="1"/>
        <v>0.14718786136104958</v>
      </c>
      <c r="J32" s="85">
        <f>分析係数表!G35</f>
        <v>0.31648936170212766</v>
      </c>
      <c r="K32" s="111">
        <f t="shared" si="2"/>
        <v>4.6583392292459842E-2</v>
      </c>
      <c r="L32" s="79"/>
      <c r="M32" s="80"/>
      <c r="N32" s="81">
        <f>分析係数表!H35</f>
        <v>7.0287644724326803E-2</v>
      </c>
      <c r="O32" s="82">
        <f t="shared" si="3"/>
        <v>1.7430035465558396</v>
      </c>
      <c r="P32" s="76">
        <f>分析係数表!C35</f>
        <v>0.24573021958870689</v>
      </c>
      <c r="Q32" s="82">
        <f t="shared" si="4"/>
        <v>0.42830864423906134</v>
      </c>
      <c r="R32" s="83">
        <v>0.47340082853733056</v>
      </c>
      <c r="S32" s="84">
        <f t="shared" si="5"/>
        <v>0.62058868989838012</v>
      </c>
      <c r="T32" s="85">
        <f>分析係数表!F35</f>
        <v>0.65026595744680848</v>
      </c>
      <c r="U32" s="86">
        <f t="shared" si="6"/>
        <v>0.40354769861743067</v>
      </c>
      <c r="V32" s="87">
        <f>分析係数表!D35</f>
        <v>8.2446808510638292E-2</v>
      </c>
      <c r="W32" s="167">
        <f t="shared" si="7"/>
        <v>0</v>
      </c>
      <c r="X32" s="76">
        <f>分析係数表!E35</f>
        <v>6.3829787234042548E-2</v>
      </c>
      <c r="Y32" s="166">
        <f t="shared" si="8"/>
        <v>0</v>
      </c>
    </row>
    <row r="33" spans="1:25" x14ac:dyDescent="0.2">
      <c r="A33" s="6" t="s">
        <v>21</v>
      </c>
      <c r="B33" s="5" t="s">
        <v>38</v>
      </c>
      <c r="C33" s="90"/>
      <c r="D33" s="107">
        <f>投入係数表!AL33</f>
        <v>3.937007874015748E-3</v>
      </c>
      <c r="E33" s="110">
        <f t="shared" si="9"/>
        <v>0.39370078740157477</v>
      </c>
      <c r="F33" s="85">
        <f>分析係数表!C36</f>
        <v>0.58821233411397345</v>
      </c>
      <c r="G33" s="110">
        <f t="shared" si="0"/>
        <v>0.23157965909998954</v>
      </c>
      <c r="H33" s="110">
        <v>0.25458719503946392</v>
      </c>
      <c r="I33" s="110">
        <f t="shared" si="1"/>
        <v>0.25458719503946392</v>
      </c>
      <c r="J33" s="85">
        <f>分析係数表!G36</f>
        <v>4.6988749172733289E-2</v>
      </c>
      <c r="K33" s="111">
        <f t="shared" si="2"/>
        <v>1.1962733850299098E-2</v>
      </c>
      <c r="L33" s="79"/>
      <c r="M33" s="80"/>
      <c r="N33" s="81">
        <f>分析係数表!H36</f>
        <v>7.2517957296073993E-2</v>
      </c>
      <c r="O33" s="82">
        <f t="shared" si="3"/>
        <v>1.7983111719248537</v>
      </c>
      <c r="P33" s="76">
        <f>分析係数表!C36</f>
        <v>0.58821233411397345</v>
      </c>
      <c r="Q33" s="82">
        <f t="shared" si="4"/>
        <v>1.0577888119011531</v>
      </c>
      <c r="R33" s="83">
        <v>1.1166606029663122</v>
      </c>
      <c r="S33" s="84">
        <f t="shared" si="5"/>
        <v>1.371247798005776</v>
      </c>
      <c r="T33" s="85">
        <f>分析係数表!F36</f>
        <v>0.85903375248180014</v>
      </c>
      <c r="U33" s="86">
        <f t="shared" si="6"/>
        <v>1.1779481415033073</v>
      </c>
      <c r="V33" s="87">
        <f>分析係数表!D36</f>
        <v>3.6399735274652546E-2</v>
      </c>
      <c r="W33" s="167">
        <f t="shared" si="7"/>
        <v>0</v>
      </c>
      <c r="X33" s="76">
        <f>分析係数表!E36</f>
        <v>1.1912640635340834E-2</v>
      </c>
      <c r="Y33" s="166">
        <f t="shared" si="8"/>
        <v>0</v>
      </c>
    </row>
    <row r="34" spans="1:25" x14ac:dyDescent="0.2">
      <c r="A34" s="6" t="s">
        <v>22</v>
      </c>
      <c r="B34" s="5" t="s">
        <v>377</v>
      </c>
      <c r="C34" s="90"/>
      <c r="D34" s="107">
        <f>投入係数表!AL34</f>
        <v>6.5616797900262466E-3</v>
      </c>
      <c r="E34" s="110">
        <f t="shared" si="9"/>
        <v>0.65616797900262469</v>
      </c>
      <c r="F34" s="85">
        <f>分析係数表!C37</f>
        <v>0.50371087447563734</v>
      </c>
      <c r="G34" s="110">
        <f t="shared" si="0"/>
        <v>0.33051894650632374</v>
      </c>
      <c r="H34" s="110">
        <v>0.39876093857804129</v>
      </c>
      <c r="I34" s="110">
        <f t="shared" si="1"/>
        <v>0.39876093857804129</v>
      </c>
      <c r="J34" s="85">
        <f>分析係数表!G37</f>
        <v>0.46674537583628495</v>
      </c>
      <c r="K34" s="111">
        <f t="shared" si="2"/>
        <v>0.18611982414543762</v>
      </c>
      <c r="L34" s="79"/>
      <c r="M34" s="80"/>
      <c r="N34" s="81">
        <f>分析係数表!H37</f>
        <v>5.4544261864934891E-2</v>
      </c>
      <c r="O34" s="82">
        <f t="shared" si="3"/>
        <v>1.3525967792451523</v>
      </c>
      <c r="P34" s="76">
        <f>分析係数表!C37</f>
        <v>0.50371087447563734</v>
      </c>
      <c r="Q34" s="82">
        <f t="shared" si="4"/>
        <v>0.68131770648650625</v>
      </c>
      <c r="R34" s="83">
        <v>0.76994554301190565</v>
      </c>
      <c r="S34" s="84">
        <f t="shared" si="5"/>
        <v>1.1687064815899468</v>
      </c>
      <c r="T34" s="85">
        <f>分析係数表!F37</f>
        <v>0.71979535615899248</v>
      </c>
      <c r="U34" s="86">
        <f t="shared" si="6"/>
        <v>0.84122949816135872</v>
      </c>
      <c r="V34" s="87">
        <f>分析係数表!D37</f>
        <v>7.0838252656434481E-2</v>
      </c>
      <c r="W34" s="167">
        <f t="shared" si="7"/>
        <v>0</v>
      </c>
      <c r="X34" s="76">
        <f>分析係数表!E37</f>
        <v>5.5489964580873671E-2</v>
      </c>
      <c r="Y34" s="166">
        <f t="shared" si="8"/>
        <v>0</v>
      </c>
    </row>
    <row r="35" spans="1:25" x14ac:dyDescent="0.2">
      <c r="A35" s="6" t="s">
        <v>23</v>
      </c>
      <c r="B35" s="5" t="s">
        <v>193</v>
      </c>
      <c r="C35" s="90"/>
      <c r="D35" s="107">
        <f>投入係数表!AL35</f>
        <v>5.774278215223097E-2</v>
      </c>
      <c r="E35" s="110">
        <f t="shared" si="9"/>
        <v>5.7742782152230969</v>
      </c>
      <c r="F35" s="85">
        <f>分析係数表!C38</f>
        <v>2.603198214949809E-3</v>
      </c>
      <c r="G35" s="110">
        <f t="shared" si="0"/>
        <v>1.5031590742492334E-2</v>
      </c>
      <c r="H35" s="110">
        <v>1.547912724925191E-2</v>
      </c>
      <c r="I35" s="110">
        <f t="shared" si="1"/>
        <v>1.547912724925191E-2</v>
      </c>
      <c r="J35" s="85">
        <f>分析係数表!G38</f>
        <v>0.5</v>
      </c>
      <c r="K35" s="111">
        <f t="shared" si="2"/>
        <v>7.7395636246259548E-3</v>
      </c>
      <c r="L35" s="79"/>
      <c r="M35" s="80"/>
      <c r="N35" s="81">
        <f>分析係数表!H38</f>
        <v>4.7820525435402932E-2</v>
      </c>
      <c r="O35" s="82">
        <f t="shared" si="3"/>
        <v>1.185860555706213</v>
      </c>
      <c r="P35" s="76">
        <f>分析係数表!C38</f>
        <v>2.603198214949809E-3</v>
      </c>
      <c r="Q35" s="82">
        <f t="shared" si="4"/>
        <v>3.0870300817938019E-3</v>
      </c>
      <c r="R35" s="83">
        <v>3.4709892679375591E-3</v>
      </c>
      <c r="S35" s="84">
        <f t="shared" si="5"/>
        <v>1.8950116517189468E-2</v>
      </c>
      <c r="T35" s="85">
        <f>分析係数表!F38</f>
        <v>0.66666666666666663</v>
      </c>
      <c r="U35" s="86">
        <f t="shared" si="6"/>
        <v>1.2633411011459645E-2</v>
      </c>
      <c r="V35" s="87">
        <f>分析係数表!D38</f>
        <v>1.0833333333333333</v>
      </c>
      <c r="W35" s="167">
        <f t="shared" si="7"/>
        <v>0</v>
      </c>
      <c r="X35" s="76">
        <f>分析係数表!E38</f>
        <v>0</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2.4962092446569406E-3</v>
      </c>
      <c r="I36" s="110">
        <f t="shared" si="1"/>
        <v>2.4962092446569406E-3</v>
      </c>
      <c r="J36" s="85">
        <f>分析係数表!G39</f>
        <v>0.35424286759326995</v>
      </c>
      <c r="K36" s="111">
        <f t="shared" si="2"/>
        <v>8.8426432094010506E-4</v>
      </c>
      <c r="L36" s="79"/>
      <c r="M36" s="80"/>
      <c r="N36" s="81">
        <f>分析係数表!H39</f>
        <v>4.3622290006231756E-3</v>
      </c>
      <c r="O36" s="82">
        <f t="shared" si="3"/>
        <v>0.1081752084423363</v>
      </c>
      <c r="P36" s="76">
        <f>分析係数表!C39</f>
        <v>1</v>
      </c>
      <c r="Q36" s="82">
        <f t="shared" si="4"/>
        <v>0.1081752084423363</v>
      </c>
      <c r="R36" s="83">
        <v>0.11410795994818199</v>
      </c>
      <c r="S36" s="84">
        <f t="shared" si="5"/>
        <v>0.11660416919283893</v>
      </c>
      <c r="T36" s="85">
        <f>分析係数表!F39</f>
        <v>0.70501097293343085</v>
      </c>
      <c r="U36" s="86">
        <f t="shared" si="6"/>
        <v>8.2207218770737764E-2</v>
      </c>
      <c r="V36" s="87">
        <f>分析係数表!D39</f>
        <v>6.4008778346744691E-2</v>
      </c>
      <c r="W36" s="167">
        <f t="shared" si="7"/>
        <v>0</v>
      </c>
      <c r="X36" s="76">
        <f>分析係数表!E39</f>
        <v>8.1199707388441844E-2</v>
      </c>
      <c r="Y36" s="166">
        <f t="shared" si="8"/>
        <v>0</v>
      </c>
    </row>
    <row r="37" spans="1:25" x14ac:dyDescent="0.2">
      <c r="A37" s="6" t="s">
        <v>25</v>
      </c>
      <c r="B37" s="5" t="s">
        <v>40</v>
      </c>
      <c r="C37" s="90"/>
      <c r="D37" s="107">
        <f>投入係数表!AL37</f>
        <v>0</v>
      </c>
      <c r="E37" s="110">
        <f t="shared" si="9"/>
        <v>0</v>
      </c>
      <c r="F37" s="85">
        <f>分析係数表!C40</f>
        <v>0.80741531074953321</v>
      </c>
      <c r="G37" s="110">
        <f t="shared" si="0"/>
        <v>0</v>
      </c>
      <c r="H37" s="110">
        <v>1.0166269105032549E-3</v>
      </c>
      <c r="I37" s="110">
        <f t="shared" si="1"/>
        <v>1.0166269105032549E-3</v>
      </c>
      <c r="J37" s="85">
        <f>分析係数表!G40</f>
        <v>0.58044960848699167</v>
      </c>
      <c r="K37" s="111">
        <f t="shared" si="2"/>
        <v>5.9010069217895421E-4</v>
      </c>
      <c r="L37" s="79"/>
      <c r="M37" s="80"/>
      <c r="N37" s="81">
        <f>分析係数表!H40</f>
        <v>3.1486765718783824E-2</v>
      </c>
      <c r="O37" s="82">
        <f t="shared" si="3"/>
        <v>0.78081353462137482</v>
      </c>
      <c r="P37" s="76">
        <f>分析係数表!C40</f>
        <v>0.80741531074953321</v>
      </c>
      <c r="Q37" s="82">
        <f t="shared" si="4"/>
        <v>0.63044080269375879</v>
      </c>
      <c r="R37" s="83">
        <v>0.63114389854147857</v>
      </c>
      <c r="S37" s="84">
        <f t="shared" si="5"/>
        <v>0.63216052545198187</v>
      </c>
      <c r="T37" s="85">
        <f>分析係数表!F40</f>
        <v>0.7794897701439758</v>
      </c>
      <c r="U37" s="86">
        <f t="shared" si="6"/>
        <v>0.49276266267866031</v>
      </c>
      <c r="V37" s="87">
        <f>分析係数表!D40</f>
        <v>0.16393028542561253</v>
      </c>
      <c r="W37" s="167">
        <f t="shared" si="7"/>
        <v>0</v>
      </c>
      <c r="X37" s="76">
        <f>分析係数表!E40</f>
        <v>9.8509724677948982E-2</v>
      </c>
      <c r="Y37" s="166">
        <f t="shared" si="8"/>
        <v>0</v>
      </c>
    </row>
    <row r="38" spans="1:25" x14ac:dyDescent="0.2">
      <c r="A38" s="6" t="s">
        <v>26</v>
      </c>
      <c r="B38" s="5" t="s">
        <v>276</v>
      </c>
      <c r="C38" s="90"/>
      <c r="D38" s="107">
        <f>投入係数表!AL38</f>
        <v>0</v>
      </c>
      <c r="E38" s="110">
        <f t="shared" si="9"/>
        <v>0</v>
      </c>
      <c r="F38" s="85">
        <f>分析係数表!C41</f>
        <v>0.45201238390092879</v>
      </c>
      <c r="G38" s="110">
        <f t="shared" si="0"/>
        <v>0</v>
      </c>
      <c r="H38" s="110">
        <v>3.2184842847304043E-7</v>
      </c>
      <c r="I38" s="110">
        <f t="shared" si="1"/>
        <v>3.2184842847304043E-7</v>
      </c>
      <c r="J38" s="85">
        <f>分析係数表!G41</f>
        <v>0.48819421350182907</v>
      </c>
      <c r="K38" s="111">
        <f t="shared" si="2"/>
        <v>1.5712454040519565E-7</v>
      </c>
      <c r="L38" s="79"/>
      <c r="M38" s="80"/>
      <c r="N38" s="81">
        <f>分析係数表!H41</f>
        <v>5.5823411722260484E-2</v>
      </c>
      <c r="O38" s="82">
        <f t="shared" si="3"/>
        <v>1.3843173290891455</v>
      </c>
      <c r="P38" s="76">
        <f>分析係数表!C41</f>
        <v>0.45201238390092879</v>
      </c>
      <c r="Q38" s="82">
        <f t="shared" si="4"/>
        <v>0.6257285759969512</v>
      </c>
      <c r="R38" s="83">
        <v>0.63124308184848299</v>
      </c>
      <c r="S38" s="84">
        <f t="shared" si="5"/>
        <v>0.63124340369691145</v>
      </c>
      <c r="T38" s="85">
        <f>分析係数表!F41</f>
        <v>0.58829398071167271</v>
      </c>
      <c r="U38" s="86">
        <f t="shared" si="6"/>
        <v>0.37135669475884148</v>
      </c>
      <c r="V38" s="87">
        <f>分析係数表!D41</f>
        <v>0.2361157299634187</v>
      </c>
      <c r="W38" s="167">
        <f t="shared" si="7"/>
        <v>0</v>
      </c>
      <c r="X38" s="76">
        <f>分析係数表!E41</f>
        <v>0.23478550049883604</v>
      </c>
      <c r="Y38" s="166">
        <f t="shared" si="8"/>
        <v>0</v>
      </c>
    </row>
    <row r="39" spans="1:25" x14ac:dyDescent="0.2">
      <c r="A39" s="6" t="s">
        <v>51</v>
      </c>
      <c r="B39" s="5" t="s">
        <v>367</v>
      </c>
      <c r="C39" s="90"/>
      <c r="D39" s="107">
        <f>投入係数表!AL39</f>
        <v>1.3123359580052493E-3</v>
      </c>
      <c r="E39" s="110">
        <f t="shared" si="9"/>
        <v>0.13123359580052493</v>
      </c>
      <c r="F39" s="85">
        <f>分析係数表!C42</f>
        <v>0.22977941176470584</v>
      </c>
      <c r="G39" s="110">
        <f>E39*F39</f>
        <v>3.0154778446811789E-2</v>
      </c>
      <c r="H39" s="110">
        <v>3.1216586004942936E-2</v>
      </c>
      <c r="I39" s="110">
        <f>C39+H39</f>
        <v>3.1216586004942936E-2</v>
      </c>
      <c r="J39" s="85">
        <f>分析係数表!G42</f>
        <v>0.5</v>
      </c>
      <c r="K39" s="111">
        <f>I39*J39</f>
        <v>1.5608293002471468E-2</v>
      </c>
      <c r="L39" s="79"/>
      <c r="M39" s="80"/>
      <c r="N39" s="81">
        <f>分析係数表!H42</f>
        <v>1.6268162288038308E-2</v>
      </c>
      <c r="O39" s="82">
        <f t="shared" si="3"/>
        <v>0.40342032622104362</v>
      </c>
      <c r="P39" s="76">
        <f>分析係数表!C42</f>
        <v>0.22977941176470584</v>
      </c>
      <c r="Q39" s="82">
        <f>O39*P39</f>
        <v>9.2697685252997139E-2</v>
      </c>
      <c r="R39" s="83">
        <v>9.5046531917127114E-2</v>
      </c>
      <c r="S39" s="84">
        <f>I39+R39</f>
        <v>0.12626311792207004</v>
      </c>
      <c r="T39" s="85">
        <f>分析係数表!F42</f>
        <v>0.56349206349206349</v>
      </c>
      <c r="U39" s="86">
        <f>S39*T39</f>
        <v>7.1148264860848992E-2</v>
      </c>
      <c r="V39" s="87">
        <f>分析係数表!D42</f>
        <v>0.8571428571428571</v>
      </c>
      <c r="W39" s="167">
        <f>ROUND(S39*V39,0)</f>
        <v>0</v>
      </c>
      <c r="X39" s="76">
        <f>分析係数表!E42</f>
        <v>0.72222222222222221</v>
      </c>
      <c r="Y39" s="166">
        <f>ROUND(S39*X39,0)</f>
        <v>0</v>
      </c>
    </row>
    <row r="40" spans="1:25" x14ac:dyDescent="0.2">
      <c r="A40" s="6" t="s">
        <v>194</v>
      </c>
      <c r="B40" s="5" t="s">
        <v>41</v>
      </c>
      <c r="C40" s="75">
        <f>最終需要_まとめ!C41</f>
        <v>100</v>
      </c>
      <c r="D40" s="107">
        <f>投入係数表!AL40</f>
        <v>0.12860892388451445</v>
      </c>
      <c r="E40" s="110">
        <f t="shared" si="9"/>
        <v>12.860892388451445</v>
      </c>
      <c r="F40" s="85">
        <f>分析係数表!C43</f>
        <v>0.15755839576906128</v>
      </c>
      <c r="G40" s="110">
        <f>E40*F40</f>
        <v>2.0263415728829406</v>
      </c>
      <c r="H40" s="110">
        <v>2.1012277817635163</v>
      </c>
      <c r="I40" s="110">
        <f>C40+H40</f>
        <v>102.10122778176351</v>
      </c>
      <c r="J40" s="85">
        <f>分析係数表!G43</f>
        <v>0.37795275590551181</v>
      </c>
      <c r="K40" s="111">
        <f>I40*J40</f>
        <v>38.589440421453922</v>
      </c>
      <c r="L40" s="79"/>
      <c r="M40" s="80"/>
      <c r="N40" s="81">
        <f>分析係数表!H43</f>
        <v>4.3425497720489356E-2</v>
      </c>
      <c r="O40" s="82">
        <f t="shared" si="3"/>
        <v>1.0768719998319793</v>
      </c>
      <c r="P40" s="76">
        <f>分析係数表!C43</f>
        <v>0.15755839576906128</v>
      </c>
      <c r="Q40" s="82">
        <f>O40*P40</f>
        <v>0.16967022474214749</v>
      </c>
      <c r="R40" s="83">
        <v>0.24118800627238701</v>
      </c>
      <c r="S40" s="84">
        <f>I40+R40</f>
        <v>102.34241578803589</v>
      </c>
      <c r="T40" s="85">
        <f>分析係数表!F43</f>
        <v>0.59317585301837272</v>
      </c>
      <c r="U40" s="86">
        <f>S40*T40</f>
        <v>60.70704978502917</v>
      </c>
      <c r="V40" s="87">
        <f>分析係数表!D43</f>
        <v>0.81889763779527558</v>
      </c>
      <c r="W40" s="167">
        <f>ROUND(S40*V40,0)</f>
        <v>84</v>
      </c>
      <c r="X40" s="76">
        <f>分析係数表!E43</f>
        <v>0.67322834645669294</v>
      </c>
      <c r="Y40" s="166">
        <f>ROUND(S40*X40,0)</f>
        <v>69</v>
      </c>
    </row>
    <row r="41" spans="1:25" x14ac:dyDescent="0.2">
      <c r="A41" s="6" t="s">
        <v>340</v>
      </c>
      <c r="B41" s="5" t="s">
        <v>42</v>
      </c>
      <c r="C41" s="90"/>
      <c r="D41" s="107">
        <f>投入係数表!AL41</f>
        <v>0</v>
      </c>
      <c r="E41" s="110">
        <f t="shared" si="9"/>
        <v>0</v>
      </c>
      <c r="F41" s="85">
        <f>分析係数表!C44</f>
        <v>0.3172445048719692</v>
      </c>
      <c r="G41" s="110">
        <f>E41*F41</f>
        <v>0</v>
      </c>
      <c r="H41" s="110">
        <v>2.3107043263230088E-4</v>
      </c>
      <c r="I41" s="110">
        <f>C41+H41</f>
        <v>2.3107043263230088E-4</v>
      </c>
      <c r="J41" s="85">
        <f>分析係数表!G44</f>
        <v>0.27070707070707073</v>
      </c>
      <c r="K41" s="111">
        <f>I41*J41</f>
        <v>6.2552399944905705E-5</v>
      </c>
      <c r="L41" s="79"/>
      <c r="M41" s="80"/>
      <c r="N41" s="81">
        <f>分析係数表!H44</f>
        <v>0.1249959001607137</v>
      </c>
      <c r="O41" s="82">
        <f t="shared" si="3"/>
        <v>3.0996670629604783</v>
      </c>
      <c r="P41" s="76">
        <f>分析係数表!C44</f>
        <v>0.3172445048719692</v>
      </c>
      <c r="Q41" s="82">
        <f>O41*P41</f>
        <v>0.9833523426568479</v>
      </c>
      <c r="R41" s="83">
        <v>0.99231368157872613</v>
      </c>
      <c r="S41" s="84">
        <f>I41+R41</f>
        <v>0.99254475201135839</v>
      </c>
      <c r="T41" s="85">
        <f>分析係数表!F44</f>
        <v>0.56111111111111112</v>
      </c>
      <c r="U41" s="86">
        <f>S41*T41</f>
        <v>0.55692788862859555</v>
      </c>
      <c r="V41" s="87">
        <f>分析係数表!D44</f>
        <v>0.3292929292929293</v>
      </c>
      <c r="W41" s="167">
        <f>ROUND(S41*V41,0)</f>
        <v>0</v>
      </c>
      <c r="X41" s="76">
        <f>分析係数表!E44</f>
        <v>0.21363636363636362</v>
      </c>
      <c r="Y41" s="166">
        <f>ROUND(S41*X41,0)</f>
        <v>0</v>
      </c>
    </row>
    <row r="42" spans="1:25" x14ac:dyDescent="0.2">
      <c r="A42" s="6" t="s">
        <v>341</v>
      </c>
      <c r="B42" s="5" t="s">
        <v>278</v>
      </c>
      <c r="C42" s="90"/>
      <c r="D42" s="107">
        <f>投入係数表!AL42</f>
        <v>1.3123359580052493E-3</v>
      </c>
      <c r="E42" s="110">
        <f t="shared" si="9"/>
        <v>0.13123359580052493</v>
      </c>
      <c r="F42" s="85">
        <f>分析係数表!C45</f>
        <v>1</v>
      </c>
      <c r="G42" s="110">
        <f>E42*F42</f>
        <v>0.13123359580052493</v>
      </c>
      <c r="H42" s="110">
        <v>0.13653333921863789</v>
      </c>
      <c r="I42" s="110">
        <f>C42+H42</f>
        <v>0.13653333921863789</v>
      </c>
      <c r="J42" s="85">
        <f>分析係数表!G45</f>
        <v>0</v>
      </c>
      <c r="K42" s="111">
        <f>I42*J42</f>
        <v>0</v>
      </c>
      <c r="L42" s="79"/>
      <c r="M42" s="80"/>
      <c r="N42" s="81">
        <f>分析係数表!H45</f>
        <v>0</v>
      </c>
      <c r="O42" s="82">
        <f t="shared" si="3"/>
        <v>0</v>
      </c>
      <c r="P42" s="76">
        <f>分析係数表!C45</f>
        <v>1</v>
      </c>
      <c r="Q42" s="82">
        <f>O42*P42</f>
        <v>0</v>
      </c>
      <c r="R42" s="83">
        <v>8.6247290443984635E-3</v>
      </c>
      <c r="S42" s="84">
        <f>I42+R42</f>
        <v>0.14515806826303634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2.6246719160104987E-3</v>
      </c>
      <c r="E43" s="110">
        <f t="shared" si="9"/>
        <v>0.26246719160104987</v>
      </c>
      <c r="F43" s="85">
        <f>分析係数表!C46</f>
        <v>4.6672428694900625E-2</v>
      </c>
      <c r="G43" s="110">
        <f>E43*F43</f>
        <v>1.224998128475082E-2</v>
      </c>
      <c r="H43" s="110">
        <v>1.3479529921147482E-2</v>
      </c>
      <c r="I43" s="110">
        <f>C43+H43</f>
        <v>1.3479529921147482E-2</v>
      </c>
      <c r="J43" s="85">
        <f>分析係数表!G46</f>
        <v>1.8518518518518517E-2</v>
      </c>
      <c r="K43" s="111">
        <f>I43*J43</f>
        <v>2.4962092446569409E-4</v>
      </c>
      <c r="L43" s="79"/>
      <c r="M43" s="80"/>
      <c r="N43" s="81">
        <f>分析係数表!H46</f>
        <v>2.5582997146511858E-2</v>
      </c>
      <c r="O43" s="82">
        <f t="shared" si="3"/>
        <v>0.63441099687986702</v>
      </c>
      <c r="P43" s="76">
        <f>分析係数表!C46</f>
        <v>4.6672428694900625E-2</v>
      </c>
      <c r="Q43" s="82">
        <f>O43*P43</f>
        <v>2.9609502015136416E-2</v>
      </c>
      <c r="R43" s="83">
        <v>3.2036858131566738E-2</v>
      </c>
      <c r="S43" s="84">
        <f>I43+R43</f>
        <v>4.551638805271422E-2</v>
      </c>
      <c r="T43" s="85">
        <f>分析係数表!F46</f>
        <v>0.35185185185185186</v>
      </c>
      <c r="U43" s="86">
        <f>S43*T43</f>
        <v>1.6015025425955003E-2</v>
      </c>
      <c r="V43" s="87">
        <f>分析係数表!D46</f>
        <v>3.7037037037037035E-2</v>
      </c>
      <c r="W43" s="167">
        <f>ROUND(S43*V43,0)</f>
        <v>0</v>
      </c>
      <c r="X43" s="76">
        <f>分析係数表!E46</f>
        <v>9.2592592592592587E-2</v>
      </c>
      <c r="Y43" s="166">
        <f>ROUND(S43*X43,0)</f>
        <v>0</v>
      </c>
    </row>
    <row r="44" spans="1:25" x14ac:dyDescent="0.2">
      <c r="A44" s="192">
        <v>40</v>
      </c>
      <c r="B44" s="14" t="s">
        <v>150</v>
      </c>
      <c r="C44" s="197">
        <f>SUM(C5:C43)</f>
        <v>100</v>
      </c>
      <c r="D44" s="108">
        <f>投入係数表!AL44</f>
        <v>0.38976377952755903</v>
      </c>
      <c r="E44" s="96">
        <f>SUM(E5:E43)</f>
        <v>38.976377952755904</v>
      </c>
      <c r="F44" s="98">
        <f>分析係数表!C47</f>
        <v>0.39611399613657461</v>
      </c>
      <c r="G44" s="96">
        <f>SUM(G5:G43)</f>
        <v>5.6212324538936036</v>
      </c>
      <c r="H44" s="96">
        <f>SUM(H5:H43)</f>
        <v>6.2582374768271301</v>
      </c>
      <c r="I44" s="96">
        <f>SUM(I5:I43)</f>
        <v>106.25823747682713</v>
      </c>
      <c r="J44" s="98">
        <f>分析係数表!G47</f>
        <v>0.26621430495689657</v>
      </c>
      <c r="K44" s="112">
        <f>SUM(K5:K43)</f>
        <v>39.550478231444536</v>
      </c>
      <c r="L44" s="94">
        <f>最終需要_まとめ!$L$33</f>
        <v>0.627</v>
      </c>
      <c r="M44" s="91">
        <f>K44*L44</f>
        <v>24.798149851115724</v>
      </c>
      <c r="N44" s="95">
        <f>分析係数表!H47</f>
        <v>1</v>
      </c>
      <c r="O44" s="96">
        <f>SUM(O5:O43)</f>
        <v>24.798149851115728</v>
      </c>
      <c r="P44" s="92">
        <f>分析係数表!C47</f>
        <v>0.39611399613657461</v>
      </c>
      <c r="Q44" s="96">
        <f>SUM(Q5:Q43)</f>
        <v>7.3032653111390955</v>
      </c>
      <c r="R44" s="91">
        <f>SUM(R5:R43)</f>
        <v>8.2110850611280188</v>
      </c>
      <c r="S44" s="97">
        <f>SUM(S5:S43)</f>
        <v>114.46932253795512</v>
      </c>
      <c r="T44" s="98">
        <f>分析係数表!F47</f>
        <v>0.49986530172413796</v>
      </c>
      <c r="U44" s="99">
        <f>SUM(U5:U43)</f>
        <v>67.397101039249762</v>
      </c>
      <c r="V44" s="100">
        <f>分析係数表!D47</f>
        <v>0.10482893318965517</v>
      </c>
      <c r="W44" s="164">
        <f>SUM(W5:W43)</f>
        <v>84</v>
      </c>
      <c r="X44" s="92">
        <f>分析係数表!E47</f>
        <v>8.4725215517241381E-2</v>
      </c>
      <c r="Y44" s="165">
        <f>SUM(Y5:Y43)</f>
        <v>69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1.5151515151515152E-2</v>
      </c>
      <c r="E5" s="110">
        <f>$C$41*D5</f>
        <v>1.5151515151515151</v>
      </c>
      <c r="F5" s="85">
        <f>分析係数表!C8</f>
        <v>1</v>
      </c>
      <c r="G5" s="110">
        <f t="shared" ref="G5:G38" si="0">E5*F5</f>
        <v>1.5151515151515151</v>
      </c>
      <c r="H5" s="110">
        <f t="array" ref="H5:H43">MMULT(逆行列係数!C5:AO43,'37'!G5:G43)</f>
        <v>2.0920137339648899</v>
      </c>
      <c r="I5" s="110">
        <f t="shared" ref="I5:I38" si="1">C5+H5</f>
        <v>2.0920137339648899</v>
      </c>
      <c r="J5" s="85">
        <f>分析係数表!G8</f>
        <v>0.11967899511514306</v>
      </c>
      <c r="K5" s="111">
        <f t="shared" ref="K5:K38" si="2">I5*J5</f>
        <v>0.25037010144799626</v>
      </c>
      <c r="L5" s="79" t="s">
        <v>177</v>
      </c>
      <c r="M5" s="80" t="s">
        <v>177</v>
      </c>
      <c r="N5" s="81">
        <f>分析係数表!H8</f>
        <v>1.4037849716291122E-2</v>
      </c>
      <c r="O5" s="82">
        <f t="shared" ref="O5:O43" si="3">$M$44*N5</f>
        <v>0.26741688853532369</v>
      </c>
      <c r="P5" s="76">
        <f>分析係数表!C8</f>
        <v>1</v>
      </c>
      <c r="Q5" s="82">
        <f t="shared" ref="Q5:Q38" si="4">O5*P5</f>
        <v>0.26741688853532369</v>
      </c>
      <c r="R5" s="83">
        <f t="array" ref="R5:R43">MMULT(逆行列係数!C5:AO43,'37'!Q5:Q43)</f>
        <v>0.38671924732331125</v>
      </c>
      <c r="S5" s="84">
        <f t="shared" ref="S5:S38" si="5">I5+R5</f>
        <v>2.4787329812882013</v>
      </c>
      <c r="T5" s="85">
        <f>分析係数表!F8</f>
        <v>0.45208187950686207</v>
      </c>
      <c r="U5" s="86">
        <f t="shared" ref="U5:U38" si="6">S5*T5</f>
        <v>1.1205902649764177</v>
      </c>
      <c r="V5" s="87">
        <f>分析係数表!D8</f>
        <v>4.4545243079785996E-2</v>
      </c>
      <c r="W5" s="88">
        <f t="shared" ref="W5:W38" si="7">ROUND(S5*V5,0)</f>
        <v>0</v>
      </c>
      <c r="X5" s="76">
        <f>分析係数表!E8</f>
        <v>3.7217957664573156E-2</v>
      </c>
      <c r="Y5" s="89">
        <f t="shared" ref="Y5:Y38" si="8">ROUND(S5*X5,0)</f>
        <v>0</v>
      </c>
    </row>
    <row r="6" spans="1:25" x14ac:dyDescent="0.2">
      <c r="A6" s="6" t="s">
        <v>219</v>
      </c>
      <c r="B6" s="5" t="s">
        <v>265</v>
      </c>
      <c r="C6" s="90"/>
      <c r="D6" s="107">
        <f>投入係数表!AM6</f>
        <v>1.0101010101010101E-3</v>
      </c>
      <c r="E6" s="110">
        <f t="shared" ref="E6:E43" si="9">$C$41*D6</f>
        <v>0.10101010101010101</v>
      </c>
      <c r="F6" s="85">
        <f>分析係数表!C9</f>
        <v>0.71764705882352942</v>
      </c>
      <c r="G6" s="110">
        <f t="shared" si="0"/>
        <v>7.2489601901366607E-2</v>
      </c>
      <c r="H6" s="110">
        <v>8.5565275037676927E-2</v>
      </c>
      <c r="I6" s="110">
        <f t="shared" si="1"/>
        <v>8.5565275037676927E-2</v>
      </c>
      <c r="J6" s="85">
        <f>分析係数表!G9</f>
        <v>0.25757575757575757</v>
      </c>
      <c r="K6" s="111">
        <f t="shared" si="2"/>
        <v>2.2039540540007691E-2</v>
      </c>
      <c r="L6" s="79"/>
      <c r="M6" s="80"/>
      <c r="N6" s="81">
        <f>分析係数表!H9</f>
        <v>7.2157171438879601E-4</v>
      </c>
      <c r="O6" s="82">
        <f t="shared" si="3"/>
        <v>1.3745727915367108E-2</v>
      </c>
      <c r="P6" s="76">
        <f>分析係数表!C9</f>
        <v>0.71764705882352942</v>
      </c>
      <c r="Q6" s="82">
        <f t="shared" si="4"/>
        <v>9.8645812098516888E-3</v>
      </c>
      <c r="R6" s="83">
        <v>1.2119867747211299E-2</v>
      </c>
      <c r="S6" s="84">
        <f t="shared" si="5"/>
        <v>9.7685142784888226E-2</v>
      </c>
      <c r="T6" s="85">
        <f>分析係数表!F9</f>
        <v>0.71212121212121215</v>
      </c>
      <c r="U6" s="86">
        <f t="shared" si="6"/>
        <v>6.9563662286208292E-2</v>
      </c>
      <c r="V6" s="87">
        <f>分析係数表!D9</f>
        <v>0.16666666666666666</v>
      </c>
      <c r="W6" s="88">
        <f t="shared" si="7"/>
        <v>0</v>
      </c>
      <c r="X6" s="76">
        <f>分析係数表!E9</f>
        <v>3.0303030303030304E-2</v>
      </c>
      <c r="Y6" s="89">
        <f t="shared" si="8"/>
        <v>0</v>
      </c>
    </row>
    <row r="7" spans="1:25" x14ac:dyDescent="0.2">
      <c r="A7" s="6" t="s">
        <v>220</v>
      </c>
      <c r="B7" s="5" t="s">
        <v>266</v>
      </c>
      <c r="C7" s="90"/>
      <c r="D7" s="107">
        <f>投入係数表!AM7</f>
        <v>2.5252525252525255E-3</v>
      </c>
      <c r="E7" s="110">
        <f t="shared" si="9"/>
        <v>0.25252525252525254</v>
      </c>
      <c r="F7" s="85">
        <f>分析係数表!C10</f>
        <v>2.3584905660377409E-2</v>
      </c>
      <c r="G7" s="110">
        <f t="shared" si="0"/>
        <v>5.9557842576710629E-3</v>
      </c>
      <c r="H7" s="110">
        <v>7.2165426143334706E-3</v>
      </c>
      <c r="I7" s="110">
        <f t="shared" si="1"/>
        <v>7.2165426143334706E-3</v>
      </c>
      <c r="J7" s="85">
        <f>分析係数表!G10</f>
        <v>0.2857142857142857</v>
      </c>
      <c r="K7" s="111">
        <f t="shared" si="2"/>
        <v>2.0618693183809913E-3</v>
      </c>
      <c r="L7" s="79"/>
      <c r="M7" s="80"/>
      <c r="N7" s="81">
        <f>分析係数表!H10</f>
        <v>1.443143428777592E-3</v>
      </c>
      <c r="O7" s="82">
        <f t="shared" si="3"/>
        <v>2.7491455830734216E-2</v>
      </c>
      <c r="P7" s="76">
        <f>分析係数表!C10</f>
        <v>2.3584905660377409E-2</v>
      </c>
      <c r="Q7" s="82">
        <f t="shared" si="4"/>
        <v>6.4838339223429896E-4</v>
      </c>
      <c r="R7" s="83">
        <v>9.2977441688099833E-4</v>
      </c>
      <c r="S7" s="84">
        <f t="shared" si="5"/>
        <v>8.1463170312144687E-3</v>
      </c>
      <c r="T7" s="85">
        <f>分析係数表!F10</f>
        <v>0.5714285714285714</v>
      </c>
      <c r="U7" s="86">
        <f t="shared" si="6"/>
        <v>4.6550383035511246E-3</v>
      </c>
      <c r="V7" s="87">
        <f>分析係数表!D10</f>
        <v>0.14285714285714285</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-6.248058143348685E-4</v>
      </c>
      <c r="P8" s="76">
        <f>分析係数表!C11</f>
        <v>0</v>
      </c>
      <c r="Q8" s="82">
        <f t="shared" si="4"/>
        <v>0</v>
      </c>
      <c r="R8" s="83">
        <v>0</v>
      </c>
      <c r="S8" s="84">
        <f t="shared" si="5"/>
        <v>0</v>
      </c>
      <c r="T8" s="85">
        <f>分析係数表!F11</f>
        <v>1</v>
      </c>
      <c r="U8" s="86">
        <f t="shared" si="6"/>
        <v>0</v>
      </c>
      <c r="V8" s="87">
        <f>分析係数表!D11</f>
        <v>1</v>
      </c>
      <c r="W8" s="88">
        <f t="shared" si="7"/>
        <v>0</v>
      </c>
      <c r="X8" s="76">
        <f>分析係数表!E11</f>
        <v>0</v>
      </c>
      <c r="Y8" s="89">
        <f t="shared" si="8"/>
        <v>0</v>
      </c>
    </row>
    <row r="9" spans="1:25" x14ac:dyDescent="0.2">
      <c r="A9" s="6" t="s">
        <v>222</v>
      </c>
      <c r="B9" s="5" t="s">
        <v>190</v>
      </c>
      <c r="C9" s="90"/>
      <c r="D9" s="107">
        <f>投入係数表!AM9</f>
        <v>0.11262626262626263</v>
      </c>
      <c r="E9" s="110">
        <f t="shared" si="9"/>
        <v>11.262626262626263</v>
      </c>
      <c r="F9" s="85">
        <f>分析係数表!C12</f>
        <v>0.10853964836742014</v>
      </c>
      <c r="G9" s="110">
        <f t="shared" si="0"/>
        <v>1.2224414942391257</v>
      </c>
      <c r="H9" s="110">
        <v>1.2896964517661456</v>
      </c>
      <c r="I9" s="110">
        <f t="shared" si="1"/>
        <v>1.2896964517661456</v>
      </c>
      <c r="J9" s="85">
        <f>分析係数表!G12</f>
        <v>0.14452332657200812</v>
      </c>
      <c r="K9" s="111">
        <f t="shared" si="2"/>
        <v>0.18639122147735876</v>
      </c>
      <c r="L9" s="79"/>
      <c r="M9" s="80"/>
      <c r="N9" s="81">
        <f>分析係数表!H12</f>
        <v>0.10554626258650661</v>
      </c>
      <c r="O9" s="82">
        <f t="shared" si="3"/>
        <v>2.0106251105296069</v>
      </c>
      <c r="P9" s="76">
        <f>分析係数表!C12</f>
        <v>0.10853964836742014</v>
      </c>
      <c r="Q9" s="82">
        <f t="shared" si="4"/>
        <v>0.21823254249558879</v>
      </c>
      <c r="R9" s="83">
        <v>0.2396302282978974</v>
      </c>
      <c r="S9" s="84">
        <f t="shared" si="5"/>
        <v>1.529326680064043</v>
      </c>
      <c r="T9" s="85">
        <f>分析係数表!F12</f>
        <v>0.28575050709939148</v>
      </c>
      <c r="U9" s="86">
        <f t="shared" si="6"/>
        <v>0.43700587434892912</v>
      </c>
      <c r="V9" s="87">
        <f>分析係数表!D12</f>
        <v>4.7413793103448273E-2</v>
      </c>
      <c r="W9" s="88">
        <f t="shared" si="7"/>
        <v>0</v>
      </c>
      <c r="X9" s="76">
        <f>分析係数表!E12</f>
        <v>4.5131845841784993E-2</v>
      </c>
      <c r="Y9" s="89">
        <f t="shared" si="8"/>
        <v>0</v>
      </c>
    </row>
    <row r="10" spans="1:25" x14ac:dyDescent="0.2">
      <c r="A10" s="6" t="s">
        <v>223</v>
      </c>
      <c r="B10" s="5" t="s">
        <v>28</v>
      </c>
      <c r="C10" s="90"/>
      <c r="D10" s="107">
        <f>投入係数表!AM10</f>
        <v>3.5353535353535356E-3</v>
      </c>
      <c r="E10" s="110">
        <f t="shared" si="9"/>
        <v>0.35353535353535354</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0.29928198506640197</v>
      </c>
      <c r="P10" s="76">
        <f>分析係数表!C13</f>
        <v>0</v>
      </c>
      <c r="Q10" s="82">
        <f t="shared" si="4"/>
        <v>0</v>
      </c>
      <c r="R10" s="83">
        <v>0</v>
      </c>
      <c r="S10" s="84">
        <f t="shared" si="5"/>
        <v>0</v>
      </c>
      <c r="T10" s="85">
        <f>分析係数表!F13</f>
        <v>0.40476190476190477</v>
      </c>
      <c r="U10" s="86">
        <f t="shared" si="6"/>
        <v>0</v>
      </c>
      <c r="V10" s="87">
        <f>分析係数表!D13</f>
        <v>0.15476190476190477</v>
      </c>
      <c r="W10" s="88">
        <f t="shared" si="7"/>
        <v>0</v>
      </c>
      <c r="X10" s="76">
        <f>分析係数表!E13</f>
        <v>0.11904761904761904</v>
      </c>
      <c r="Y10" s="89">
        <f t="shared" si="8"/>
        <v>0</v>
      </c>
    </row>
    <row r="11" spans="1:25" x14ac:dyDescent="0.2">
      <c r="A11" s="6" t="s">
        <v>224</v>
      </c>
      <c r="B11" s="5" t="s">
        <v>267</v>
      </c>
      <c r="C11" s="90"/>
      <c r="D11" s="107">
        <f>投入係数表!AM11</f>
        <v>5.0505050505050509E-3</v>
      </c>
      <c r="E11" s="110">
        <f t="shared" si="9"/>
        <v>0.50505050505050508</v>
      </c>
      <c r="F11" s="85">
        <f>分析係数表!C14</f>
        <v>8.8339222614840951E-2</v>
      </c>
      <c r="G11" s="110">
        <f t="shared" si="0"/>
        <v>4.4615768997394424E-2</v>
      </c>
      <c r="H11" s="110">
        <v>5.9138002725820031E-2</v>
      </c>
      <c r="I11" s="110">
        <f t="shared" si="1"/>
        <v>5.9138002725820031E-2</v>
      </c>
      <c r="J11" s="85">
        <f>分析係数表!G14</f>
        <v>0.19860627177700349</v>
      </c>
      <c r="K11" s="111">
        <f t="shared" si="2"/>
        <v>1.1745178241713386E-2</v>
      </c>
      <c r="L11" s="79"/>
      <c r="M11" s="80"/>
      <c r="N11" s="81">
        <f>分析係数表!H14</f>
        <v>1.3119485716159927E-3</v>
      </c>
      <c r="O11" s="82">
        <f t="shared" si="3"/>
        <v>2.4992232573394738E-2</v>
      </c>
      <c r="P11" s="76">
        <f>分析係数表!C14</f>
        <v>8.8339222614840951E-2</v>
      </c>
      <c r="Q11" s="82">
        <f t="shared" si="4"/>
        <v>2.207794396942997E-3</v>
      </c>
      <c r="R11" s="83">
        <v>6.069335343937666E-3</v>
      </c>
      <c r="S11" s="84">
        <f t="shared" si="5"/>
        <v>6.5207338069757703E-2</v>
      </c>
      <c r="T11" s="85">
        <f>分析係数表!F14</f>
        <v>0.38327526132404183</v>
      </c>
      <c r="U11" s="86">
        <f t="shared" si="6"/>
        <v>2.4992359538931527E-2</v>
      </c>
      <c r="V11" s="87">
        <f>分析係数表!D14</f>
        <v>0.14285714285714285</v>
      </c>
      <c r="W11" s="88">
        <f t="shared" si="7"/>
        <v>0</v>
      </c>
      <c r="X11" s="76">
        <f>分析係数表!E14</f>
        <v>8.3623693379790948E-2</v>
      </c>
      <c r="Y11" s="89">
        <f t="shared" si="8"/>
        <v>0</v>
      </c>
    </row>
    <row r="12" spans="1:25" x14ac:dyDescent="0.2">
      <c r="A12" s="6" t="s">
        <v>225</v>
      </c>
      <c r="B12" s="5" t="s">
        <v>29</v>
      </c>
      <c r="C12" s="90"/>
      <c r="D12" s="107">
        <f>投入係数表!AM12</f>
        <v>6.5656565656565654E-3</v>
      </c>
      <c r="E12" s="110">
        <f t="shared" si="9"/>
        <v>0.65656565656565657</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0.18619213267179083</v>
      </c>
      <c r="P12" s="76">
        <f>分析係数表!C15</f>
        <v>0</v>
      </c>
      <c r="Q12" s="82">
        <f t="shared" si="4"/>
        <v>0</v>
      </c>
      <c r="R12" s="83">
        <v>0</v>
      </c>
      <c r="S12" s="84">
        <f t="shared" si="5"/>
        <v>0</v>
      </c>
      <c r="T12" s="85">
        <f>分析係数表!F15</f>
        <v>0.30357142857142855</v>
      </c>
      <c r="U12" s="86">
        <f t="shared" si="6"/>
        <v>0</v>
      </c>
      <c r="V12" s="87">
        <f>分析係数表!D15</f>
        <v>3.9596273291925464E-2</v>
      </c>
      <c r="W12" s="88">
        <f t="shared" si="7"/>
        <v>0</v>
      </c>
      <c r="X12" s="76">
        <f>分析係数表!E15</f>
        <v>3.7267080745341616E-2</v>
      </c>
      <c r="Y12" s="89">
        <f t="shared" si="8"/>
        <v>0</v>
      </c>
    </row>
    <row r="13" spans="1:25" x14ac:dyDescent="0.2">
      <c r="A13" s="6" t="s">
        <v>226</v>
      </c>
      <c r="B13" s="5" t="s">
        <v>30</v>
      </c>
      <c r="C13" s="90"/>
      <c r="D13" s="107">
        <f>投入係数表!AM13</f>
        <v>5.0505050505050509E-3</v>
      </c>
      <c r="E13" s="110">
        <f t="shared" si="9"/>
        <v>0.50505050505050508</v>
      </c>
      <c r="F13" s="85">
        <f>分析係数表!C16</f>
        <v>0.17911646586345387</v>
      </c>
      <c r="G13" s="110">
        <f t="shared" si="0"/>
        <v>9.0462861547198931E-2</v>
      </c>
      <c r="H13" s="110">
        <v>0.14799263949445859</v>
      </c>
      <c r="I13" s="110">
        <f t="shared" si="1"/>
        <v>0.14799263949445859</v>
      </c>
      <c r="J13" s="85">
        <f>分析係数表!G16</f>
        <v>3.2586558044806514E-2</v>
      </c>
      <c r="K13" s="111">
        <f t="shared" si="2"/>
        <v>4.8225707370903002E-3</v>
      </c>
      <c r="L13" s="79"/>
      <c r="M13" s="80"/>
      <c r="N13" s="81">
        <f>分析係数表!H16</f>
        <v>1.8859260716979895E-2</v>
      </c>
      <c r="O13" s="82">
        <f t="shared" si="3"/>
        <v>0.35926334324254938</v>
      </c>
      <c r="P13" s="76">
        <f>分析係数表!C16</f>
        <v>0.17911646586345387</v>
      </c>
      <c r="Q13" s="82">
        <f t="shared" si="4"/>
        <v>6.4349980355894412E-2</v>
      </c>
      <c r="R13" s="83">
        <v>7.8867974068210014E-2</v>
      </c>
      <c r="S13" s="84">
        <f t="shared" si="5"/>
        <v>0.22686061356266862</v>
      </c>
      <c r="T13" s="85">
        <f>分析係数表!F16</f>
        <v>0.28920570264765783</v>
      </c>
      <c r="U13" s="86">
        <f t="shared" si="6"/>
        <v>6.5609383148470354E-2</v>
      </c>
      <c r="V13" s="87">
        <f>分析係数表!D16</f>
        <v>0</v>
      </c>
      <c r="W13" s="88">
        <f t="shared" si="7"/>
        <v>0</v>
      </c>
      <c r="X13" s="76">
        <f>分析係数表!E16</f>
        <v>0</v>
      </c>
      <c r="Y13" s="89">
        <f t="shared" si="8"/>
        <v>0</v>
      </c>
    </row>
    <row r="14" spans="1:25" x14ac:dyDescent="0.2">
      <c r="A14" s="6" t="s">
        <v>2</v>
      </c>
      <c r="B14" s="5" t="s">
        <v>364</v>
      </c>
      <c r="C14" s="90"/>
      <c r="D14" s="107">
        <f>投入係数表!AM14</f>
        <v>3.5353535353535356E-3</v>
      </c>
      <c r="E14" s="110">
        <f t="shared" si="9"/>
        <v>0.35353535353535354</v>
      </c>
      <c r="F14" s="85">
        <f>分析係数表!C17</f>
        <v>0.37357512953367877</v>
      </c>
      <c r="G14" s="110">
        <f t="shared" si="0"/>
        <v>0.13207201549170461</v>
      </c>
      <c r="H14" s="110">
        <v>0.23149945328205668</v>
      </c>
      <c r="I14" s="110">
        <f t="shared" si="1"/>
        <v>0.23149945328205668</v>
      </c>
      <c r="J14" s="85">
        <f>分析係数表!G17</f>
        <v>0.21247931930985584</v>
      </c>
      <c r="K14" s="111">
        <f t="shared" si="2"/>
        <v>4.9188846253975176E-2</v>
      </c>
      <c r="L14" s="79"/>
      <c r="M14" s="80"/>
      <c r="N14" s="81">
        <f>分析係数表!H17</f>
        <v>3.1158778575879824E-3</v>
      </c>
      <c r="O14" s="82">
        <f t="shared" si="3"/>
        <v>5.9356552361812503E-2</v>
      </c>
      <c r="P14" s="76">
        <f>分析係数表!C17</f>
        <v>0.37357512953367877</v>
      </c>
      <c r="Q14" s="82">
        <f t="shared" si="4"/>
        <v>2.2174131737236692E-2</v>
      </c>
      <c r="R14" s="83">
        <v>4.2364260654047158E-2</v>
      </c>
      <c r="S14" s="84">
        <f t="shared" si="5"/>
        <v>0.27386371393610381</v>
      </c>
      <c r="T14" s="85">
        <f>分析係数表!F17</f>
        <v>0.32309146773812336</v>
      </c>
      <c r="U14" s="86">
        <f t="shared" si="6"/>
        <v>8.8483029295829324E-2</v>
      </c>
      <c r="V14" s="87">
        <f>分析係数表!D17</f>
        <v>3.8761522098794611E-2</v>
      </c>
      <c r="W14" s="88">
        <f t="shared" si="7"/>
        <v>0</v>
      </c>
      <c r="X14" s="76">
        <f>分析係数表!E17</f>
        <v>3.8761522098794611E-2</v>
      </c>
      <c r="Y14" s="89">
        <f t="shared" si="8"/>
        <v>0</v>
      </c>
    </row>
    <row r="15" spans="1:25" x14ac:dyDescent="0.2">
      <c r="A15" s="6" t="s">
        <v>3</v>
      </c>
      <c r="B15" s="5" t="s">
        <v>31</v>
      </c>
      <c r="C15" s="90"/>
      <c r="D15" s="107">
        <f>投入係数表!AM15</f>
        <v>1.0101010101010101E-3</v>
      </c>
      <c r="E15" s="110">
        <f t="shared" si="9"/>
        <v>0.10101010101010101</v>
      </c>
      <c r="F15" s="85">
        <f>分析係数表!C18</f>
        <v>9.0293453724604955E-2</v>
      </c>
      <c r="G15" s="110">
        <f t="shared" si="0"/>
        <v>9.1205508812732278E-3</v>
      </c>
      <c r="H15" s="110">
        <v>1.262518529404514E-2</v>
      </c>
      <c r="I15" s="110">
        <f t="shared" si="1"/>
        <v>1.262518529404514E-2</v>
      </c>
      <c r="J15" s="85">
        <f>分析係数表!G18</f>
        <v>0.21491228070175439</v>
      </c>
      <c r="K15" s="111">
        <f t="shared" si="2"/>
        <v>2.7133073658254904E-3</v>
      </c>
      <c r="L15" s="79"/>
      <c r="M15" s="80"/>
      <c r="N15" s="81">
        <f>分析係数表!H18</f>
        <v>4.9198071435599725E-4</v>
      </c>
      <c r="O15" s="82">
        <f t="shared" si="3"/>
        <v>9.3720872150230266E-3</v>
      </c>
      <c r="P15" s="76">
        <f>分析係数表!C18</f>
        <v>9.0293453724604955E-2</v>
      </c>
      <c r="Q15" s="82">
        <f t="shared" si="4"/>
        <v>8.4623812325264336E-4</v>
      </c>
      <c r="R15" s="83">
        <v>1.6813805037669746E-3</v>
      </c>
      <c r="S15" s="84">
        <f t="shared" si="5"/>
        <v>1.4306565797812114E-2</v>
      </c>
      <c r="T15" s="85">
        <f>分析係数表!F18</f>
        <v>0.46052631578947367</v>
      </c>
      <c r="U15" s="86">
        <f t="shared" si="6"/>
        <v>6.5885500384661047E-3</v>
      </c>
      <c r="V15" s="87">
        <f>分析係数表!D18</f>
        <v>2.1929824561403508E-2</v>
      </c>
      <c r="W15" s="88">
        <f t="shared" si="7"/>
        <v>0</v>
      </c>
      <c r="X15" s="76">
        <f>分析係数表!E18</f>
        <v>2.1929824561403508E-2</v>
      </c>
      <c r="Y15" s="89">
        <f t="shared" si="8"/>
        <v>0</v>
      </c>
    </row>
    <row r="16" spans="1:25" x14ac:dyDescent="0.2">
      <c r="A16" s="6" t="s">
        <v>4</v>
      </c>
      <c r="B16" s="5" t="s">
        <v>32</v>
      </c>
      <c r="C16" s="90"/>
      <c r="D16" s="107">
        <f>投入係数表!AM16</f>
        <v>0</v>
      </c>
      <c r="E16" s="110">
        <f t="shared" si="9"/>
        <v>0</v>
      </c>
      <c r="F16" s="85">
        <f>分析係数表!C19</f>
        <v>1.9704433497536922E-2</v>
      </c>
      <c r="G16" s="110">
        <f t="shared" si="0"/>
        <v>0</v>
      </c>
      <c r="H16" s="110">
        <v>5.0224011646509336E-4</v>
      </c>
      <c r="I16" s="110">
        <f t="shared" si="1"/>
        <v>5.0224011646509336E-4</v>
      </c>
      <c r="J16" s="85">
        <f>分析係数表!G19</f>
        <v>6.3291139240506333E-2</v>
      </c>
      <c r="K16" s="111">
        <f t="shared" si="2"/>
        <v>3.178734914336034E-5</v>
      </c>
      <c r="L16" s="79"/>
      <c r="M16" s="80"/>
      <c r="N16" s="81">
        <f>分析係数表!H19</f>
        <v>-1.3119485716159927E-4</v>
      </c>
      <c r="O16" s="82">
        <f t="shared" si="3"/>
        <v>-2.499223257339474E-3</v>
      </c>
      <c r="P16" s="76">
        <f>分析係数表!C19</f>
        <v>1.9704433497536922E-2</v>
      </c>
      <c r="Q16" s="82">
        <f t="shared" si="4"/>
        <v>-4.9245778469743271E-5</v>
      </c>
      <c r="R16" s="83">
        <v>2.0017093078204432E-4</v>
      </c>
      <c r="S16" s="84">
        <f t="shared" si="5"/>
        <v>7.0241104724713763E-4</v>
      </c>
      <c r="T16" s="85">
        <f>分析係数表!F19</f>
        <v>0.26582278481012656</v>
      </c>
      <c r="U16" s="86">
        <f t="shared" si="6"/>
        <v>1.8671686066063151E-4</v>
      </c>
      <c r="V16" s="87">
        <f>分析係数表!D19</f>
        <v>3.7974683544303799E-2</v>
      </c>
      <c r="W16" s="88">
        <f t="shared" si="7"/>
        <v>0</v>
      </c>
      <c r="X16" s="76">
        <f>分析係数表!E19</f>
        <v>0</v>
      </c>
      <c r="Y16" s="89">
        <f t="shared" si="8"/>
        <v>0</v>
      </c>
    </row>
    <row r="17" spans="1:25" x14ac:dyDescent="0.2">
      <c r="A17" s="6" t="s">
        <v>5</v>
      </c>
      <c r="B17" s="5" t="s">
        <v>33</v>
      </c>
      <c r="C17" s="90"/>
      <c r="D17" s="107">
        <f>投入係数表!AM17</f>
        <v>0</v>
      </c>
      <c r="E17" s="110">
        <f t="shared" si="9"/>
        <v>0</v>
      </c>
      <c r="F17" s="85">
        <f>分析係数表!C20</f>
        <v>3.1397174254317317E-3</v>
      </c>
      <c r="G17" s="110">
        <f t="shared" si="0"/>
        <v>0</v>
      </c>
      <c r="H17" s="110">
        <v>4.5800000634367825E-5</v>
      </c>
      <c r="I17" s="110">
        <f t="shared" si="1"/>
        <v>4.5800000634367825E-5</v>
      </c>
      <c r="J17" s="85">
        <f>分析係数表!G20</f>
        <v>0.11538461538461539</v>
      </c>
      <c r="K17" s="111">
        <f t="shared" si="2"/>
        <v>5.2846154578116725E-6</v>
      </c>
      <c r="L17" s="79"/>
      <c r="M17" s="80"/>
      <c r="N17" s="81">
        <f>分析係数表!H20</f>
        <v>6.231755715175965E-4</v>
      </c>
      <c r="O17" s="82">
        <f t="shared" si="3"/>
        <v>1.1871310472362501E-2</v>
      </c>
      <c r="P17" s="76">
        <f>分析係数表!C20</f>
        <v>3.1397174254317317E-3</v>
      </c>
      <c r="Q17" s="82">
        <f t="shared" si="4"/>
        <v>3.7272560352786746E-5</v>
      </c>
      <c r="R17" s="83">
        <v>8.9229095195860928E-5</v>
      </c>
      <c r="S17" s="84">
        <f t="shared" si="5"/>
        <v>1.3502909583022876E-4</v>
      </c>
      <c r="T17" s="85">
        <f>分析係数表!F20</f>
        <v>0.26923076923076922</v>
      </c>
      <c r="U17" s="86">
        <f t="shared" si="6"/>
        <v>3.6353987338907744E-5</v>
      </c>
      <c r="V17" s="87">
        <f>分析係数表!D20</f>
        <v>0</v>
      </c>
      <c r="W17" s="88">
        <f t="shared" si="7"/>
        <v>0</v>
      </c>
      <c r="X17" s="76">
        <f>分析係数表!E20</f>
        <v>0</v>
      </c>
      <c r="Y17" s="89">
        <f t="shared" si="8"/>
        <v>0</v>
      </c>
    </row>
    <row r="18" spans="1:25" x14ac:dyDescent="0.2">
      <c r="A18" s="6" t="s">
        <v>6</v>
      </c>
      <c r="B18" s="5" t="s">
        <v>34</v>
      </c>
      <c r="C18" s="90"/>
      <c r="D18" s="107">
        <f>投入係数表!AM18</f>
        <v>2.0202020202020202E-3</v>
      </c>
      <c r="E18" s="110">
        <f t="shared" si="9"/>
        <v>0.20202020202020202</v>
      </c>
      <c r="F18" s="85">
        <f>分析係数表!C21</f>
        <v>0.20240700218818386</v>
      </c>
      <c r="G18" s="110">
        <f t="shared" si="0"/>
        <v>4.0890303472360376E-2</v>
      </c>
      <c r="H18" s="110">
        <v>5.4169240033001477E-2</v>
      </c>
      <c r="I18" s="110">
        <f t="shared" si="1"/>
        <v>5.4169240033001477E-2</v>
      </c>
      <c r="J18" s="85">
        <f>分析係数表!G21</f>
        <v>0.28486646884272998</v>
      </c>
      <c r="K18" s="111">
        <f t="shared" si="2"/>
        <v>1.5431000128095377E-2</v>
      </c>
      <c r="L18" s="79"/>
      <c r="M18" s="80"/>
      <c r="N18" s="81">
        <f>分析係数表!H21</f>
        <v>1.0495588572927942E-3</v>
      </c>
      <c r="O18" s="82">
        <f t="shared" si="3"/>
        <v>1.9993786058715792E-2</v>
      </c>
      <c r="P18" s="76">
        <f>分析係数表!C21</f>
        <v>0.20240700218818386</v>
      </c>
      <c r="Q18" s="82">
        <f t="shared" si="4"/>
        <v>4.0468822985365669E-3</v>
      </c>
      <c r="R18" s="83">
        <v>7.7558719503521703E-3</v>
      </c>
      <c r="S18" s="84">
        <f t="shared" si="5"/>
        <v>6.1925111983353646E-2</v>
      </c>
      <c r="T18" s="85">
        <f>分析係数表!F21</f>
        <v>0.42507418397626112</v>
      </c>
      <c r="U18" s="86">
        <f t="shared" si="6"/>
        <v>2.6322766443962642E-2</v>
      </c>
      <c r="V18" s="87">
        <f>分析係数表!D21</f>
        <v>6.1572700296735908E-2</v>
      </c>
      <c r="W18" s="88">
        <f t="shared" si="7"/>
        <v>0</v>
      </c>
      <c r="X18" s="76">
        <f>分析係数表!E21</f>
        <v>5.118694362017804E-2</v>
      </c>
      <c r="Y18" s="89">
        <f t="shared" si="8"/>
        <v>0</v>
      </c>
    </row>
    <row r="19" spans="1:25" x14ac:dyDescent="0.2">
      <c r="A19" s="6" t="s">
        <v>7</v>
      </c>
      <c r="B19" s="5" t="s">
        <v>268</v>
      </c>
      <c r="C19" s="90"/>
      <c r="D19" s="107">
        <f>投入係数表!AM19</f>
        <v>0</v>
      </c>
      <c r="E19" s="110">
        <f t="shared" si="9"/>
        <v>0</v>
      </c>
      <c r="F19" s="85">
        <f>分析係数表!C22</f>
        <v>1.320132013201325E-2</v>
      </c>
      <c r="G19" s="110">
        <f t="shared" si="0"/>
        <v>0</v>
      </c>
      <c r="H19" s="110">
        <v>3.0280179870167929E-4</v>
      </c>
      <c r="I19" s="110">
        <f t="shared" si="1"/>
        <v>3.0280179870167929E-4</v>
      </c>
      <c r="J19" s="85">
        <f>分析係数表!G22</f>
        <v>0.19444444444444445</v>
      </c>
      <c r="K19" s="111">
        <f t="shared" si="2"/>
        <v>5.8878127525326529E-5</v>
      </c>
      <c r="L19" s="79"/>
      <c r="M19" s="80"/>
      <c r="N19" s="81">
        <f>分析係数表!H22</f>
        <v>6.5597428580799636E-5</v>
      </c>
      <c r="O19" s="82">
        <f t="shared" si="3"/>
        <v>1.249611628669737E-3</v>
      </c>
      <c r="P19" s="76">
        <f>分析係数表!C22</f>
        <v>1.320132013201325E-2</v>
      </c>
      <c r="Q19" s="82">
        <f t="shared" si="4"/>
        <v>1.6496523150755666E-5</v>
      </c>
      <c r="R19" s="83">
        <v>1.1330724074714996E-4</v>
      </c>
      <c r="S19" s="84">
        <f t="shared" si="5"/>
        <v>4.1610903944882925E-4</v>
      </c>
      <c r="T19" s="85">
        <f>分析係数表!F22</f>
        <v>0.42592592592592593</v>
      </c>
      <c r="U19" s="86">
        <f t="shared" si="6"/>
        <v>1.7723162791339023E-4</v>
      </c>
      <c r="V19" s="87">
        <f>分析係数表!D22</f>
        <v>2.7777777777777776E-2</v>
      </c>
      <c r="W19" s="88">
        <f t="shared" si="7"/>
        <v>0</v>
      </c>
      <c r="X19" s="76">
        <f>分析係数表!E22</f>
        <v>0</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6.248058143348685E-4</v>
      </c>
      <c r="P20" s="76">
        <f>分析係数表!C23</f>
        <v>0</v>
      </c>
      <c r="Q20" s="82">
        <f t="shared" si="4"/>
        <v>0</v>
      </c>
      <c r="R20" s="83">
        <v>0</v>
      </c>
      <c r="S20" s="84">
        <f t="shared" si="5"/>
        <v>0</v>
      </c>
      <c r="T20" s="85">
        <f>分析係数表!F23</f>
        <v>0.4357894736842105</v>
      </c>
      <c r="U20" s="86">
        <f t="shared" si="6"/>
        <v>0</v>
      </c>
      <c r="V20" s="87">
        <f>分析係数表!D23</f>
        <v>5.2631578947368418E-2</v>
      </c>
      <c r="W20" s="88">
        <f t="shared" si="7"/>
        <v>0</v>
      </c>
      <c r="X20" s="76">
        <f>分析係数表!E23</f>
        <v>4.8421052631578948E-2</v>
      </c>
      <c r="Y20" s="89">
        <f t="shared" si="8"/>
        <v>0</v>
      </c>
    </row>
    <row r="21" spans="1:25" x14ac:dyDescent="0.2">
      <c r="A21" s="6" t="s">
        <v>9</v>
      </c>
      <c r="B21" s="5" t="s">
        <v>270</v>
      </c>
      <c r="C21" s="90"/>
      <c r="D21" s="107">
        <f>投入係数表!AM21</f>
        <v>1.5151515151515152E-3</v>
      </c>
      <c r="E21" s="110">
        <f t="shared" si="9"/>
        <v>0.15151515151515152</v>
      </c>
      <c r="F21" s="85">
        <f>分析係数表!C24</f>
        <v>0.31952662721893488</v>
      </c>
      <c r="G21" s="110">
        <f t="shared" si="0"/>
        <v>4.8413125336202255E-2</v>
      </c>
      <c r="H21" s="110">
        <v>5.326936359329703E-2</v>
      </c>
      <c r="I21" s="110">
        <f t="shared" si="1"/>
        <v>5.326936359329703E-2</v>
      </c>
      <c r="J21" s="85">
        <f>分析係数表!G24</f>
        <v>0.20786516853932585</v>
      </c>
      <c r="K21" s="111">
        <f t="shared" si="2"/>
        <v>1.1072845241303315E-2</v>
      </c>
      <c r="L21" s="79"/>
      <c r="M21" s="80"/>
      <c r="N21" s="81">
        <f>分析係数表!H24</f>
        <v>4.2638328577519763E-4</v>
      </c>
      <c r="O21" s="82">
        <f t="shared" si="3"/>
        <v>8.1224755863532911E-3</v>
      </c>
      <c r="P21" s="76">
        <f>分析係数表!C24</f>
        <v>0.31952662721893488</v>
      </c>
      <c r="Q21" s="82">
        <f t="shared" si="4"/>
        <v>2.5953472287756074E-3</v>
      </c>
      <c r="R21" s="83">
        <v>5.5992821209477125E-3</v>
      </c>
      <c r="S21" s="84">
        <f t="shared" si="5"/>
        <v>5.8868645714244744E-2</v>
      </c>
      <c r="T21" s="85">
        <f>分析係数表!F24</f>
        <v>0.398876404494382</v>
      </c>
      <c r="U21" s="86">
        <f t="shared" si="6"/>
        <v>2.3481313739951555E-2</v>
      </c>
      <c r="V21" s="87">
        <f>分析係数表!D24</f>
        <v>5.6179775280898875E-2</v>
      </c>
      <c r="W21" s="88">
        <f t="shared" si="7"/>
        <v>0</v>
      </c>
      <c r="X21" s="76">
        <f>分析係数表!E24</f>
        <v>5.0561797752808987E-2</v>
      </c>
      <c r="Y21" s="89">
        <f t="shared" si="8"/>
        <v>0</v>
      </c>
    </row>
    <row r="22" spans="1:25" x14ac:dyDescent="0.2">
      <c r="A22" s="6" t="s">
        <v>10</v>
      </c>
      <c r="B22" s="5" t="s">
        <v>271</v>
      </c>
      <c r="C22" s="90"/>
      <c r="D22" s="107">
        <f>投入係数表!AM22</f>
        <v>0</v>
      </c>
      <c r="E22" s="110">
        <f t="shared" si="9"/>
        <v>0</v>
      </c>
      <c r="F22" s="85">
        <f>分析係数表!C25</f>
        <v>1.883239171374762E-2</v>
      </c>
      <c r="G22" s="110">
        <f t="shared" si="0"/>
        <v>0</v>
      </c>
      <c r="H22" s="110">
        <v>5.5845693901646564E-4</v>
      </c>
      <c r="I22" s="110">
        <f t="shared" si="1"/>
        <v>5.5845693901646564E-4</v>
      </c>
      <c r="J22" s="85">
        <f>分析係数表!G25</f>
        <v>0.19852941176470587</v>
      </c>
      <c r="K22" s="111">
        <f t="shared" si="2"/>
        <v>1.1087012759885714E-4</v>
      </c>
      <c r="L22" s="79"/>
      <c r="M22" s="80"/>
      <c r="N22" s="81">
        <f>分析係数表!H25</f>
        <v>5.9037685722719666E-4</v>
      </c>
      <c r="O22" s="82">
        <f t="shared" si="3"/>
        <v>1.1246504658027632E-2</v>
      </c>
      <c r="P22" s="76">
        <f>分析係数表!C25</f>
        <v>1.883239171374762E-2</v>
      </c>
      <c r="Q22" s="82">
        <f t="shared" si="4"/>
        <v>2.117985811304636E-4</v>
      </c>
      <c r="R22" s="83">
        <v>9.2999545556242196E-4</v>
      </c>
      <c r="S22" s="84">
        <f t="shared" si="5"/>
        <v>1.4884523945788877E-3</v>
      </c>
      <c r="T22" s="85">
        <f>分析係数表!F25</f>
        <v>0.35294117647058826</v>
      </c>
      <c r="U22" s="86">
        <f t="shared" si="6"/>
        <v>5.2533613926313688E-4</v>
      </c>
      <c r="V22" s="87">
        <f>分析係数表!D25</f>
        <v>6.6176470588235295E-2</v>
      </c>
      <c r="W22" s="88">
        <f t="shared" si="7"/>
        <v>0</v>
      </c>
      <c r="X22" s="76">
        <f>分析係数表!E25</f>
        <v>6.25E-2</v>
      </c>
      <c r="Y22" s="89">
        <f t="shared" si="8"/>
        <v>0</v>
      </c>
    </row>
    <row r="23" spans="1:25" x14ac:dyDescent="0.2">
      <c r="A23" s="6" t="s">
        <v>11</v>
      </c>
      <c r="B23" s="5" t="s">
        <v>35</v>
      </c>
      <c r="C23" s="90"/>
      <c r="D23" s="107">
        <f>投入係数表!AM23</f>
        <v>0</v>
      </c>
      <c r="E23" s="110">
        <f t="shared" si="9"/>
        <v>0</v>
      </c>
      <c r="F23" s="85">
        <f>分析係数表!C26</f>
        <v>0.74753173483779967</v>
      </c>
      <c r="G23" s="110">
        <f t="shared" si="0"/>
        <v>0</v>
      </c>
      <c r="H23" s="110">
        <v>9.7466770620527176E-3</v>
      </c>
      <c r="I23" s="110">
        <f t="shared" si="1"/>
        <v>9.7466770620527176E-3</v>
      </c>
      <c r="J23" s="85">
        <f>分析係数表!G26</f>
        <v>0.19647946353730092</v>
      </c>
      <c r="K23" s="111">
        <f t="shared" si="2"/>
        <v>1.9150218804234341E-3</v>
      </c>
      <c r="L23" s="79"/>
      <c r="M23" s="80"/>
      <c r="N23" s="81">
        <f>分析係数表!H26</f>
        <v>1.2791498573255929E-2</v>
      </c>
      <c r="O23" s="82">
        <f t="shared" si="3"/>
        <v>0.24367426759059871</v>
      </c>
      <c r="P23" s="76">
        <f>分析係数表!C26</f>
        <v>0.74753173483779967</v>
      </c>
      <c r="Q23" s="82">
        <f t="shared" si="4"/>
        <v>0.18215424798733049</v>
      </c>
      <c r="R23" s="83">
        <v>0.20254357417364705</v>
      </c>
      <c r="S23" s="84">
        <f t="shared" si="5"/>
        <v>0.21229025123569975</v>
      </c>
      <c r="T23" s="85">
        <f>分析係数表!F26</f>
        <v>0.33528918692372173</v>
      </c>
      <c r="U23" s="86">
        <f t="shared" si="6"/>
        <v>7.1178625728650385E-2</v>
      </c>
      <c r="V23" s="87">
        <f>分析係数表!D26</f>
        <v>6.119027661357921E-2</v>
      </c>
      <c r="W23" s="88">
        <f t="shared" si="7"/>
        <v>0</v>
      </c>
      <c r="X23" s="76">
        <f>分析係数表!E26</f>
        <v>6.6722548197820614E-2</v>
      </c>
      <c r="Y23" s="89">
        <f t="shared" si="8"/>
        <v>0</v>
      </c>
    </row>
    <row r="24" spans="1:25" x14ac:dyDescent="0.2">
      <c r="A24" s="6" t="s">
        <v>12</v>
      </c>
      <c r="B24" s="5" t="s">
        <v>365</v>
      </c>
      <c r="C24" s="90"/>
      <c r="D24" s="107">
        <f>投入係数表!AM24</f>
        <v>0</v>
      </c>
      <c r="E24" s="110">
        <f t="shared" si="9"/>
        <v>0</v>
      </c>
      <c r="F24" s="85">
        <f>分析係数表!C27</f>
        <v>2.5641025641025661E-2</v>
      </c>
      <c r="G24" s="110">
        <f t="shared" si="0"/>
        <v>0</v>
      </c>
      <c r="H24" s="110">
        <v>3.0468399360675772E-5</v>
      </c>
      <c r="I24" s="110">
        <f t="shared" si="1"/>
        <v>3.0468399360675772E-5</v>
      </c>
      <c r="J24" s="85">
        <f>分析係数表!G27</f>
        <v>0.17777777777777778</v>
      </c>
      <c r="K24" s="111">
        <f t="shared" si="2"/>
        <v>5.416604330786804E-6</v>
      </c>
      <c r="L24" s="79"/>
      <c r="M24" s="80"/>
      <c r="N24" s="81">
        <f>分析係数表!H27</f>
        <v>1.2135524287447932E-2</v>
      </c>
      <c r="O24" s="82">
        <f t="shared" si="3"/>
        <v>0.23117815130390132</v>
      </c>
      <c r="P24" s="76">
        <f>分析係数表!C27</f>
        <v>2.5641025641025661E-2</v>
      </c>
      <c r="Q24" s="82">
        <f t="shared" si="4"/>
        <v>5.9276449052282432E-3</v>
      </c>
      <c r="R24" s="83">
        <v>5.9473350145915543E-3</v>
      </c>
      <c r="S24" s="84">
        <f t="shared" si="5"/>
        <v>5.9778034139522304E-3</v>
      </c>
      <c r="T24" s="85">
        <f>分析係数表!F27</f>
        <v>0.33333333333333331</v>
      </c>
      <c r="U24" s="86">
        <f t="shared" si="6"/>
        <v>1.9926011379840765E-3</v>
      </c>
      <c r="V24" s="87">
        <f>分析係数表!D27</f>
        <v>0</v>
      </c>
      <c r="W24" s="88">
        <f t="shared" si="7"/>
        <v>0</v>
      </c>
      <c r="X24" s="76">
        <f>分析係数表!E27</f>
        <v>0</v>
      </c>
      <c r="Y24" s="89">
        <f t="shared" si="8"/>
        <v>0</v>
      </c>
    </row>
    <row r="25" spans="1:25" x14ac:dyDescent="0.2">
      <c r="A25" s="6" t="s">
        <v>13</v>
      </c>
      <c r="B25" s="5" t="s">
        <v>191</v>
      </c>
      <c r="C25" s="90"/>
      <c r="D25" s="107">
        <f>投入係数表!AM25</f>
        <v>0</v>
      </c>
      <c r="E25" s="110">
        <f t="shared" si="9"/>
        <v>0</v>
      </c>
      <c r="F25" s="85">
        <f>分析係数表!C28</f>
        <v>7.5250836120401843E-3</v>
      </c>
      <c r="G25" s="110">
        <f t="shared" si="0"/>
        <v>0</v>
      </c>
      <c r="H25" s="110">
        <v>3.2052044656316928E-4</v>
      </c>
      <c r="I25" s="110">
        <f t="shared" si="1"/>
        <v>3.2052044656316928E-4</v>
      </c>
      <c r="J25" s="85">
        <f>分析係数表!G28</f>
        <v>0.13043478260869565</v>
      </c>
      <c r="K25" s="111">
        <f t="shared" si="2"/>
        <v>4.1807014769109033E-5</v>
      </c>
      <c r="L25" s="79"/>
      <c r="M25" s="80"/>
      <c r="N25" s="81">
        <f>分析係数表!H28</f>
        <v>2.325428843189347E-2</v>
      </c>
      <c r="O25" s="82">
        <f t="shared" si="3"/>
        <v>0.44298732236342175</v>
      </c>
      <c r="P25" s="76">
        <f>分析係数表!C28</f>
        <v>7.5250836120401843E-3</v>
      </c>
      <c r="Q25" s="82">
        <f t="shared" si="4"/>
        <v>3.3335166398585471E-3</v>
      </c>
      <c r="R25" s="83">
        <v>3.4524180523211627E-3</v>
      </c>
      <c r="S25" s="84">
        <f t="shared" si="5"/>
        <v>3.7729384988843318E-3</v>
      </c>
      <c r="T25" s="85">
        <f>分析係数表!F28</f>
        <v>0.21739130434782608</v>
      </c>
      <c r="U25" s="86">
        <f t="shared" si="6"/>
        <v>8.2020402149659383E-4</v>
      </c>
      <c r="V25" s="87">
        <f>分析係数表!D28</f>
        <v>0</v>
      </c>
      <c r="W25" s="88">
        <f t="shared" si="7"/>
        <v>0</v>
      </c>
      <c r="X25" s="76">
        <f>分析係数表!E28</f>
        <v>0</v>
      </c>
      <c r="Y25" s="89">
        <f t="shared" si="8"/>
        <v>0</v>
      </c>
    </row>
    <row r="26" spans="1:25" x14ac:dyDescent="0.2">
      <c r="A26" s="6" t="s">
        <v>14</v>
      </c>
      <c r="B26" s="5" t="s">
        <v>50</v>
      </c>
      <c r="C26" s="90"/>
      <c r="D26" s="107">
        <f>投入係数表!AM26</f>
        <v>7.575757575757576E-3</v>
      </c>
      <c r="E26" s="110">
        <f t="shared" si="9"/>
        <v>0.75757575757575757</v>
      </c>
      <c r="F26" s="85">
        <f>分析係数表!C29</f>
        <v>5.2565707133917394E-2</v>
      </c>
      <c r="G26" s="110">
        <f t="shared" si="0"/>
        <v>3.9822505404482872E-2</v>
      </c>
      <c r="H26" s="110">
        <v>4.4758124480987531E-2</v>
      </c>
      <c r="I26" s="110">
        <f t="shared" si="1"/>
        <v>4.4758124480987531E-2</v>
      </c>
      <c r="J26" s="85">
        <f>分析係数表!G29</f>
        <v>0.23652173913043478</v>
      </c>
      <c r="K26" s="111">
        <f t="shared" si="2"/>
        <v>1.058626944245966E-2</v>
      </c>
      <c r="L26" s="79"/>
      <c r="M26" s="80"/>
      <c r="N26" s="81">
        <f>分析係数表!H29</f>
        <v>1.0889173144412739E-2</v>
      </c>
      <c r="O26" s="82">
        <f t="shared" si="3"/>
        <v>0.20743553035917633</v>
      </c>
      <c r="P26" s="76">
        <f>分析係数表!C29</f>
        <v>5.2565707133917394E-2</v>
      </c>
      <c r="Q26" s="82">
        <f t="shared" si="4"/>
        <v>1.0903995338029293E-2</v>
      </c>
      <c r="R26" s="83">
        <v>1.3191333581727313E-2</v>
      </c>
      <c r="S26" s="84">
        <f t="shared" si="5"/>
        <v>5.7949458062714843E-2</v>
      </c>
      <c r="T26" s="85">
        <f>分析係数表!F29</f>
        <v>0.37217391304347824</v>
      </c>
      <c r="U26" s="86">
        <f t="shared" si="6"/>
        <v>2.1567276565949523E-2</v>
      </c>
      <c r="V26" s="87">
        <f>分析係数表!D29</f>
        <v>0.13217391304347825</v>
      </c>
      <c r="W26" s="88">
        <f t="shared" si="7"/>
        <v>0</v>
      </c>
      <c r="X26" s="76">
        <f>分析係数表!E29</f>
        <v>0.10086956521739131</v>
      </c>
      <c r="Y26" s="89">
        <f t="shared" si="8"/>
        <v>0</v>
      </c>
    </row>
    <row r="27" spans="1:25" x14ac:dyDescent="0.2">
      <c r="A27" s="6" t="s">
        <v>15</v>
      </c>
      <c r="B27" s="5" t="s">
        <v>36</v>
      </c>
      <c r="C27" s="90"/>
      <c r="D27" s="107">
        <f>投入係数表!AM27</f>
        <v>2.5252525252525255E-3</v>
      </c>
      <c r="E27" s="110">
        <f t="shared" si="9"/>
        <v>0.25252525252525254</v>
      </c>
      <c r="F27" s="85">
        <f>分析係数表!C30</f>
        <v>1</v>
      </c>
      <c r="G27" s="110">
        <f t="shared" si="0"/>
        <v>0.25252525252525254</v>
      </c>
      <c r="H27" s="110">
        <v>0.35560507818766868</v>
      </c>
      <c r="I27" s="110">
        <f t="shared" si="1"/>
        <v>0.35560507818766868</v>
      </c>
      <c r="J27" s="85">
        <f>分析係数表!G30</f>
        <v>0.34479678427869587</v>
      </c>
      <c r="K27" s="111">
        <f t="shared" si="2"/>
        <v>0.12261148743228237</v>
      </c>
      <c r="L27" s="79"/>
      <c r="M27" s="80"/>
      <c r="N27" s="81">
        <f>分析係数表!H30</f>
        <v>0</v>
      </c>
      <c r="O27" s="82">
        <f t="shared" si="3"/>
        <v>0</v>
      </c>
      <c r="P27" s="76">
        <f>分析係数表!C30</f>
        <v>1</v>
      </c>
      <c r="Q27" s="82">
        <f t="shared" si="4"/>
        <v>0</v>
      </c>
      <c r="R27" s="83">
        <v>3.3950167872343451E-2</v>
      </c>
      <c r="S27" s="84">
        <f t="shared" si="5"/>
        <v>0.38955524606001213</v>
      </c>
      <c r="T27" s="85">
        <f>分析係数表!F30</f>
        <v>0.44149173738276015</v>
      </c>
      <c r="U27" s="86">
        <f t="shared" si="6"/>
        <v>0.17198542238960338</v>
      </c>
      <c r="V27" s="87">
        <f>分析係数表!D30</f>
        <v>9.0218847699866017E-2</v>
      </c>
      <c r="W27" s="88">
        <f t="shared" si="7"/>
        <v>0</v>
      </c>
      <c r="X27" s="76">
        <f>分析係数表!E30</f>
        <v>4.6225993747208573E-2</v>
      </c>
      <c r="Y27" s="89">
        <f t="shared" si="8"/>
        <v>0</v>
      </c>
    </row>
    <row r="28" spans="1:25" x14ac:dyDescent="0.2">
      <c r="A28" s="6" t="s">
        <v>16</v>
      </c>
      <c r="B28" s="5" t="s">
        <v>192</v>
      </c>
      <c r="C28" s="90"/>
      <c r="D28" s="107">
        <f>投入係数表!AM28</f>
        <v>3.5353535353535352E-2</v>
      </c>
      <c r="E28" s="110">
        <f t="shared" si="9"/>
        <v>3.535353535353535</v>
      </c>
      <c r="F28" s="85">
        <f>分析係数表!C31</f>
        <v>0.84592145015105746</v>
      </c>
      <c r="G28" s="110">
        <f t="shared" si="0"/>
        <v>2.9906313894229299</v>
      </c>
      <c r="H28" s="110">
        <v>3.5178929187623491</v>
      </c>
      <c r="I28" s="110">
        <f t="shared" si="1"/>
        <v>3.5178929187623491</v>
      </c>
      <c r="J28" s="85">
        <f>分析係数表!G31</f>
        <v>7.1042791857083509E-2</v>
      </c>
      <c r="K28" s="111">
        <f t="shared" si="2"/>
        <v>0.24992093440314156</v>
      </c>
      <c r="L28" s="79"/>
      <c r="M28" s="80"/>
      <c r="N28" s="81">
        <f>分析係数表!H31</f>
        <v>2.6304568860900653E-2</v>
      </c>
      <c r="O28" s="82">
        <f t="shared" si="3"/>
        <v>0.50109426309656446</v>
      </c>
      <c r="P28" s="76">
        <f>分析係数表!C31</f>
        <v>0.84592145015105746</v>
      </c>
      <c r="Q28" s="82">
        <f t="shared" si="4"/>
        <v>0.42388638570102133</v>
      </c>
      <c r="R28" s="83">
        <v>0.55185482039889899</v>
      </c>
      <c r="S28" s="84">
        <f t="shared" si="5"/>
        <v>4.0697477391612482</v>
      </c>
      <c r="T28" s="85">
        <f>分析係数表!F31</f>
        <v>0.3444121312837557</v>
      </c>
      <c r="U28" s="86">
        <f t="shared" si="6"/>
        <v>1.4016704926317718</v>
      </c>
      <c r="V28" s="87">
        <f>分析係数表!D31</f>
        <v>0</v>
      </c>
      <c r="W28" s="88">
        <f t="shared" si="7"/>
        <v>0</v>
      </c>
      <c r="X28" s="76">
        <f>分析係数表!E31</f>
        <v>0</v>
      </c>
      <c r="Y28" s="89">
        <f t="shared" si="8"/>
        <v>0</v>
      </c>
    </row>
    <row r="29" spans="1:25" x14ac:dyDescent="0.2">
      <c r="A29" s="6" t="s">
        <v>17</v>
      </c>
      <c r="B29" s="5" t="s">
        <v>272</v>
      </c>
      <c r="C29" s="90"/>
      <c r="D29" s="107">
        <f>投入係数表!AM29</f>
        <v>8.5858585858585856E-3</v>
      </c>
      <c r="E29" s="110">
        <f t="shared" si="9"/>
        <v>0.85858585858585856</v>
      </c>
      <c r="F29" s="85">
        <f>分析係数表!C32</f>
        <v>1</v>
      </c>
      <c r="G29" s="110">
        <f t="shared" si="0"/>
        <v>0.85858585858585856</v>
      </c>
      <c r="H29" s="110">
        <v>0.97641708279972528</v>
      </c>
      <c r="I29" s="110">
        <f t="shared" si="1"/>
        <v>0.97641708279972528</v>
      </c>
      <c r="J29" s="85">
        <f>分析係数表!G32</f>
        <v>0.14030064423765212</v>
      </c>
      <c r="K29" s="111">
        <f t="shared" si="2"/>
        <v>0.13699194576145038</v>
      </c>
      <c r="L29" s="79"/>
      <c r="M29" s="80"/>
      <c r="N29" s="81">
        <f>分析係数表!H32</f>
        <v>7.5437042867919574E-3</v>
      </c>
      <c r="O29" s="82">
        <f t="shared" si="3"/>
        <v>0.14370533729701973</v>
      </c>
      <c r="P29" s="76">
        <f>分析係数表!C32</f>
        <v>1</v>
      </c>
      <c r="Q29" s="82">
        <f t="shared" si="4"/>
        <v>0.14370533729701973</v>
      </c>
      <c r="R29" s="83">
        <v>0.17890354081644796</v>
      </c>
      <c r="S29" s="84">
        <f t="shared" si="5"/>
        <v>1.1553206236161733</v>
      </c>
      <c r="T29" s="85">
        <f>分析係数表!F32</f>
        <v>0.4831782390837509</v>
      </c>
      <c r="U29" s="86">
        <f t="shared" si="6"/>
        <v>0.55822578449600357</v>
      </c>
      <c r="V29" s="87">
        <f>分析係数表!D32</f>
        <v>2.7916964924838941E-2</v>
      </c>
      <c r="W29" s="88">
        <f t="shared" si="7"/>
        <v>0</v>
      </c>
      <c r="X29" s="76">
        <f>分析係数表!E32</f>
        <v>4.2233357193987117E-2</v>
      </c>
      <c r="Y29" s="89">
        <f t="shared" si="8"/>
        <v>0</v>
      </c>
    </row>
    <row r="30" spans="1:25" x14ac:dyDescent="0.2">
      <c r="A30" s="6" t="s">
        <v>18</v>
      </c>
      <c r="B30" s="5" t="s">
        <v>273</v>
      </c>
      <c r="C30" s="90"/>
      <c r="D30" s="107">
        <f>投入係数表!AM30</f>
        <v>1.5151515151515152E-2</v>
      </c>
      <c r="E30" s="110">
        <f t="shared" si="9"/>
        <v>1.5151515151515151</v>
      </c>
      <c r="F30" s="85">
        <f>分析係数表!C33</f>
        <v>0.837092731829574</v>
      </c>
      <c r="G30" s="110">
        <f t="shared" si="0"/>
        <v>1.2683223209539001</v>
      </c>
      <c r="H30" s="110">
        <v>1.3240558145585715</v>
      </c>
      <c r="I30" s="110">
        <f t="shared" si="1"/>
        <v>1.3240558145585715</v>
      </c>
      <c r="J30" s="85">
        <f>分析係数表!G33</f>
        <v>0.5074626865671642</v>
      </c>
      <c r="K30" s="111">
        <f t="shared" si="2"/>
        <v>0.67190892082076759</v>
      </c>
      <c r="L30" s="79"/>
      <c r="M30" s="80"/>
      <c r="N30" s="81">
        <f>分析係数表!H33</f>
        <v>1.0823575715831939E-3</v>
      </c>
      <c r="O30" s="82">
        <f t="shared" si="3"/>
        <v>2.0618591873050658E-2</v>
      </c>
      <c r="P30" s="76">
        <f>分析係数表!C33</f>
        <v>0.837092731829574</v>
      </c>
      <c r="Q30" s="82">
        <f t="shared" si="4"/>
        <v>1.7259673397491029E-2</v>
      </c>
      <c r="R30" s="83">
        <v>4.4849310215731859E-2</v>
      </c>
      <c r="S30" s="84">
        <f t="shared" si="5"/>
        <v>1.3689051247743034</v>
      </c>
      <c r="T30" s="85">
        <f>分析係数表!F33</f>
        <v>0.64477611940298507</v>
      </c>
      <c r="U30" s="86">
        <f t="shared" si="6"/>
        <v>0.88263733418283441</v>
      </c>
      <c r="V30" s="87">
        <f>分析係数表!D33</f>
        <v>0.1044776119402985</v>
      </c>
      <c r="W30" s="88">
        <f t="shared" si="7"/>
        <v>0</v>
      </c>
      <c r="X30" s="76">
        <f>分析係数表!E33</f>
        <v>0.10746268656716418</v>
      </c>
      <c r="Y30" s="89">
        <f t="shared" si="8"/>
        <v>0</v>
      </c>
    </row>
    <row r="31" spans="1:25" x14ac:dyDescent="0.2">
      <c r="A31" s="6" t="s">
        <v>19</v>
      </c>
      <c r="B31" s="5" t="s">
        <v>274</v>
      </c>
      <c r="C31" s="90"/>
      <c r="D31" s="107">
        <f>投入係数表!AM31</f>
        <v>7.1717171717171721E-2</v>
      </c>
      <c r="E31" s="110">
        <f t="shared" si="9"/>
        <v>7.1717171717171722</v>
      </c>
      <c r="F31" s="85">
        <f>分析係数表!C34</f>
        <v>0.15171777726539082</v>
      </c>
      <c r="G31" s="110">
        <f t="shared" si="0"/>
        <v>1.0880769884689645</v>
      </c>
      <c r="H31" s="110">
        <v>1.1688450365925989</v>
      </c>
      <c r="I31" s="110">
        <f t="shared" si="1"/>
        <v>1.1688450365925989</v>
      </c>
      <c r="J31" s="85">
        <f>分析係数表!G34</f>
        <v>0.4256007393715342</v>
      </c>
      <c r="K31" s="111">
        <f t="shared" si="2"/>
        <v>0.49746131178455805</v>
      </c>
      <c r="L31" s="79"/>
      <c r="M31" s="80"/>
      <c r="N31" s="81">
        <f>分析係数表!H34</f>
        <v>0.18524713831217815</v>
      </c>
      <c r="O31" s="82">
        <f t="shared" si="3"/>
        <v>3.5289032393633368</v>
      </c>
      <c r="P31" s="76">
        <f>分析係数表!C34</f>
        <v>0.15171777726539082</v>
      </c>
      <c r="Q31" s="82">
        <f t="shared" si="4"/>
        <v>0.5353973556608429</v>
      </c>
      <c r="R31" s="83">
        <v>0.56508965959271606</v>
      </c>
      <c r="S31" s="84">
        <f t="shared" si="5"/>
        <v>1.7339346961853148</v>
      </c>
      <c r="T31" s="85">
        <f>分析係数表!F34</f>
        <v>0.70194085027726427</v>
      </c>
      <c r="U31" s="86">
        <f t="shared" si="6"/>
        <v>1.2171195949655698</v>
      </c>
      <c r="V31" s="87">
        <f>分析係数表!D34</f>
        <v>0.41728280961182995</v>
      </c>
      <c r="W31" s="88">
        <f t="shared" si="7"/>
        <v>1</v>
      </c>
      <c r="X31" s="76">
        <f>分析係数表!E34</f>
        <v>0.28927911275415896</v>
      </c>
      <c r="Y31" s="89">
        <f t="shared" si="8"/>
        <v>1</v>
      </c>
    </row>
    <row r="32" spans="1:25" x14ac:dyDescent="0.2">
      <c r="A32" s="6" t="s">
        <v>20</v>
      </c>
      <c r="B32" s="5" t="s">
        <v>37</v>
      </c>
      <c r="C32" s="90"/>
      <c r="D32" s="107">
        <f>投入係数表!AM32</f>
        <v>5.5555555555555558E-3</v>
      </c>
      <c r="E32" s="110">
        <f t="shared" si="9"/>
        <v>0.55555555555555558</v>
      </c>
      <c r="F32" s="85">
        <f>分析係数表!C35</f>
        <v>0.24573021958870689</v>
      </c>
      <c r="G32" s="110">
        <f t="shared" si="0"/>
        <v>0.13651678866039271</v>
      </c>
      <c r="H32" s="110">
        <v>0.19814141130765439</v>
      </c>
      <c r="I32" s="110">
        <f t="shared" si="1"/>
        <v>0.19814141130765439</v>
      </c>
      <c r="J32" s="85">
        <f>分析係数表!G35</f>
        <v>0.31648936170212766</v>
      </c>
      <c r="K32" s="111">
        <f t="shared" si="2"/>
        <v>6.2709648791518274E-2</v>
      </c>
      <c r="L32" s="79"/>
      <c r="M32" s="80"/>
      <c r="N32" s="81">
        <f>分析係数表!H35</f>
        <v>7.0287644724326803E-2</v>
      </c>
      <c r="O32" s="82">
        <f t="shared" si="3"/>
        <v>1.338958860119623</v>
      </c>
      <c r="P32" s="76">
        <f>分析係数表!C35</f>
        <v>0.24573021958870689</v>
      </c>
      <c r="Q32" s="82">
        <f t="shared" si="4"/>
        <v>0.32902265471743963</v>
      </c>
      <c r="R32" s="83">
        <v>0.36366204475632857</v>
      </c>
      <c r="S32" s="84">
        <f t="shared" si="5"/>
        <v>0.56180345606398296</v>
      </c>
      <c r="T32" s="85">
        <f>分析係数表!F35</f>
        <v>0.65026595744680848</v>
      </c>
      <c r="U32" s="86">
        <f t="shared" si="6"/>
        <v>0.3653216622543719</v>
      </c>
      <c r="V32" s="87">
        <f>分析係数表!D35</f>
        <v>8.2446808510638292E-2</v>
      </c>
      <c r="W32" s="88">
        <f t="shared" si="7"/>
        <v>0</v>
      </c>
      <c r="X32" s="76">
        <f>分析係数表!E35</f>
        <v>6.3829787234042548E-2</v>
      </c>
      <c r="Y32" s="89">
        <f t="shared" si="8"/>
        <v>0</v>
      </c>
    </row>
    <row r="33" spans="1:25" x14ac:dyDescent="0.2">
      <c r="A33" s="6" t="s">
        <v>21</v>
      </c>
      <c r="B33" s="5" t="s">
        <v>38</v>
      </c>
      <c r="C33" s="90"/>
      <c r="D33" s="107">
        <f>投入係数表!AM33</f>
        <v>9.0909090909090905E-3</v>
      </c>
      <c r="E33" s="110">
        <f t="shared" si="9"/>
        <v>0.90909090909090906</v>
      </c>
      <c r="F33" s="85">
        <f>分析係数表!C36</f>
        <v>0.58821233411397345</v>
      </c>
      <c r="G33" s="110">
        <f t="shared" si="0"/>
        <v>0.53473848555815762</v>
      </c>
      <c r="H33" s="110">
        <v>0.58808485327281868</v>
      </c>
      <c r="I33" s="110">
        <f t="shared" si="1"/>
        <v>0.58808485327281868</v>
      </c>
      <c r="J33" s="85">
        <f>分析係数表!G36</f>
        <v>4.6988749172733289E-2</v>
      </c>
      <c r="K33" s="111">
        <f t="shared" si="2"/>
        <v>2.7633371662720136E-2</v>
      </c>
      <c r="L33" s="79"/>
      <c r="M33" s="80"/>
      <c r="N33" s="81">
        <f>分析係数表!H36</f>
        <v>7.2517957296073993E-2</v>
      </c>
      <c r="O33" s="82">
        <f t="shared" si="3"/>
        <v>1.3814456554943941</v>
      </c>
      <c r="P33" s="76">
        <f>分析係数表!C36</f>
        <v>0.58821233411397345</v>
      </c>
      <c r="Q33" s="82">
        <f t="shared" si="4"/>
        <v>0.81258337346996556</v>
      </c>
      <c r="R33" s="83">
        <v>0.8578081272655429</v>
      </c>
      <c r="S33" s="84">
        <f t="shared" si="5"/>
        <v>1.4458929805383616</v>
      </c>
      <c r="T33" s="85">
        <f>分析係数表!F36</f>
        <v>0.85903375248180014</v>
      </c>
      <c r="U33" s="86">
        <f t="shared" si="6"/>
        <v>1.2420708727589631</v>
      </c>
      <c r="V33" s="87">
        <f>分析係数表!D36</f>
        <v>3.6399735274652546E-2</v>
      </c>
      <c r="W33" s="88">
        <f t="shared" si="7"/>
        <v>0</v>
      </c>
      <c r="X33" s="76">
        <f>分析係数表!E36</f>
        <v>1.1912640635340834E-2</v>
      </c>
      <c r="Y33" s="89">
        <f t="shared" si="8"/>
        <v>0</v>
      </c>
    </row>
    <row r="34" spans="1:25" x14ac:dyDescent="0.2">
      <c r="A34" s="6" t="s">
        <v>22</v>
      </c>
      <c r="B34" s="5" t="s">
        <v>377</v>
      </c>
      <c r="C34" s="90"/>
      <c r="D34" s="107">
        <f>投入係数表!AM34</f>
        <v>1.6666666666666666E-2</v>
      </c>
      <c r="E34" s="110">
        <f t="shared" si="9"/>
        <v>1.6666666666666667</v>
      </c>
      <c r="F34" s="85">
        <f>分析係数表!C37</f>
        <v>0.50371087447563734</v>
      </c>
      <c r="G34" s="110">
        <f t="shared" si="0"/>
        <v>0.8395181241260623</v>
      </c>
      <c r="H34" s="110">
        <v>1.0662397447507108</v>
      </c>
      <c r="I34" s="110">
        <f t="shared" si="1"/>
        <v>1.0662397447507108</v>
      </c>
      <c r="J34" s="85">
        <f>分析係数表!G37</f>
        <v>0.46674537583628495</v>
      </c>
      <c r="K34" s="111">
        <f t="shared" si="2"/>
        <v>0.49766247039525507</v>
      </c>
      <c r="L34" s="79"/>
      <c r="M34" s="80"/>
      <c r="N34" s="81">
        <f>分析係数表!H37</f>
        <v>5.4544261864934891E-2</v>
      </c>
      <c r="O34" s="82">
        <f t="shared" si="3"/>
        <v>1.0390520692388863</v>
      </c>
      <c r="P34" s="76">
        <f>分析係数表!C37</f>
        <v>0.50371087447563734</v>
      </c>
      <c r="Q34" s="82">
        <f t="shared" si="4"/>
        <v>0.5233818264220399</v>
      </c>
      <c r="R34" s="83">
        <v>0.59146489326571117</v>
      </c>
      <c r="S34" s="84">
        <f t="shared" si="5"/>
        <v>1.657704638016422</v>
      </c>
      <c r="T34" s="85">
        <f>分析係数表!F37</f>
        <v>0.71979535615899248</v>
      </c>
      <c r="U34" s="86">
        <f t="shared" si="6"/>
        <v>1.1932081003274442</v>
      </c>
      <c r="V34" s="87">
        <f>分析係数表!D37</f>
        <v>7.0838252656434481E-2</v>
      </c>
      <c r="W34" s="88">
        <f t="shared" si="7"/>
        <v>0</v>
      </c>
      <c r="X34" s="76">
        <f>分析係数表!E37</f>
        <v>5.5489964580873671E-2</v>
      </c>
      <c r="Y34" s="89">
        <f t="shared" si="8"/>
        <v>0</v>
      </c>
    </row>
    <row r="35" spans="1:25" x14ac:dyDescent="0.2">
      <c r="A35" s="6" t="s">
        <v>23</v>
      </c>
      <c r="B35" s="5" t="s">
        <v>193</v>
      </c>
      <c r="C35" s="90"/>
      <c r="D35" s="107">
        <f>投入係数表!AM35</f>
        <v>2.0707070707070709E-2</v>
      </c>
      <c r="E35" s="110">
        <f t="shared" si="9"/>
        <v>2.0707070707070709</v>
      </c>
      <c r="F35" s="85">
        <f>分析係数表!C38</f>
        <v>2.603198214949809E-3</v>
      </c>
      <c r="G35" s="110">
        <f t="shared" si="0"/>
        <v>5.3904609501485949E-3</v>
      </c>
      <c r="H35" s="110">
        <v>5.9547606563120888E-3</v>
      </c>
      <c r="I35" s="110">
        <f t="shared" si="1"/>
        <v>5.9547606563120888E-3</v>
      </c>
      <c r="J35" s="85">
        <f>分析係数表!G38</f>
        <v>0.5</v>
      </c>
      <c r="K35" s="111">
        <f t="shared" si="2"/>
        <v>2.9773803281560444E-3</v>
      </c>
      <c r="L35" s="79"/>
      <c r="M35" s="80"/>
      <c r="N35" s="81">
        <f>分析係数表!H38</f>
        <v>4.7820525435402932E-2</v>
      </c>
      <c r="O35" s="82">
        <f t="shared" si="3"/>
        <v>0.91096687730023818</v>
      </c>
      <c r="P35" s="76">
        <f>分析係数表!C38</f>
        <v>2.603198214949809E-3</v>
      </c>
      <c r="Q35" s="82">
        <f t="shared" si="4"/>
        <v>2.3714273488663817E-3</v>
      </c>
      <c r="R35" s="83">
        <v>2.6663811687982876E-3</v>
      </c>
      <c r="S35" s="84">
        <f t="shared" si="5"/>
        <v>8.6211418251103764E-3</v>
      </c>
      <c r="T35" s="85">
        <f>分析係数表!F38</f>
        <v>0.66666666666666663</v>
      </c>
      <c r="U35" s="86">
        <f t="shared" si="6"/>
        <v>5.7474278834069173E-3</v>
      </c>
      <c r="V35" s="87">
        <f>分析係数表!D38</f>
        <v>1.0833333333333333</v>
      </c>
      <c r="W35" s="88">
        <f t="shared" si="7"/>
        <v>0</v>
      </c>
      <c r="X35" s="76">
        <f>分析係数表!E38</f>
        <v>0</v>
      </c>
      <c r="Y35" s="89">
        <f t="shared" si="8"/>
        <v>0</v>
      </c>
    </row>
    <row r="36" spans="1:25" x14ac:dyDescent="0.2">
      <c r="A36" s="6" t="s">
        <v>24</v>
      </c>
      <c r="B36" s="5" t="s">
        <v>39</v>
      </c>
      <c r="C36" s="90"/>
      <c r="D36" s="107">
        <f>投入係数表!AM36</f>
        <v>0</v>
      </c>
      <c r="E36" s="110">
        <f t="shared" si="9"/>
        <v>0</v>
      </c>
      <c r="F36" s="85">
        <f>分析係数表!C39</f>
        <v>1</v>
      </c>
      <c r="G36" s="110">
        <f t="shared" si="0"/>
        <v>0</v>
      </c>
      <c r="H36" s="110">
        <v>4.8635476108249837E-3</v>
      </c>
      <c r="I36" s="110">
        <f t="shared" si="1"/>
        <v>4.8635476108249837E-3</v>
      </c>
      <c r="J36" s="85">
        <f>分析係数表!G39</f>
        <v>0.35424286759326995</v>
      </c>
      <c r="K36" s="111">
        <f t="shared" si="2"/>
        <v>1.7228770523350391E-3</v>
      </c>
      <c r="L36" s="79"/>
      <c r="M36" s="80"/>
      <c r="N36" s="81">
        <f>分析係数表!H39</f>
        <v>4.3622290006231756E-3</v>
      </c>
      <c r="O36" s="82">
        <f t="shared" si="3"/>
        <v>8.3099173306537502E-2</v>
      </c>
      <c r="P36" s="76">
        <f>分析係数表!C39</f>
        <v>1</v>
      </c>
      <c r="Q36" s="82">
        <f t="shared" si="4"/>
        <v>8.3099173306537502E-2</v>
      </c>
      <c r="R36" s="83">
        <v>8.7656656972785241E-2</v>
      </c>
      <c r="S36" s="84">
        <f t="shared" si="5"/>
        <v>9.2520204583610224E-2</v>
      </c>
      <c r="T36" s="85">
        <f>分析係数表!F39</f>
        <v>0.70501097293343085</v>
      </c>
      <c r="U36" s="86">
        <f t="shared" si="6"/>
        <v>6.5227759449491107E-2</v>
      </c>
      <c r="V36" s="87">
        <f>分析係数表!D39</f>
        <v>6.4008778346744691E-2</v>
      </c>
      <c r="W36" s="88">
        <f t="shared" si="7"/>
        <v>0</v>
      </c>
      <c r="X36" s="76">
        <f>分析係数表!E39</f>
        <v>8.1199707388441844E-2</v>
      </c>
      <c r="Y36" s="89">
        <f t="shared" si="8"/>
        <v>0</v>
      </c>
    </row>
    <row r="37" spans="1:25" x14ac:dyDescent="0.2">
      <c r="A37" s="6" t="s">
        <v>25</v>
      </c>
      <c r="B37" s="5" t="s">
        <v>40</v>
      </c>
      <c r="C37" s="90"/>
      <c r="D37" s="107">
        <f>投入係数表!AM37</f>
        <v>0</v>
      </c>
      <c r="E37" s="110">
        <f t="shared" si="9"/>
        <v>0</v>
      </c>
      <c r="F37" s="85">
        <f>分析係数表!C40</f>
        <v>0.80741531074953321</v>
      </c>
      <c r="G37" s="110">
        <f t="shared" si="0"/>
        <v>0</v>
      </c>
      <c r="H37" s="110">
        <v>7.9321646638444193E-4</v>
      </c>
      <c r="I37" s="110">
        <f t="shared" si="1"/>
        <v>7.9321646638444193E-4</v>
      </c>
      <c r="J37" s="85">
        <f>分析係数表!G40</f>
        <v>0.58044960848699167</v>
      </c>
      <c r="K37" s="111">
        <f t="shared" si="2"/>
        <v>4.6042218735828431E-4</v>
      </c>
      <c r="L37" s="79"/>
      <c r="M37" s="80"/>
      <c r="N37" s="81">
        <f>分析係数表!H40</f>
        <v>3.1486765718783824E-2</v>
      </c>
      <c r="O37" s="82">
        <f t="shared" si="3"/>
        <v>0.5998135817614737</v>
      </c>
      <c r="P37" s="76">
        <f>分析係数表!C40</f>
        <v>0.80741531074953321</v>
      </c>
      <c r="Q37" s="82">
        <f t="shared" si="4"/>
        <v>0.48429866950973083</v>
      </c>
      <c r="R37" s="83">
        <v>0.48483878109853273</v>
      </c>
      <c r="S37" s="84">
        <f t="shared" si="5"/>
        <v>0.48563199756491715</v>
      </c>
      <c r="T37" s="85">
        <f>分析係数表!F40</f>
        <v>0.7794897701439758</v>
      </c>
      <c r="U37" s="86">
        <f t="shared" si="6"/>
        <v>0.37854517415643707</v>
      </c>
      <c r="V37" s="87">
        <f>分析係数表!D40</f>
        <v>0.16393028542561253</v>
      </c>
      <c r="W37" s="88">
        <f t="shared" si="7"/>
        <v>0</v>
      </c>
      <c r="X37" s="76">
        <f>分析係数表!E40</f>
        <v>9.8509724677948982E-2</v>
      </c>
      <c r="Y37" s="89">
        <f t="shared" si="8"/>
        <v>0</v>
      </c>
    </row>
    <row r="38" spans="1:25" x14ac:dyDescent="0.2">
      <c r="A38" s="6" t="s">
        <v>26</v>
      </c>
      <c r="B38" s="5" t="s">
        <v>276</v>
      </c>
      <c r="C38" s="90"/>
      <c r="D38" s="107">
        <f>投入係数表!AM38</f>
        <v>0</v>
      </c>
      <c r="E38" s="110">
        <f t="shared" si="9"/>
        <v>0</v>
      </c>
      <c r="F38" s="85">
        <f>分析係数表!C41</f>
        <v>0.45201238390092879</v>
      </c>
      <c r="G38" s="110">
        <f t="shared" si="0"/>
        <v>0</v>
      </c>
      <c r="H38" s="110">
        <v>4.4372570626339283E-4</v>
      </c>
      <c r="I38" s="110">
        <f t="shared" si="1"/>
        <v>4.4372570626339283E-4</v>
      </c>
      <c r="J38" s="85">
        <f>分析係数表!G41</f>
        <v>0.48819421350182907</v>
      </c>
      <c r="K38" s="111">
        <f t="shared" si="2"/>
        <v>2.1662432217980069E-4</v>
      </c>
      <c r="L38" s="79"/>
      <c r="M38" s="80"/>
      <c r="N38" s="81">
        <f>分析係数表!H41</f>
        <v>5.5823411722260484E-2</v>
      </c>
      <c r="O38" s="82">
        <f t="shared" si="3"/>
        <v>1.0634194959979462</v>
      </c>
      <c r="P38" s="76">
        <f>分析係数表!C41</f>
        <v>0.45201238390092879</v>
      </c>
      <c r="Q38" s="82">
        <f t="shared" si="4"/>
        <v>0.48067878147275583</v>
      </c>
      <c r="R38" s="83">
        <v>0.48491497277809187</v>
      </c>
      <c r="S38" s="84">
        <f t="shared" si="5"/>
        <v>0.48535869848435526</v>
      </c>
      <c r="T38" s="85">
        <f>分析係数表!F41</f>
        <v>0.58829398071167271</v>
      </c>
      <c r="U38" s="86">
        <f t="shared" si="6"/>
        <v>0.28553360080439788</v>
      </c>
      <c r="V38" s="87">
        <f>分析係数表!D41</f>
        <v>0.2361157299634187</v>
      </c>
      <c r="W38" s="88">
        <f t="shared" si="7"/>
        <v>0</v>
      </c>
      <c r="X38" s="76">
        <f>分析係数表!E41</f>
        <v>0.23478550049883604</v>
      </c>
      <c r="Y38" s="89">
        <f t="shared" si="8"/>
        <v>0</v>
      </c>
    </row>
    <row r="39" spans="1:25" x14ac:dyDescent="0.2">
      <c r="A39" s="6" t="s">
        <v>51</v>
      </c>
      <c r="B39" s="5" t="s">
        <v>367</v>
      </c>
      <c r="C39" s="90"/>
      <c r="D39" s="107">
        <f>投入係数表!AM39</f>
        <v>4.0404040404040404E-3</v>
      </c>
      <c r="E39" s="110">
        <f t="shared" si="9"/>
        <v>0.40404040404040403</v>
      </c>
      <c r="F39" s="85">
        <f>分析係数表!C42</f>
        <v>0.22977941176470584</v>
      </c>
      <c r="G39" s="110">
        <f>E39*F39</f>
        <v>9.284016636957812E-2</v>
      </c>
      <c r="H39" s="110">
        <v>9.7581776580693697E-2</v>
      </c>
      <c r="I39" s="110">
        <f>C39+H39</f>
        <v>9.7581776580693697E-2</v>
      </c>
      <c r="J39" s="85">
        <f>分析係数表!G42</f>
        <v>0.5</v>
      </c>
      <c r="K39" s="111">
        <f>I39*J39</f>
        <v>4.8790888290346848E-2</v>
      </c>
      <c r="L39" s="79"/>
      <c r="M39" s="80"/>
      <c r="N39" s="81">
        <f>分析係数表!H42</f>
        <v>1.6268162288038308E-2</v>
      </c>
      <c r="O39" s="82">
        <f t="shared" si="3"/>
        <v>0.30990368391009471</v>
      </c>
      <c r="P39" s="76">
        <f>分析係数表!C42</f>
        <v>0.22977941176470584</v>
      </c>
      <c r="Q39" s="82">
        <f>O39*P39</f>
        <v>7.1209486192576901E-2</v>
      </c>
      <c r="R39" s="83">
        <v>7.3013848012846147E-2</v>
      </c>
      <c r="S39" s="84">
        <f>I39+R39</f>
        <v>0.17059562459353983</v>
      </c>
      <c r="T39" s="85">
        <f>分析係数表!F42</f>
        <v>0.56349206349206349</v>
      </c>
      <c r="U39" s="86">
        <f>S39*T39</f>
        <v>9.6129280524931179E-2</v>
      </c>
      <c r="V39" s="87">
        <f>分析係数表!D42</f>
        <v>0.8571428571428571</v>
      </c>
      <c r="W39" s="88">
        <f>ROUND(S39*V39,0)</f>
        <v>0</v>
      </c>
      <c r="X39" s="76">
        <f>分析係数表!E42</f>
        <v>0.72222222222222221</v>
      </c>
      <c r="Y39" s="89">
        <f>ROUND(S39*X39,0)</f>
        <v>0</v>
      </c>
    </row>
    <row r="40" spans="1:25" x14ac:dyDescent="0.2">
      <c r="A40" s="6" t="s">
        <v>194</v>
      </c>
      <c r="B40" s="5" t="s">
        <v>41</v>
      </c>
      <c r="C40" s="90"/>
      <c r="D40" s="107">
        <f>投入係数表!AM40</f>
        <v>3.686868686868687E-2</v>
      </c>
      <c r="E40" s="110">
        <f t="shared" si="9"/>
        <v>3.6868686868686869</v>
      </c>
      <c r="F40" s="85">
        <f>分析係数表!C43</f>
        <v>0.15755839576906128</v>
      </c>
      <c r="G40" s="110">
        <f>E40*F40</f>
        <v>0.58089711571421576</v>
      </c>
      <c r="H40" s="110">
        <v>0.72234624000107017</v>
      </c>
      <c r="I40" s="110">
        <f>C40+H40</f>
        <v>0.72234624000107017</v>
      </c>
      <c r="J40" s="85">
        <f>分析係数表!G43</f>
        <v>0.37795275590551181</v>
      </c>
      <c r="K40" s="111">
        <f>I40*J40</f>
        <v>0.2730127521263887</v>
      </c>
      <c r="L40" s="79"/>
      <c r="M40" s="80"/>
      <c r="N40" s="81">
        <f>分析係数表!H43</f>
        <v>4.3425497720489356E-2</v>
      </c>
      <c r="O40" s="82">
        <f t="shared" si="3"/>
        <v>0.8272428981793658</v>
      </c>
      <c r="P40" s="76">
        <f>分析係数表!C43</f>
        <v>0.15755839576906128</v>
      </c>
      <c r="Q40" s="82">
        <f>O40*P40</f>
        <v>0.13033906394848976</v>
      </c>
      <c r="R40" s="83">
        <v>0.18527834816580155</v>
      </c>
      <c r="S40" s="84">
        <f>I40+R40</f>
        <v>0.90762458816687175</v>
      </c>
      <c r="T40" s="85">
        <f>分析係数表!F43</f>
        <v>0.59317585301837272</v>
      </c>
      <c r="U40" s="86">
        <f>S40*T40</f>
        <v>0.53838098930633338</v>
      </c>
      <c r="V40" s="87">
        <f>分析係数表!D43</f>
        <v>0.81889763779527558</v>
      </c>
      <c r="W40" s="88">
        <f>ROUND(S40*V40,0)</f>
        <v>1</v>
      </c>
      <c r="X40" s="76">
        <f>分析係数表!E43</f>
        <v>0.67322834645669294</v>
      </c>
      <c r="Y40" s="89">
        <f>ROUND(S40*X40,0)</f>
        <v>1</v>
      </c>
    </row>
    <row r="41" spans="1:25" x14ac:dyDescent="0.2">
      <c r="A41" s="6" t="s">
        <v>340</v>
      </c>
      <c r="B41" s="5" t="s">
        <v>42</v>
      </c>
      <c r="C41" s="201">
        <f>最終需要_まとめ!C42</f>
        <v>100</v>
      </c>
      <c r="D41" s="107">
        <f>投入係数表!AM41</f>
        <v>1.7171717171717171E-2</v>
      </c>
      <c r="E41" s="110">
        <f t="shared" si="9"/>
        <v>1.7171717171717171</v>
      </c>
      <c r="F41" s="85">
        <f>分析係数表!C44</f>
        <v>0.3172445048719692</v>
      </c>
      <c r="G41" s="110">
        <f>E41*F41</f>
        <v>0.54476329119429057</v>
      </c>
      <c r="H41" s="110">
        <v>0.54833258684080999</v>
      </c>
      <c r="I41" s="110">
        <f>C41+H41</f>
        <v>100.54833258684081</v>
      </c>
      <c r="J41" s="85">
        <f>分析係数表!G44</f>
        <v>0.27070707070707073</v>
      </c>
      <c r="K41" s="111">
        <f>I41*J41</f>
        <v>27.219144579063979</v>
      </c>
      <c r="L41" s="79"/>
      <c r="M41" s="80"/>
      <c r="N41" s="81">
        <f>分析係数表!H44</f>
        <v>0.1249959001607137</v>
      </c>
      <c r="O41" s="82">
        <f t="shared" si="3"/>
        <v>2.3811349584301835</v>
      </c>
      <c r="P41" s="76">
        <f>分析係数表!C44</f>
        <v>0.3172445048719692</v>
      </c>
      <c r="Q41" s="82">
        <f>O41*P41</f>
        <v>0.75540198092052058</v>
      </c>
      <c r="R41" s="83">
        <v>0.76228599683184406</v>
      </c>
      <c r="S41" s="84">
        <f>I41+R41</f>
        <v>101.31061858367266</v>
      </c>
      <c r="T41" s="85">
        <f>分析係数表!F44</f>
        <v>0.56111111111111112</v>
      </c>
      <c r="U41" s="86">
        <f>S41*T41</f>
        <v>56.846513760838548</v>
      </c>
      <c r="V41" s="87">
        <f>分析係数表!D44</f>
        <v>0.3292929292929293</v>
      </c>
      <c r="W41" s="88">
        <f>ROUND(S41*V41,0)</f>
        <v>33</v>
      </c>
      <c r="X41" s="76">
        <f>分析係数表!E44</f>
        <v>0.21363636363636362</v>
      </c>
      <c r="Y41" s="89">
        <f>ROUND(S41*X41,0)</f>
        <v>22</v>
      </c>
    </row>
    <row r="42" spans="1:25" x14ac:dyDescent="0.2">
      <c r="A42" s="6" t="s">
        <v>341</v>
      </c>
      <c r="B42" s="5" t="s">
        <v>278</v>
      </c>
      <c r="C42" s="90"/>
      <c r="D42" s="107">
        <f>投入係数表!AM42</f>
        <v>1.5151515151515152E-3</v>
      </c>
      <c r="E42" s="110">
        <f t="shared" si="9"/>
        <v>0.15151515151515152</v>
      </c>
      <c r="F42" s="85">
        <f>分析係数表!C45</f>
        <v>1</v>
      </c>
      <c r="G42" s="110">
        <f>E42*F42</f>
        <v>0.15151515151515152</v>
      </c>
      <c r="H42" s="110">
        <v>0.16426319063557504</v>
      </c>
      <c r="I42" s="110">
        <f>C42+H42</f>
        <v>0.16426319063557504</v>
      </c>
      <c r="J42" s="85">
        <f>分析係数表!G45</f>
        <v>0</v>
      </c>
      <c r="K42" s="111">
        <f>I42*J42</f>
        <v>0</v>
      </c>
      <c r="L42" s="79"/>
      <c r="M42" s="80"/>
      <c r="N42" s="81">
        <f>分析係数表!H45</f>
        <v>0</v>
      </c>
      <c r="O42" s="82">
        <f t="shared" si="3"/>
        <v>0</v>
      </c>
      <c r="P42" s="76">
        <f>分析係数表!C45</f>
        <v>1</v>
      </c>
      <c r="Q42" s="82">
        <f>O42*P42</f>
        <v>0</v>
      </c>
      <c r="R42" s="83">
        <v>6.6254353830475197E-3</v>
      </c>
      <c r="S42" s="84">
        <f>I42+R42</f>
        <v>0.17088862601862256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4.5454545454545452E-3</v>
      </c>
      <c r="E43" s="110">
        <f t="shared" si="9"/>
        <v>0.45454545454545453</v>
      </c>
      <c r="F43" s="85">
        <f>分析係数表!C46</f>
        <v>4.6672428694900625E-2</v>
      </c>
      <c r="G43" s="110">
        <f>E43*F43</f>
        <v>2.1214740315863921E-2</v>
      </c>
      <c r="H43" s="110">
        <v>2.6263157098454917E-2</v>
      </c>
      <c r="I43" s="110">
        <f>C43+H43</f>
        <v>2.6263157098454917E-2</v>
      </c>
      <c r="J43" s="85">
        <f>分析係数表!G46</f>
        <v>1.8518518518518517E-2</v>
      </c>
      <c r="K43" s="111">
        <f>I43*J43</f>
        <v>4.8635476108249844E-4</v>
      </c>
      <c r="L43" s="79"/>
      <c r="M43" s="80"/>
      <c r="N43" s="81">
        <f>分析係数表!H46</f>
        <v>2.5582997146511858E-2</v>
      </c>
      <c r="O43" s="82">
        <f t="shared" si="3"/>
        <v>0.48734853518119742</v>
      </c>
      <c r="P43" s="76">
        <f>分析係数表!C46</f>
        <v>4.6672428694900625E-2</v>
      </c>
      <c r="Q43" s="82">
        <f>O43*P43</f>
        <v>2.2745739757808706E-2</v>
      </c>
      <c r="R43" s="83">
        <v>2.4610411797737809E-2</v>
      </c>
      <c r="S43" s="84">
        <f>I43+R43</f>
        <v>5.0873568896192725E-2</v>
      </c>
      <c r="T43" s="85">
        <f>分析係数表!F46</f>
        <v>0.35185185185185186</v>
      </c>
      <c r="U43" s="86">
        <f>S43*T43</f>
        <v>1.789995942643818E-2</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108">
        <f>投入係数表!AM44</f>
        <v>0.41666666666666669</v>
      </c>
      <c r="E44" s="96">
        <f>SUM(E5:E43)</f>
        <v>41.666666666666664</v>
      </c>
      <c r="F44" s="98">
        <f>分析係数表!C47</f>
        <v>0.39611399613657461</v>
      </c>
      <c r="G44" s="96">
        <f>SUM(G5:G43)</f>
        <v>12.586971661041064</v>
      </c>
      <c r="H44" s="96">
        <f>SUM(H5:H43)</f>
        <v>14.855575118877988</v>
      </c>
      <c r="I44" s="96">
        <f>SUM(I5:I43)</f>
        <v>114.85557511887799</v>
      </c>
      <c r="J44" s="98">
        <f>分析係数表!G47</f>
        <v>0.26621430495689657</v>
      </c>
      <c r="K44" s="112">
        <f>SUM(K5:K43)</f>
        <v>30.382303785096976</v>
      </c>
      <c r="L44" s="94">
        <f>最終需要_まとめ!$L$33</f>
        <v>0.627</v>
      </c>
      <c r="M44" s="91">
        <f>K44*L44</f>
        <v>19.049704473255805</v>
      </c>
      <c r="N44" s="95">
        <f>分析係数表!H47</f>
        <v>1</v>
      </c>
      <c r="O44" s="96">
        <f>SUM(O5:O43)</f>
        <v>19.049704473255808</v>
      </c>
      <c r="P44" s="92">
        <f>分析係数表!C47</f>
        <v>0.39611399613657461</v>
      </c>
      <c r="Q44" s="96">
        <f>SUM(Q5:Q43)</f>
        <v>5.6102994256533538</v>
      </c>
      <c r="R44" s="91">
        <f>SUM(R5:R43)</f>
        <v>6.3076779823643436</v>
      </c>
      <c r="S44" s="97">
        <f>SUM(S5:S43)</f>
        <v>121.16325310124235</v>
      </c>
      <c r="T44" s="98">
        <f>分析係数表!F47</f>
        <v>0.49986530172413796</v>
      </c>
      <c r="U44" s="99">
        <f>SUM(U5:U43)</f>
        <v>67.229993804586528</v>
      </c>
      <c r="V44" s="100">
        <f>分析係数表!D47</f>
        <v>0.10482893318965517</v>
      </c>
      <c r="W44" s="101">
        <f>SUM(W5:W43)</f>
        <v>35</v>
      </c>
      <c r="X44" s="92">
        <f>分析係数表!E47</f>
        <v>8.4725215517241381E-2</v>
      </c>
      <c r="Y44" s="102">
        <f>SUM(Y5:Y43)</f>
        <v>24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1</v>
      </c>
      <c r="G5" s="110">
        <f t="shared" ref="G5:G38" si="0">E5*F5</f>
        <v>0</v>
      </c>
      <c r="H5" s="110">
        <f t="array" ref="H5:H43">MMULT(逆行列係数!C5:AO43,'38'!G5:G43)</f>
        <v>1.590645016388775E-2</v>
      </c>
      <c r="I5" s="110">
        <f t="shared" ref="I5:I38" si="1">C5+H5</f>
        <v>1.590645016388775E-2</v>
      </c>
      <c r="J5" s="85">
        <f>分析係数表!G8</f>
        <v>0.11967899511514306</v>
      </c>
      <c r="K5" s="111">
        <f t="shared" ref="K5:K38" si="2">I5*J5</f>
        <v>1.9036679714631885E-3</v>
      </c>
      <c r="L5" s="79" t="s">
        <v>177</v>
      </c>
      <c r="M5" s="80" t="s">
        <v>177</v>
      </c>
      <c r="N5" s="81">
        <f>分析係数表!H8</f>
        <v>1.4037849716291122E-2</v>
      </c>
      <c r="O5" s="82">
        <f t="shared" ref="O5:O43" si="3">$M$44*N5</f>
        <v>9.3396705321590612E-2</v>
      </c>
      <c r="P5" s="76">
        <f>分析係数表!C8</f>
        <v>1</v>
      </c>
      <c r="Q5" s="82">
        <f t="shared" ref="Q5:Q38" si="4">O5*P5</f>
        <v>9.3396705321590612E-2</v>
      </c>
      <c r="R5" s="83">
        <f t="array" ref="R5:R43">MMULT(逆行列係数!C5:AO43,'38'!Q5:Q43)</f>
        <v>0.13506365952527222</v>
      </c>
      <c r="S5" s="84">
        <f t="shared" ref="S5:S38" si="5">I5+R5</f>
        <v>0.15097010968915997</v>
      </c>
      <c r="T5" s="85">
        <f>分析係数表!F8</f>
        <v>0.45208187950686207</v>
      </c>
      <c r="U5" s="86">
        <f t="shared" ref="U5:U38" si="6">S5*T5</f>
        <v>6.8250850937632571E-2</v>
      </c>
      <c r="V5" s="87">
        <f>分析係数表!D8</f>
        <v>4.4545243079785996E-2</v>
      </c>
      <c r="W5" s="88">
        <f t="shared" ref="W5:W38" si="7">ROUND(S5*V5,0)</f>
        <v>0</v>
      </c>
      <c r="X5" s="76">
        <f>分析係数表!E8</f>
        <v>3.7217957664573156E-2</v>
      </c>
      <c r="Y5" s="89">
        <f t="shared" ref="Y5:Y38" si="8">ROUND(S5*X5,0)</f>
        <v>0</v>
      </c>
    </row>
    <row r="6" spans="1:25" x14ac:dyDescent="0.2">
      <c r="A6" s="6" t="s">
        <v>219</v>
      </c>
      <c r="B6" s="5" t="s">
        <v>265</v>
      </c>
      <c r="C6" s="90"/>
      <c r="D6" s="107">
        <f>投入係数表!AN6</f>
        <v>0</v>
      </c>
      <c r="E6" s="110">
        <f t="shared" ref="E6:E43" si="9">$C$42*D6</f>
        <v>0</v>
      </c>
      <c r="F6" s="85">
        <f>分析係数表!C9</f>
        <v>0.71764705882352942</v>
      </c>
      <c r="G6" s="110">
        <f t="shared" si="0"/>
        <v>0</v>
      </c>
      <c r="H6" s="110">
        <v>4.8376818610946927E-2</v>
      </c>
      <c r="I6" s="110">
        <f t="shared" si="1"/>
        <v>4.8376818610946927E-2</v>
      </c>
      <c r="J6" s="85">
        <f>分析係数表!G9</f>
        <v>0.25757575757575757</v>
      </c>
      <c r="K6" s="111">
        <f t="shared" si="2"/>
        <v>1.2460695702819663E-2</v>
      </c>
      <c r="L6" s="79"/>
      <c r="M6" s="80"/>
      <c r="N6" s="81">
        <f>分析係数表!H9</f>
        <v>7.2157171438879601E-4</v>
      </c>
      <c r="O6" s="82">
        <f t="shared" si="3"/>
        <v>4.8007652268107328E-3</v>
      </c>
      <c r="P6" s="76">
        <f>分析係数表!C9</f>
        <v>0.71764705882352942</v>
      </c>
      <c r="Q6" s="82">
        <f t="shared" si="4"/>
        <v>3.4452550451229964E-3</v>
      </c>
      <c r="R6" s="83">
        <v>4.2329253126936351E-3</v>
      </c>
      <c r="S6" s="84">
        <f t="shared" si="5"/>
        <v>5.260974392364056E-2</v>
      </c>
      <c r="T6" s="85">
        <f>分析係数表!F9</f>
        <v>0.71212121212121215</v>
      </c>
      <c r="U6" s="86">
        <f t="shared" si="6"/>
        <v>3.7464514612289494E-2</v>
      </c>
      <c r="V6" s="87">
        <f>分析係数表!D9</f>
        <v>0.16666666666666666</v>
      </c>
      <c r="W6" s="88">
        <f t="shared" si="7"/>
        <v>0</v>
      </c>
      <c r="X6" s="76">
        <f>分析係数表!E9</f>
        <v>3.0303030303030304E-2</v>
      </c>
      <c r="Y6" s="89">
        <f t="shared" si="8"/>
        <v>0</v>
      </c>
    </row>
    <row r="7" spans="1:25" x14ac:dyDescent="0.2">
      <c r="A7" s="6" t="s">
        <v>220</v>
      </c>
      <c r="B7" s="5" t="s">
        <v>266</v>
      </c>
      <c r="C7" s="90"/>
      <c r="D7" s="107">
        <f>投入係数表!AN7</f>
        <v>0</v>
      </c>
      <c r="E7" s="110">
        <f t="shared" si="9"/>
        <v>0</v>
      </c>
      <c r="F7" s="85">
        <f>分析係数表!C10</f>
        <v>2.3584905660377409E-2</v>
      </c>
      <c r="G7" s="110">
        <f t="shared" si="0"/>
        <v>0</v>
      </c>
      <c r="H7" s="110">
        <v>5.6320557621272532E-6</v>
      </c>
      <c r="I7" s="110">
        <f t="shared" si="1"/>
        <v>5.6320557621272532E-6</v>
      </c>
      <c r="J7" s="85">
        <f>分析係数表!G10</f>
        <v>0.2857142857142857</v>
      </c>
      <c r="K7" s="111">
        <f t="shared" si="2"/>
        <v>1.6091587891792151E-6</v>
      </c>
      <c r="L7" s="79"/>
      <c r="M7" s="80"/>
      <c r="N7" s="81">
        <f>分析係数表!H10</f>
        <v>1.443143428777592E-3</v>
      </c>
      <c r="O7" s="82">
        <f t="shared" si="3"/>
        <v>9.6015304536214655E-3</v>
      </c>
      <c r="P7" s="76">
        <f>分析係数表!C10</f>
        <v>2.3584905660377409E-2</v>
      </c>
      <c r="Q7" s="82">
        <f t="shared" si="4"/>
        <v>2.2645118994390296E-4</v>
      </c>
      <c r="R7" s="83">
        <v>3.2472843321381225E-4</v>
      </c>
      <c r="S7" s="84">
        <f t="shared" si="5"/>
        <v>3.3036048897593952E-4</v>
      </c>
      <c r="T7" s="85">
        <f>分析係数表!F10</f>
        <v>0.5714285714285714</v>
      </c>
      <c r="U7" s="86">
        <f t="shared" si="6"/>
        <v>1.8877742227196544E-4</v>
      </c>
      <c r="V7" s="87">
        <f>分析係数表!D10</f>
        <v>0.14285714285714285</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-2.1821660121866966E-4</v>
      </c>
      <c r="P8" s="76">
        <f>分析係数表!C11</f>
        <v>0</v>
      </c>
      <c r="Q8" s="82">
        <f t="shared" si="4"/>
        <v>0</v>
      </c>
      <c r="R8" s="83">
        <v>0</v>
      </c>
      <c r="S8" s="84">
        <f t="shared" si="5"/>
        <v>0</v>
      </c>
      <c r="T8" s="85">
        <f>分析係数表!F11</f>
        <v>1</v>
      </c>
      <c r="U8" s="86">
        <f t="shared" si="6"/>
        <v>0</v>
      </c>
      <c r="V8" s="87">
        <f>分析係数表!D11</f>
        <v>1</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0.10853964836742014</v>
      </c>
      <c r="G9" s="110">
        <f t="shared" si="0"/>
        <v>0</v>
      </c>
      <c r="H9" s="110">
        <v>1.0664645344415679E-3</v>
      </c>
      <c r="I9" s="110">
        <f t="shared" si="1"/>
        <v>1.0664645344415679E-3</v>
      </c>
      <c r="J9" s="85">
        <f>分析係数表!G12</f>
        <v>0.14452332657200812</v>
      </c>
      <c r="K9" s="111">
        <f t="shared" si="2"/>
        <v>1.541290021885633E-4</v>
      </c>
      <c r="L9" s="79"/>
      <c r="M9" s="80"/>
      <c r="N9" s="81">
        <f>分析係数表!H12</f>
        <v>0.10554626258650661</v>
      </c>
      <c r="O9" s="82">
        <f t="shared" si="3"/>
        <v>0.70222102272167897</v>
      </c>
      <c r="P9" s="76">
        <f>分析係数表!C12</f>
        <v>0.10853964836742014</v>
      </c>
      <c r="Q9" s="82">
        <f t="shared" si="4"/>
        <v>7.6218822882421183E-2</v>
      </c>
      <c r="R9" s="83">
        <v>8.3692073230924174E-2</v>
      </c>
      <c r="S9" s="84">
        <f t="shared" si="5"/>
        <v>8.4758537765365738E-2</v>
      </c>
      <c r="T9" s="85">
        <f>分析係数表!F12</f>
        <v>0.28575050709939148</v>
      </c>
      <c r="U9" s="86">
        <f t="shared" si="6"/>
        <v>2.4219795147456185E-2</v>
      </c>
      <c r="V9" s="87">
        <f>分析係数表!D12</f>
        <v>4.7413793103448273E-2</v>
      </c>
      <c r="W9" s="88">
        <f t="shared" si="7"/>
        <v>0</v>
      </c>
      <c r="X9" s="76">
        <f>分析係数表!E12</f>
        <v>4.5131845841784993E-2</v>
      </c>
      <c r="Y9" s="89">
        <f t="shared" si="8"/>
        <v>0</v>
      </c>
    </row>
    <row r="10" spans="1:25" x14ac:dyDescent="0.2">
      <c r="A10" s="6" t="s">
        <v>223</v>
      </c>
      <c r="B10" s="5" t="s">
        <v>28</v>
      </c>
      <c r="C10" s="90"/>
      <c r="D10" s="107">
        <f>投入係数表!AN10</f>
        <v>3.9215686274509803E-2</v>
      </c>
      <c r="E10" s="110">
        <f t="shared" si="9"/>
        <v>3.9215686274509802</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0.10452575198374275</v>
      </c>
      <c r="P10" s="76">
        <f>分析係数表!C13</f>
        <v>0</v>
      </c>
      <c r="Q10" s="82">
        <f t="shared" si="4"/>
        <v>0</v>
      </c>
      <c r="R10" s="83">
        <v>0</v>
      </c>
      <c r="S10" s="84">
        <f t="shared" si="5"/>
        <v>0</v>
      </c>
      <c r="T10" s="85">
        <f>分析係数表!F13</f>
        <v>0.40476190476190477</v>
      </c>
      <c r="U10" s="86">
        <f t="shared" si="6"/>
        <v>0</v>
      </c>
      <c r="V10" s="87">
        <f>分析係数表!D13</f>
        <v>0.15476190476190477</v>
      </c>
      <c r="W10" s="88">
        <f t="shared" si="7"/>
        <v>0</v>
      </c>
      <c r="X10" s="76">
        <f>分析係数表!E13</f>
        <v>0.11904761904761904</v>
      </c>
      <c r="Y10" s="89">
        <f t="shared" si="8"/>
        <v>0</v>
      </c>
    </row>
    <row r="11" spans="1:25" x14ac:dyDescent="0.2">
      <c r="A11" s="6" t="s">
        <v>224</v>
      </c>
      <c r="B11" s="5" t="s">
        <v>267</v>
      </c>
      <c r="C11" s="90"/>
      <c r="D11" s="107">
        <f>投入係数表!AN11</f>
        <v>7.8431372549019607E-2</v>
      </c>
      <c r="E11" s="110">
        <f t="shared" si="9"/>
        <v>7.8431372549019605</v>
      </c>
      <c r="F11" s="85">
        <f>分析係数表!C14</f>
        <v>8.8339222614840951E-2</v>
      </c>
      <c r="G11" s="110">
        <f t="shared" si="0"/>
        <v>0.69285664795953683</v>
      </c>
      <c r="H11" s="110">
        <v>0.72262718826124661</v>
      </c>
      <c r="I11" s="110">
        <f t="shared" si="1"/>
        <v>0.72262718826124661</v>
      </c>
      <c r="J11" s="85">
        <f>分析係数表!G14</f>
        <v>0.19860627177700349</v>
      </c>
      <c r="K11" s="111">
        <f t="shared" si="2"/>
        <v>0.14351829174526501</v>
      </c>
      <c r="L11" s="79"/>
      <c r="M11" s="80"/>
      <c r="N11" s="81">
        <f>分析係数表!H14</f>
        <v>1.3119485716159927E-3</v>
      </c>
      <c r="O11" s="82">
        <f t="shared" si="3"/>
        <v>8.7286640487467867E-3</v>
      </c>
      <c r="P11" s="76">
        <f>分析係数表!C14</f>
        <v>8.8339222614840951E-2</v>
      </c>
      <c r="Q11" s="82">
        <f t="shared" si="4"/>
        <v>7.7108339653240131E-4</v>
      </c>
      <c r="R11" s="83">
        <v>2.1197461675678117E-3</v>
      </c>
      <c r="S11" s="84">
        <f t="shared" si="5"/>
        <v>0.72474693442881444</v>
      </c>
      <c r="T11" s="85">
        <f>分析係数表!F14</f>
        <v>0.38327526132404183</v>
      </c>
      <c r="U11" s="86">
        <f t="shared" si="6"/>
        <v>0.27777757068700204</v>
      </c>
      <c r="V11" s="87">
        <f>分析係数表!D14</f>
        <v>0.14285714285714285</v>
      </c>
      <c r="W11" s="88">
        <f t="shared" si="7"/>
        <v>0</v>
      </c>
      <c r="X11" s="76">
        <f>分析係数表!E14</f>
        <v>8.3623693379790948E-2</v>
      </c>
      <c r="Y11" s="89">
        <f t="shared" si="8"/>
        <v>0</v>
      </c>
    </row>
    <row r="12" spans="1:25" x14ac:dyDescent="0.2">
      <c r="A12" s="6" t="s">
        <v>225</v>
      </c>
      <c r="B12" s="5" t="s">
        <v>29</v>
      </c>
      <c r="C12" s="90"/>
      <c r="D12" s="107">
        <f>投入係数表!AN12</f>
        <v>1.9607843137254902E-2</v>
      </c>
      <c r="E12" s="110">
        <f t="shared" si="9"/>
        <v>1.9607843137254901</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6.5028547163163558E-2</v>
      </c>
      <c r="P12" s="76">
        <f>分析係数表!C15</f>
        <v>0</v>
      </c>
      <c r="Q12" s="82">
        <f t="shared" si="4"/>
        <v>0</v>
      </c>
      <c r="R12" s="83">
        <v>0</v>
      </c>
      <c r="S12" s="84">
        <f t="shared" si="5"/>
        <v>0</v>
      </c>
      <c r="T12" s="85">
        <f>分析係数表!F15</f>
        <v>0.30357142857142855</v>
      </c>
      <c r="U12" s="86">
        <f t="shared" si="6"/>
        <v>0</v>
      </c>
      <c r="V12" s="87">
        <f>分析係数表!D15</f>
        <v>3.9596273291925464E-2</v>
      </c>
      <c r="W12" s="88">
        <f t="shared" si="7"/>
        <v>0</v>
      </c>
      <c r="X12" s="76">
        <f>分析係数表!E15</f>
        <v>3.7267080745341616E-2</v>
      </c>
      <c r="Y12" s="89">
        <f t="shared" si="8"/>
        <v>0</v>
      </c>
    </row>
    <row r="13" spans="1:25" x14ac:dyDescent="0.2">
      <c r="A13" s="6" t="s">
        <v>226</v>
      </c>
      <c r="B13" s="5" t="s">
        <v>30</v>
      </c>
      <c r="C13" s="90"/>
      <c r="D13" s="107">
        <f>投入係数表!AN13</f>
        <v>0</v>
      </c>
      <c r="E13" s="110">
        <f t="shared" si="9"/>
        <v>0</v>
      </c>
      <c r="F13" s="85">
        <f>分析係数表!C16</f>
        <v>0.17911646586345387</v>
      </c>
      <c r="G13" s="110">
        <f t="shared" si="0"/>
        <v>0</v>
      </c>
      <c r="H13" s="110">
        <v>0.11014509534875982</v>
      </c>
      <c r="I13" s="110">
        <f t="shared" si="1"/>
        <v>0.11014509534875982</v>
      </c>
      <c r="J13" s="85">
        <f>分析係数表!G16</f>
        <v>3.2586558044806514E-2</v>
      </c>
      <c r="K13" s="111">
        <f t="shared" si="2"/>
        <v>3.58924954293311E-3</v>
      </c>
      <c r="L13" s="79"/>
      <c r="M13" s="80"/>
      <c r="N13" s="81">
        <f>分析係数表!H16</f>
        <v>1.8859260716979895E-2</v>
      </c>
      <c r="O13" s="82">
        <f t="shared" si="3"/>
        <v>0.12547454570073505</v>
      </c>
      <c r="P13" s="76">
        <f>分析係数表!C16</f>
        <v>0.17911646586345387</v>
      </c>
      <c r="Q13" s="82">
        <f t="shared" si="4"/>
        <v>2.2474557181738092E-2</v>
      </c>
      <c r="R13" s="83">
        <v>2.7545040156977459E-2</v>
      </c>
      <c r="S13" s="84">
        <f t="shared" si="5"/>
        <v>0.13769013550573728</v>
      </c>
      <c r="T13" s="85">
        <f>分析係数表!F16</f>
        <v>0.28920570264765783</v>
      </c>
      <c r="U13" s="86">
        <f t="shared" si="6"/>
        <v>3.9820772386587967E-2</v>
      </c>
      <c r="V13" s="87">
        <f>分析係数表!D16</f>
        <v>0</v>
      </c>
      <c r="W13" s="88">
        <f t="shared" si="7"/>
        <v>0</v>
      </c>
      <c r="X13" s="76">
        <f>分析係数表!E16</f>
        <v>0</v>
      </c>
      <c r="Y13" s="89">
        <f t="shared" si="8"/>
        <v>0</v>
      </c>
    </row>
    <row r="14" spans="1:25" x14ac:dyDescent="0.2">
      <c r="A14" s="6" t="s">
        <v>2</v>
      </c>
      <c r="B14" s="5" t="s">
        <v>364</v>
      </c>
      <c r="C14" s="90"/>
      <c r="D14" s="107">
        <f>投入係数表!AN14</f>
        <v>0.39215686274509803</v>
      </c>
      <c r="E14" s="110">
        <f t="shared" si="9"/>
        <v>39.215686274509807</v>
      </c>
      <c r="F14" s="85">
        <f>分析係数表!C17</f>
        <v>0.37357512953367877</v>
      </c>
      <c r="G14" s="110">
        <f t="shared" si="0"/>
        <v>14.650005079752109</v>
      </c>
      <c r="H14" s="110">
        <v>16.277365086786023</v>
      </c>
      <c r="I14" s="110">
        <f t="shared" si="1"/>
        <v>16.277365086786023</v>
      </c>
      <c r="J14" s="85">
        <f>分析係数表!G17</f>
        <v>0.21247931930985584</v>
      </c>
      <c r="K14" s="111">
        <f t="shared" si="2"/>
        <v>3.4586034537983066</v>
      </c>
      <c r="L14" s="79"/>
      <c r="M14" s="80"/>
      <c r="N14" s="81">
        <f>分析係数表!H17</f>
        <v>3.1158778575879824E-3</v>
      </c>
      <c r="O14" s="82">
        <f t="shared" si="3"/>
        <v>2.0730577115773616E-2</v>
      </c>
      <c r="P14" s="76">
        <f>分析係数表!C17</f>
        <v>0.37357512953367877</v>
      </c>
      <c r="Q14" s="82">
        <f t="shared" si="4"/>
        <v>7.7444280313330458E-3</v>
      </c>
      <c r="R14" s="83">
        <v>1.4795933009857192E-2</v>
      </c>
      <c r="S14" s="84">
        <f t="shared" si="5"/>
        <v>16.292161019795881</v>
      </c>
      <c r="T14" s="85">
        <f>分析係数表!F17</f>
        <v>0.32309146773812336</v>
      </c>
      <c r="U14" s="86">
        <f t="shared" si="6"/>
        <v>5.2638582165116921</v>
      </c>
      <c r="V14" s="87">
        <f>分析係数表!D17</f>
        <v>3.8761522098794611E-2</v>
      </c>
      <c r="W14" s="88">
        <f t="shared" si="7"/>
        <v>1</v>
      </c>
      <c r="X14" s="76">
        <f>分析係数表!E17</f>
        <v>3.8761522098794611E-2</v>
      </c>
      <c r="Y14" s="89">
        <f t="shared" si="8"/>
        <v>1</v>
      </c>
    </row>
    <row r="15" spans="1:25" x14ac:dyDescent="0.2">
      <c r="A15" s="6" t="s">
        <v>3</v>
      </c>
      <c r="B15" s="5" t="s">
        <v>31</v>
      </c>
      <c r="C15" s="90"/>
      <c r="D15" s="107">
        <f>投入係数表!AN15</f>
        <v>0</v>
      </c>
      <c r="E15" s="110">
        <f t="shared" si="9"/>
        <v>0</v>
      </c>
      <c r="F15" s="85">
        <f>分析係数表!C18</f>
        <v>9.0293453724604955E-2</v>
      </c>
      <c r="G15" s="110">
        <f t="shared" si="0"/>
        <v>0</v>
      </c>
      <c r="H15" s="110">
        <v>8.3553931502541728E-3</v>
      </c>
      <c r="I15" s="110">
        <f t="shared" si="1"/>
        <v>8.3553931502541728E-3</v>
      </c>
      <c r="J15" s="85">
        <f>分析係数表!G18</f>
        <v>0.21491228070175439</v>
      </c>
      <c r="K15" s="111">
        <f t="shared" si="2"/>
        <v>1.7956765980809406E-3</v>
      </c>
      <c r="L15" s="79"/>
      <c r="M15" s="80"/>
      <c r="N15" s="81">
        <f>分析係数表!H18</f>
        <v>4.9198071435599725E-4</v>
      </c>
      <c r="O15" s="82">
        <f t="shared" si="3"/>
        <v>3.2732490182800448E-3</v>
      </c>
      <c r="P15" s="76">
        <f>分析係数表!C18</f>
        <v>9.0293453724604955E-2</v>
      </c>
      <c r="Q15" s="82">
        <f t="shared" si="4"/>
        <v>2.9555295876117785E-4</v>
      </c>
      <c r="R15" s="83">
        <v>5.872306730659181E-4</v>
      </c>
      <c r="S15" s="84">
        <f t="shared" si="5"/>
        <v>8.9426238233200912E-3</v>
      </c>
      <c r="T15" s="85">
        <f>分析係数表!F18</f>
        <v>0.46052631578947367</v>
      </c>
      <c r="U15" s="86">
        <f t="shared" si="6"/>
        <v>4.1183136028447786E-3</v>
      </c>
      <c r="V15" s="87">
        <f>分析係数表!D18</f>
        <v>2.1929824561403508E-2</v>
      </c>
      <c r="W15" s="88">
        <f t="shared" si="7"/>
        <v>0</v>
      </c>
      <c r="X15" s="76">
        <f>分析係数表!E18</f>
        <v>2.1929824561403508E-2</v>
      </c>
      <c r="Y15" s="89">
        <f t="shared" si="8"/>
        <v>0</v>
      </c>
    </row>
    <row r="16" spans="1:25" x14ac:dyDescent="0.2">
      <c r="A16" s="6" t="s">
        <v>4</v>
      </c>
      <c r="B16" s="5" t="s">
        <v>32</v>
      </c>
      <c r="C16" s="90"/>
      <c r="D16" s="107">
        <f>投入係数表!AN16</f>
        <v>0</v>
      </c>
      <c r="E16" s="110">
        <f t="shared" si="9"/>
        <v>0</v>
      </c>
      <c r="F16" s="85">
        <f>分析係数表!C19</f>
        <v>1.9704433497536922E-2</v>
      </c>
      <c r="G16" s="110">
        <f t="shared" si="0"/>
        <v>0</v>
      </c>
      <c r="H16" s="110">
        <v>1.3171278437840485E-3</v>
      </c>
      <c r="I16" s="110">
        <f t="shared" si="1"/>
        <v>1.3171278437840485E-3</v>
      </c>
      <c r="J16" s="85">
        <f>分析係数表!G19</f>
        <v>6.3291139240506333E-2</v>
      </c>
      <c r="K16" s="111">
        <f t="shared" si="2"/>
        <v>8.336252175848408E-5</v>
      </c>
      <c r="L16" s="79"/>
      <c r="M16" s="80"/>
      <c r="N16" s="81">
        <f>分析係数表!H19</f>
        <v>-1.3119485716159927E-4</v>
      </c>
      <c r="O16" s="82">
        <f t="shared" si="3"/>
        <v>-8.7286640487467862E-4</v>
      </c>
      <c r="P16" s="76">
        <f>分析係数表!C19</f>
        <v>1.9704433497536922E-2</v>
      </c>
      <c r="Q16" s="82">
        <f t="shared" si="4"/>
        <v>-1.7199338027087243E-5</v>
      </c>
      <c r="R16" s="83">
        <v>6.9910713338247493E-5</v>
      </c>
      <c r="S16" s="84">
        <f t="shared" si="5"/>
        <v>1.3870385571222959E-3</v>
      </c>
      <c r="T16" s="85">
        <f>分析係数表!F19</f>
        <v>0.26582278481012656</v>
      </c>
      <c r="U16" s="86">
        <f t="shared" si="6"/>
        <v>3.6870645189326852E-4</v>
      </c>
      <c r="V16" s="87">
        <f>分析係数表!D19</f>
        <v>3.7974683544303799E-2</v>
      </c>
      <c r="W16" s="88">
        <f t="shared" si="7"/>
        <v>0</v>
      </c>
      <c r="X16" s="76">
        <f>分析係数表!E19</f>
        <v>0</v>
      </c>
      <c r="Y16" s="89">
        <f t="shared" si="8"/>
        <v>0</v>
      </c>
    </row>
    <row r="17" spans="1:25" x14ac:dyDescent="0.2">
      <c r="A17" s="6" t="s">
        <v>5</v>
      </c>
      <c r="B17" s="5" t="s">
        <v>33</v>
      </c>
      <c r="C17" s="90"/>
      <c r="D17" s="107">
        <f>投入係数表!AN17</f>
        <v>0</v>
      </c>
      <c r="E17" s="110">
        <f t="shared" si="9"/>
        <v>0</v>
      </c>
      <c r="F17" s="85">
        <f>分析係数表!C20</f>
        <v>3.1397174254317317E-3</v>
      </c>
      <c r="G17" s="110">
        <f t="shared" si="0"/>
        <v>0</v>
      </c>
      <c r="H17" s="110">
        <v>2.4871632984607359E-4</v>
      </c>
      <c r="I17" s="110">
        <f t="shared" si="1"/>
        <v>2.4871632984607359E-4</v>
      </c>
      <c r="J17" s="85">
        <f>分析係数表!G20</f>
        <v>0.11538461538461539</v>
      </c>
      <c r="K17" s="111">
        <f t="shared" si="2"/>
        <v>2.8698038059162337E-5</v>
      </c>
      <c r="L17" s="79"/>
      <c r="M17" s="80"/>
      <c r="N17" s="81">
        <f>分析係数表!H20</f>
        <v>6.231755715175965E-4</v>
      </c>
      <c r="O17" s="82">
        <f t="shared" si="3"/>
        <v>4.1461154231547236E-3</v>
      </c>
      <c r="P17" s="76">
        <f>分析係数表!C20</f>
        <v>3.1397174254317317E-3</v>
      </c>
      <c r="Q17" s="82">
        <f t="shared" si="4"/>
        <v>1.3017630841930144E-5</v>
      </c>
      <c r="R17" s="83">
        <v>3.1163714288071839E-5</v>
      </c>
      <c r="S17" s="84">
        <f t="shared" si="5"/>
        <v>2.7988004413414543E-4</v>
      </c>
      <c r="T17" s="85">
        <f>分析係数表!F20</f>
        <v>0.26923076923076922</v>
      </c>
      <c r="U17" s="86">
        <f t="shared" si="6"/>
        <v>7.5352319574577609E-5</v>
      </c>
      <c r="V17" s="87">
        <f>分析係数表!D20</f>
        <v>0</v>
      </c>
      <c r="W17" s="88">
        <f t="shared" si="7"/>
        <v>0</v>
      </c>
      <c r="X17" s="76">
        <f>分析係数表!E20</f>
        <v>0</v>
      </c>
      <c r="Y17" s="89">
        <f t="shared" si="8"/>
        <v>0</v>
      </c>
    </row>
    <row r="18" spans="1:25" x14ac:dyDescent="0.2">
      <c r="A18" s="6" t="s">
        <v>6</v>
      </c>
      <c r="B18" s="5" t="s">
        <v>34</v>
      </c>
      <c r="C18" s="90"/>
      <c r="D18" s="107">
        <f>投入係数表!AN18</f>
        <v>0</v>
      </c>
      <c r="E18" s="110">
        <f t="shared" si="9"/>
        <v>0</v>
      </c>
      <c r="F18" s="85">
        <f>分析係数表!C21</f>
        <v>0.20240700218818386</v>
      </c>
      <c r="G18" s="110">
        <f t="shared" si="0"/>
        <v>0</v>
      </c>
      <c r="H18" s="110">
        <v>2.7455678639696598E-2</v>
      </c>
      <c r="I18" s="110">
        <f t="shared" si="1"/>
        <v>2.7455678639696598E-2</v>
      </c>
      <c r="J18" s="85">
        <f>分析係数表!G21</f>
        <v>0.28486646884272998</v>
      </c>
      <c r="K18" s="111">
        <f t="shared" si="2"/>
        <v>7.8212022237711381E-3</v>
      </c>
      <c r="L18" s="79"/>
      <c r="M18" s="80"/>
      <c r="N18" s="81">
        <f>分析係数表!H21</f>
        <v>1.0495588572927942E-3</v>
      </c>
      <c r="O18" s="82">
        <f t="shared" si="3"/>
        <v>6.982931238997429E-3</v>
      </c>
      <c r="P18" s="76">
        <f>分析係数表!C21</f>
        <v>0.20240700218818386</v>
      </c>
      <c r="Q18" s="82">
        <f t="shared" si="4"/>
        <v>1.4133941785716901E-3</v>
      </c>
      <c r="R18" s="83">
        <v>2.7087776356478992E-3</v>
      </c>
      <c r="S18" s="84">
        <f t="shared" si="5"/>
        <v>3.0164456275344496E-2</v>
      </c>
      <c r="T18" s="85">
        <f>分析係数表!F21</f>
        <v>0.42507418397626112</v>
      </c>
      <c r="U18" s="86">
        <f t="shared" si="6"/>
        <v>1.282213163632967E-2</v>
      </c>
      <c r="V18" s="87">
        <f>分析係数表!D21</f>
        <v>6.1572700296735908E-2</v>
      </c>
      <c r="W18" s="88">
        <f t="shared" si="7"/>
        <v>0</v>
      </c>
      <c r="X18" s="76">
        <f>分析係数表!E21</f>
        <v>5.118694362017804E-2</v>
      </c>
      <c r="Y18" s="89">
        <f t="shared" si="8"/>
        <v>0</v>
      </c>
    </row>
    <row r="19" spans="1:25" x14ac:dyDescent="0.2">
      <c r="A19" s="6" t="s">
        <v>7</v>
      </c>
      <c r="B19" s="5" t="s">
        <v>268</v>
      </c>
      <c r="C19" s="90"/>
      <c r="D19" s="107">
        <f>投入係数表!AN19</f>
        <v>0</v>
      </c>
      <c r="E19" s="110">
        <f t="shared" si="9"/>
        <v>0</v>
      </c>
      <c r="F19" s="85">
        <f>分析係数表!C22</f>
        <v>1.320132013201325E-2</v>
      </c>
      <c r="G19" s="110">
        <f t="shared" si="0"/>
        <v>0</v>
      </c>
      <c r="H19" s="110">
        <v>3.4476855689592414E-4</v>
      </c>
      <c r="I19" s="110">
        <f t="shared" si="1"/>
        <v>3.4476855689592414E-4</v>
      </c>
      <c r="J19" s="85">
        <f>分析係数表!G22</f>
        <v>0.19444444444444445</v>
      </c>
      <c r="K19" s="111">
        <f t="shared" si="2"/>
        <v>6.7038330507540801E-5</v>
      </c>
      <c r="L19" s="79"/>
      <c r="M19" s="80"/>
      <c r="N19" s="81">
        <f>分析係数表!H22</f>
        <v>6.5597428580799636E-5</v>
      </c>
      <c r="O19" s="82">
        <f t="shared" si="3"/>
        <v>4.3643320243733931E-4</v>
      </c>
      <c r="P19" s="76">
        <f>分析係数表!C22</f>
        <v>1.320132013201325E-2</v>
      </c>
      <c r="Q19" s="82">
        <f t="shared" si="4"/>
        <v>5.7614944216150618E-6</v>
      </c>
      <c r="R19" s="83">
        <v>3.9573128805835391E-5</v>
      </c>
      <c r="S19" s="84">
        <f t="shared" si="5"/>
        <v>3.8434168570175955E-4</v>
      </c>
      <c r="T19" s="85">
        <f>分析係数表!F22</f>
        <v>0.42592592592592593</v>
      </c>
      <c r="U19" s="86">
        <f t="shared" si="6"/>
        <v>1.6370108835445313E-4</v>
      </c>
      <c r="V19" s="87">
        <f>分析係数表!D22</f>
        <v>2.7777777777777776E-2</v>
      </c>
      <c r="W19" s="88">
        <f t="shared" si="7"/>
        <v>0</v>
      </c>
      <c r="X19" s="76">
        <f>分析係数表!E22</f>
        <v>0</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2.1821660121866966E-4</v>
      </c>
      <c r="P20" s="76">
        <f>分析係数表!C23</f>
        <v>0</v>
      </c>
      <c r="Q20" s="82">
        <f t="shared" si="4"/>
        <v>0</v>
      </c>
      <c r="R20" s="83">
        <v>0</v>
      </c>
      <c r="S20" s="84">
        <f t="shared" si="5"/>
        <v>0</v>
      </c>
      <c r="T20" s="85">
        <f>分析係数表!F23</f>
        <v>0.4357894736842105</v>
      </c>
      <c r="U20" s="86">
        <f t="shared" si="6"/>
        <v>0</v>
      </c>
      <c r="V20" s="87">
        <f>分析係数表!D23</f>
        <v>5.2631578947368418E-2</v>
      </c>
      <c r="W20" s="88">
        <f t="shared" si="7"/>
        <v>0</v>
      </c>
      <c r="X20" s="76">
        <f>分析係数表!E23</f>
        <v>4.8421052631578948E-2</v>
      </c>
      <c r="Y20" s="89">
        <f t="shared" si="8"/>
        <v>0</v>
      </c>
    </row>
    <row r="21" spans="1:25" x14ac:dyDescent="0.2">
      <c r="A21" s="6" t="s">
        <v>9</v>
      </c>
      <c r="B21" s="5" t="s">
        <v>270</v>
      </c>
      <c r="C21" s="90"/>
      <c r="D21" s="107">
        <f>投入係数表!AN21</f>
        <v>1.9607843137254902E-2</v>
      </c>
      <c r="E21" s="110">
        <f t="shared" si="9"/>
        <v>1.9607843137254901</v>
      </c>
      <c r="F21" s="85">
        <f>分析係数表!C24</f>
        <v>0.31952662721893488</v>
      </c>
      <c r="G21" s="110">
        <f t="shared" si="0"/>
        <v>0.62652279846849979</v>
      </c>
      <c r="H21" s="110">
        <v>0.64545209149757954</v>
      </c>
      <c r="I21" s="110">
        <f t="shared" si="1"/>
        <v>0.64545209149757954</v>
      </c>
      <c r="J21" s="85">
        <f>分析係数表!G24</f>
        <v>0.20786516853932585</v>
      </c>
      <c r="K21" s="111">
        <f t="shared" si="2"/>
        <v>0.13416700778320473</v>
      </c>
      <c r="L21" s="79"/>
      <c r="M21" s="80"/>
      <c r="N21" s="81">
        <f>分析係数表!H24</f>
        <v>4.2638328577519763E-4</v>
      </c>
      <c r="O21" s="82">
        <f t="shared" si="3"/>
        <v>2.8368158158427054E-3</v>
      </c>
      <c r="P21" s="76">
        <f>分析係数表!C24</f>
        <v>0.31952662721893488</v>
      </c>
      <c r="Q21" s="82">
        <f t="shared" si="4"/>
        <v>9.0643818967755076E-4</v>
      </c>
      <c r="R21" s="83">
        <v>1.9555776941646901E-3</v>
      </c>
      <c r="S21" s="84">
        <f t="shared" si="5"/>
        <v>0.6474076691917442</v>
      </c>
      <c r="T21" s="85">
        <f>分析係数表!F24</f>
        <v>0.398876404494382</v>
      </c>
      <c r="U21" s="86">
        <f t="shared" si="6"/>
        <v>0.25823564332929122</v>
      </c>
      <c r="V21" s="87">
        <f>分析係数表!D24</f>
        <v>5.6179775280898875E-2</v>
      </c>
      <c r="W21" s="88">
        <f t="shared" si="7"/>
        <v>0</v>
      </c>
      <c r="X21" s="76">
        <f>分析係数表!E24</f>
        <v>5.0561797752808987E-2</v>
      </c>
      <c r="Y21" s="89">
        <f t="shared" si="8"/>
        <v>0</v>
      </c>
    </row>
    <row r="22" spans="1:25" x14ac:dyDescent="0.2">
      <c r="A22" s="6" t="s">
        <v>10</v>
      </c>
      <c r="B22" s="5" t="s">
        <v>271</v>
      </c>
      <c r="C22" s="90"/>
      <c r="D22" s="107">
        <f>投入係数表!AN22</f>
        <v>3.9215686274509803E-2</v>
      </c>
      <c r="E22" s="110">
        <f t="shared" si="9"/>
        <v>3.9215686274509802</v>
      </c>
      <c r="F22" s="85">
        <f>分析係数表!C25</f>
        <v>1.883239171374762E-2</v>
      </c>
      <c r="G22" s="110">
        <f t="shared" si="0"/>
        <v>7.3852516524500464E-2</v>
      </c>
      <c r="H22" s="110">
        <v>7.6138003433375442E-2</v>
      </c>
      <c r="I22" s="110">
        <f t="shared" si="1"/>
        <v>7.6138003433375442E-2</v>
      </c>
      <c r="J22" s="85">
        <f>分析係数表!G25</f>
        <v>0.19852941176470587</v>
      </c>
      <c r="K22" s="111">
        <f t="shared" si="2"/>
        <v>1.5115633034567182E-2</v>
      </c>
      <c r="L22" s="79"/>
      <c r="M22" s="80"/>
      <c r="N22" s="81">
        <f>分析係数表!H25</f>
        <v>5.9037685722719666E-4</v>
      </c>
      <c r="O22" s="82">
        <f t="shared" si="3"/>
        <v>3.9278988219360531E-3</v>
      </c>
      <c r="P22" s="76">
        <f>分析係数表!C25</f>
        <v>1.883239171374762E-2</v>
      </c>
      <c r="Q22" s="82">
        <f t="shared" si="4"/>
        <v>7.3971729226667563E-5</v>
      </c>
      <c r="R22" s="83">
        <v>3.248056320949551E-4</v>
      </c>
      <c r="S22" s="84">
        <f t="shared" si="5"/>
        <v>7.64628090654704E-2</v>
      </c>
      <c r="T22" s="85">
        <f>分析係数表!F25</f>
        <v>0.35294117647058826</v>
      </c>
      <c r="U22" s="86">
        <f t="shared" si="6"/>
        <v>2.6986873787813084E-2</v>
      </c>
      <c r="V22" s="87">
        <f>分析係数表!D25</f>
        <v>6.6176470588235295E-2</v>
      </c>
      <c r="W22" s="88">
        <f t="shared" si="7"/>
        <v>0</v>
      </c>
      <c r="X22" s="76">
        <f>分析係数表!E25</f>
        <v>6.25E-2</v>
      </c>
      <c r="Y22" s="89">
        <f t="shared" si="8"/>
        <v>0</v>
      </c>
    </row>
    <row r="23" spans="1:25" x14ac:dyDescent="0.2">
      <c r="A23" s="6" t="s">
        <v>11</v>
      </c>
      <c r="B23" s="5" t="s">
        <v>35</v>
      </c>
      <c r="C23" s="90"/>
      <c r="D23" s="107">
        <f>投入係数表!AN23</f>
        <v>0</v>
      </c>
      <c r="E23" s="110">
        <f t="shared" si="9"/>
        <v>0</v>
      </c>
      <c r="F23" s="85">
        <f>分析係数表!C26</f>
        <v>0.74753173483779967</v>
      </c>
      <c r="G23" s="110">
        <f t="shared" si="0"/>
        <v>0</v>
      </c>
      <c r="H23" s="110">
        <v>1.6128913872092514E-2</v>
      </c>
      <c r="I23" s="110">
        <f t="shared" si="1"/>
        <v>1.6128913872092514E-2</v>
      </c>
      <c r="J23" s="85">
        <f>分析係数表!G26</f>
        <v>0.19647946353730092</v>
      </c>
      <c r="K23" s="111">
        <f t="shared" si="2"/>
        <v>3.1690003450280681E-3</v>
      </c>
      <c r="L23" s="79"/>
      <c r="M23" s="80"/>
      <c r="N23" s="81">
        <f>分析係数表!H26</f>
        <v>1.2791498573255929E-2</v>
      </c>
      <c r="O23" s="82">
        <f t="shared" si="3"/>
        <v>8.5104474475281161E-2</v>
      </c>
      <c r="P23" s="76">
        <f>分析係数表!C26</f>
        <v>0.74753173483779967</v>
      </c>
      <c r="Q23" s="82">
        <f t="shared" si="4"/>
        <v>6.3618295446966164E-2</v>
      </c>
      <c r="R23" s="83">
        <v>7.073937108268713E-2</v>
      </c>
      <c r="S23" s="84">
        <f t="shared" si="5"/>
        <v>8.6868284954779648E-2</v>
      </c>
      <c r="T23" s="85">
        <f>分析係数表!F26</f>
        <v>0.33528918692372173</v>
      </c>
      <c r="U23" s="86">
        <f t="shared" si="6"/>
        <v>2.9125996631946236E-2</v>
      </c>
      <c r="V23" s="87">
        <f>分析係数表!D26</f>
        <v>6.119027661357921E-2</v>
      </c>
      <c r="W23" s="88">
        <f t="shared" si="7"/>
        <v>0</v>
      </c>
      <c r="X23" s="76">
        <f>分析係数表!E26</f>
        <v>6.6722548197820614E-2</v>
      </c>
      <c r="Y23" s="89">
        <f t="shared" si="8"/>
        <v>0</v>
      </c>
    </row>
    <row r="24" spans="1:25" x14ac:dyDescent="0.2">
      <c r="A24" s="6" t="s">
        <v>12</v>
      </c>
      <c r="B24" s="5" t="s">
        <v>365</v>
      </c>
      <c r="C24" s="90"/>
      <c r="D24" s="107">
        <f>投入係数表!AN24</f>
        <v>0</v>
      </c>
      <c r="E24" s="110">
        <f t="shared" si="9"/>
        <v>0</v>
      </c>
      <c r="F24" s="85">
        <f>分析係数表!C27</f>
        <v>2.5641025641025661E-2</v>
      </c>
      <c r="G24" s="110">
        <f t="shared" si="0"/>
        <v>0</v>
      </c>
      <c r="H24" s="110">
        <v>3.95759059239604E-5</v>
      </c>
      <c r="I24" s="110">
        <f t="shared" si="1"/>
        <v>3.95759059239604E-5</v>
      </c>
      <c r="J24" s="85">
        <f>分析係数表!G27</f>
        <v>0.17777777777777778</v>
      </c>
      <c r="K24" s="111">
        <f t="shared" si="2"/>
        <v>7.0357166087040711E-6</v>
      </c>
      <c r="L24" s="79"/>
      <c r="M24" s="80"/>
      <c r="N24" s="81">
        <f>分析係数表!H27</f>
        <v>1.2135524287447932E-2</v>
      </c>
      <c r="O24" s="82">
        <f t="shared" si="3"/>
        <v>8.074014245090777E-2</v>
      </c>
      <c r="P24" s="76">
        <f>分析係数表!C27</f>
        <v>2.5641025641025661E-2</v>
      </c>
      <c r="Q24" s="82">
        <f t="shared" si="4"/>
        <v>2.0702600628437905E-3</v>
      </c>
      <c r="R24" s="83">
        <v>2.0771369334559183E-3</v>
      </c>
      <c r="S24" s="84">
        <f t="shared" si="5"/>
        <v>2.1167128393798787E-3</v>
      </c>
      <c r="T24" s="85">
        <f>分析係数表!F27</f>
        <v>0.33333333333333331</v>
      </c>
      <c r="U24" s="86">
        <f t="shared" si="6"/>
        <v>7.0557094645995954E-4</v>
      </c>
      <c r="V24" s="87">
        <f>分析係数表!D27</f>
        <v>0</v>
      </c>
      <c r="W24" s="88">
        <f t="shared" si="7"/>
        <v>0</v>
      </c>
      <c r="X24" s="76">
        <f>分析係数表!E27</f>
        <v>0</v>
      </c>
      <c r="Y24" s="89">
        <f t="shared" si="8"/>
        <v>0</v>
      </c>
    </row>
    <row r="25" spans="1:25" x14ac:dyDescent="0.2">
      <c r="A25" s="6" t="s">
        <v>13</v>
      </c>
      <c r="B25" s="5" t="s">
        <v>191</v>
      </c>
      <c r="C25" s="90"/>
      <c r="D25" s="107">
        <f>投入係数表!AN25</f>
        <v>0</v>
      </c>
      <c r="E25" s="110">
        <f t="shared" si="9"/>
        <v>0</v>
      </c>
      <c r="F25" s="85">
        <f>分析係数表!C28</f>
        <v>7.5250836120401843E-3</v>
      </c>
      <c r="G25" s="110">
        <f t="shared" si="0"/>
        <v>0</v>
      </c>
      <c r="H25" s="110">
        <v>8.3327356766242774E-4</v>
      </c>
      <c r="I25" s="110">
        <f t="shared" si="1"/>
        <v>8.3327356766242774E-4</v>
      </c>
      <c r="J25" s="85">
        <f>分析係数表!G28</f>
        <v>0.13043478260869565</v>
      </c>
      <c r="K25" s="111">
        <f t="shared" si="2"/>
        <v>1.08687856651621E-4</v>
      </c>
      <c r="L25" s="79"/>
      <c r="M25" s="80"/>
      <c r="N25" s="81">
        <f>分析係数表!H28</f>
        <v>2.325428843189347E-2</v>
      </c>
      <c r="O25" s="82">
        <f t="shared" si="3"/>
        <v>0.15471557026403679</v>
      </c>
      <c r="P25" s="76">
        <f>分析係数表!C28</f>
        <v>7.5250836120401843E-3</v>
      </c>
      <c r="Q25" s="82">
        <f t="shared" si="4"/>
        <v>1.1642476023213549E-3</v>
      </c>
      <c r="R25" s="83">
        <v>1.2057745239863079E-3</v>
      </c>
      <c r="S25" s="84">
        <f t="shared" si="5"/>
        <v>2.0390480916487354E-3</v>
      </c>
      <c r="T25" s="85">
        <f>分析係数表!F28</f>
        <v>0.21739130434782608</v>
      </c>
      <c r="U25" s="86">
        <f t="shared" si="6"/>
        <v>4.4327132427146419E-4</v>
      </c>
      <c r="V25" s="87">
        <f>分析係数表!D28</f>
        <v>0</v>
      </c>
      <c r="W25" s="88">
        <f t="shared" si="7"/>
        <v>0</v>
      </c>
      <c r="X25" s="76">
        <f>分析係数表!E28</f>
        <v>0</v>
      </c>
      <c r="Y25" s="89">
        <f t="shared" si="8"/>
        <v>0</v>
      </c>
    </row>
    <row r="26" spans="1:25" x14ac:dyDescent="0.2">
      <c r="A26" s="6" t="s">
        <v>14</v>
      </c>
      <c r="B26" s="5" t="s">
        <v>50</v>
      </c>
      <c r="C26" s="90"/>
      <c r="D26" s="107">
        <f>投入係数表!AN26</f>
        <v>1.9607843137254902E-2</v>
      </c>
      <c r="E26" s="110">
        <f t="shared" si="9"/>
        <v>1.9607843137254901</v>
      </c>
      <c r="F26" s="85">
        <f>分析係数表!C29</f>
        <v>5.2565707133917394E-2</v>
      </c>
      <c r="G26" s="110">
        <f t="shared" si="0"/>
        <v>0.10307001398807332</v>
      </c>
      <c r="H26" s="110">
        <v>0.10925562688247237</v>
      </c>
      <c r="I26" s="110">
        <f t="shared" si="1"/>
        <v>0.10925562688247237</v>
      </c>
      <c r="J26" s="85">
        <f>分析係数表!G29</f>
        <v>0.23652173913043478</v>
      </c>
      <c r="K26" s="111">
        <f t="shared" si="2"/>
        <v>2.5841330880028247E-2</v>
      </c>
      <c r="L26" s="79"/>
      <c r="M26" s="80"/>
      <c r="N26" s="81">
        <f>分析係数表!H29</f>
        <v>1.0889173144412739E-2</v>
      </c>
      <c r="O26" s="82">
        <f t="shared" si="3"/>
        <v>7.244791160459832E-2</v>
      </c>
      <c r="P26" s="76">
        <f>分析係数表!C29</f>
        <v>5.2565707133917394E-2</v>
      </c>
      <c r="Q26" s="82">
        <f t="shared" si="4"/>
        <v>3.8082757038712506E-3</v>
      </c>
      <c r="R26" s="83">
        <v>4.6071401925261981E-3</v>
      </c>
      <c r="S26" s="84">
        <f t="shared" si="5"/>
        <v>0.11386276707499857</v>
      </c>
      <c r="T26" s="85">
        <f>分析係数表!F29</f>
        <v>0.37217391304347824</v>
      </c>
      <c r="U26" s="86">
        <f t="shared" si="6"/>
        <v>4.2376751572260334E-2</v>
      </c>
      <c r="V26" s="87">
        <f>分析係数表!D29</f>
        <v>0.13217391304347825</v>
      </c>
      <c r="W26" s="88">
        <f t="shared" si="7"/>
        <v>0</v>
      </c>
      <c r="X26" s="76">
        <f>分析係数表!E29</f>
        <v>0.10086956521739131</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0.11325520025367422</v>
      </c>
      <c r="I27" s="110">
        <f t="shared" si="1"/>
        <v>0.11325520025367422</v>
      </c>
      <c r="J27" s="85">
        <f>分析係数表!G30</f>
        <v>0.34479678427869587</v>
      </c>
      <c r="K27" s="111">
        <f t="shared" si="2"/>
        <v>3.905002885030661E-2</v>
      </c>
      <c r="L27" s="79"/>
      <c r="M27" s="80"/>
      <c r="N27" s="81">
        <f>分析係数表!H30</f>
        <v>0</v>
      </c>
      <c r="O27" s="82">
        <f t="shared" si="3"/>
        <v>0</v>
      </c>
      <c r="P27" s="76">
        <f>分析係数表!C30</f>
        <v>1</v>
      </c>
      <c r="Q27" s="82">
        <f t="shared" si="4"/>
        <v>0</v>
      </c>
      <c r="R27" s="83">
        <v>1.185726840873385E-2</v>
      </c>
      <c r="S27" s="84">
        <f t="shared" si="5"/>
        <v>0.12511246866240808</v>
      </c>
      <c r="T27" s="85">
        <f>分析係数表!F30</f>
        <v>0.44149173738276015</v>
      </c>
      <c r="U27" s="86">
        <f t="shared" si="6"/>
        <v>5.5236121158012678E-2</v>
      </c>
      <c r="V27" s="87">
        <f>分析係数表!D30</f>
        <v>9.0218847699866017E-2</v>
      </c>
      <c r="W27" s="88">
        <f t="shared" si="7"/>
        <v>0</v>
      </c>
      <c r="X27" s="76">
        <f>分析係数表!E30</f>
        <v>4.6225993747208573E-2</v>
      </c>
      <c r="Y27" s="89">
        <f t="shared" si="8"/>
        <v>0</v>
      </c>
    </row>
    <row r="28" spans="1:25" x14ac:dyDescent="0.2">
      <c r="A28" s="6" t="s">
        <v>16</v>
      </c>
      <c r="B28" s="5" t="s">
        <v>192</v>
      </c>
      <c r="C28" s="90"/>
      <c r="D28" s="107">
        <f>投入係数表!AN28</f>
        <v>0</v>
      </c>
      <c r="E28" s="110">
        <f t="shared" si="9"/>
        <v>0</v>
      </c>
      <c r="F28" s="85">
        <f>分析係数表!C31</f>
        <v>0.84592145015105746</v>
      </c>
      <c r="G28" s="110">
        <f t="shared" si="0"/>
        <v>0</v>
      </c>
      <c r="H28" s="110">
        <v>0.76520585240692074</v>
      </c>
      <c r="I28" s="110">
        <f t="shared" si="1"/>
        <v>0.76520585240692074</v>
      </c>
      <c r="J28" s="85">
        <f>分析係数表!G31</f>
        <v>7.1042791857083509E-2</v>
      </c>
      <c r="K28" s="111">
        <f t="shared" si="2"/>
        <v>5.4362360100367033E-2</v>
      </c>
      <c r="L28" s="79"/>
      <c r="M28" s="80"/>
      <c r="N28" s="81">
        <f>分析係数表!H31</f>
        <v>2.6304568860900653E-2</v>
      </c>
      <c r="O28" s="82">
        <f t="shared" si="3"/>
        <v>0.17500971417737307</v>
      </c>
      <c r="P28" s="76">
        <f>分析係数表!C31</f>
        <v>0.84592145015105746</v>
      </c>
      <c r="Q28" s="82">
        <f t="shared" si="4"/>
        <v>0.14804447120744552</v>
      </c>
      <c r="R28" s="83">
        <v>0.19273809639845182</v>
      </c>
      <c r="S28" s="84">
        <f t="shared" si="5"/>
        <v>0.95794394880537259</v>
      </c>
      <c r="T28" s="85">
        <f>分析係数表!F31</f>
        <v>0.3444121312837557</v>
      </c>
      <c r="U28" s="86">
        <f t="shared" si="6"/>
        <v>0.32992751705843532</v>
      </c>
      <c r="V28" s="87">
        <f>分析係数表!D31</f>
        <v>0</v>
      </c>
      <c r="W28" s="88">
        <f t="shared" si="7"/>
        <v>0</v>
      </c>
      <c r="X28" s="76">
        <f>分析係数表!E31</f>
        <v>0</v>
      </c>
      <c r="Y28" s="89">
        <f t="shared" si="8"/>
        <v>0</v>
      </c>
    </row>
    <row r="29" spans="1:25" x14ac:dyDescent="0.2">
      <c r="A29" s="6" t="s">
        <v>17</v>
      </c>
      <c r="B29" s="5" t="s">
        <v>272</v>
      </c>
      <c r="C29" s="90"/>
      <c r="D29" s="107">
        <f>投入係数表!AN29</f>
        <v>0</v>
      </c>
      <c r="E29" s="110">
        <f t="shared" si="9"/>
        <v>0</v>
      </c>
      <c r="F29" s="85">
        <f>分析係数表!C32</f>
        <v>1</v>
      </c>
      <c r="G29" s="110">
        <f t="shared" si="0"/>
        <v>0</v>
      </c>
      <c r="H29" s="110">
        <v>5.2081823026884043E-2</v>
      </c>
      <c r="I29" s="110">
        <f t="shared" si="1"/>
        <v>5.2081823026884043E-2</v>
      </c>
      <c r="J29" s="85">
        <f>分析係数表!G32</f>
        <v>0.14030064423765212</v>
      </c>
      <c r="K29" s="111">
        <f t="shared" si="2"/>
        <v>7.3071133237432159E-3</v>
      </c>
      <c r="L29" s="79"/>
      <c r="M29" s="80"/>
      <c r="N29" s="81">
        <f>分析係数表!H32</f>
        <v>7.5437042867919574E-3</v>
      </c>
      <c r="O29" s="82">
        <f t="shared" si="3"/>
        <v>5.0189818280294014E-2</v>
      </c>
      <c r="P29" s="76">
        <f>分析係数表!C32</f>
        <v>1</v>
      </c>
      <c r="Q29" s="82">
        <f t="shared" si="4"/>
        <v>5.0189818280294014E-2</v>
      </c>
      <c r="R29" s="83">
        <v>6.2482969471899366E-2</v>
      </c>
      <c r="S29" s="84">
        <f t="shared" si="5"/>
        <v>0.1145647924987834</v>
      </c>
      <c r="T29" s="85">
        <f>分析係数表!F32</f>
        <v>0.4831782390837509</v>
      </c>
      <c r="U29" s="86">
        <f t="shared" si="6"/>
        <v>5.535521470055748E-2</v>
      </c>
      <c r="V29" s="87">
        <f>分析係数表!D32</f>
        <v>2.7916964924838941E-2</v>
      </c>
      <c r="W29" s="88">
        <f t="shared" si="7"/>
        <v>0</v>
      </c>
      <c r="X29" s="76">
        <f>分析係数表!E32</f>
        <v>4.2233357193987117E-2</v>
      </c>
      <c r="Y29" s="89">
        <f t="shared" si="8"/>
        <v>0</v>
      </c>
    </row>
    <row r="30" spans="1:25" x14ac:dyDescent="0.2">
      <c r="A30" s="6" t="s">
        <v>18</v>
      </c>
      <c r="B30" s="5" t="s">
        <v>273</v>
      </c>
      <c r="C30" s="90"/>
      <c r="D30" s="107">
        <f>投入係数表!AN30</f>
        <v>0</v>
      </c>
      <c r="E30" s="110">
        <f t="shared" si="9"/>
        <v>0</v>
      </c>
      <c r="F30" s="85">
        <f>分析係数表!C33</f>
        <v>0.837092731829574</v>
      </c>
      <c r="G30" s="110">
        <f t="shared" si="0"/>
        <v>0</v>
      </c>
      <c r="H30" s="110">
        <v>6.8324896756711967E-2</v>
      </c>
      <c r="I30" s="110">
        <f t="shared" si="1"/>
        <v>6.8324896756711967E-2</v>
      </c>
      <c r="J30" s="85">
        <f>分析係数表!G33</f>
        <v>0.5074626865671642</v>
      </c>
      <c r="K30" s="111">
        <f t="shared" si="2"/>
        <v>3.467233566758518E-2</v>
      </c>
      <c r="L30" s="79"/>
      <c r="M30" s="80"/>
      <c r="N30" s="81">
        <f>分析係数表!H33</f>
        <v>1.0823575715831939E-3</v>
      </c>
      <c r="O30" s="82">
        <f t="shared" si="3"/>
        <v>7.2011478402160978E-3</v>
      </c>
      <c r="P30" s="76">
        <f>分析係数表!C33</f>
        <v>0.837092731829574</v>
      </c>
      <c r="Q30" s="82">
        <f t="shared" si="4"/>
        <v>6.0280285178751303E-3</v>
      </c>
      <c r="R30" s="83">
        <v>1.5663849179600363E-2</v>
      </c>
      <c r="S30" s="84">
        <f t="shared" si="5"/>
        <v>8.3988745936312337E-2</v>
      </c>
      <c r="T30" s="85">
        <f>分析係数表!F33</f>
        <v>0.64477611940298507</v>
      </c>
      <c r="U30" s="86">
        <f t="shared" si="6"/>
        <v>5.4153937678338697E-2</v>
      </c>
      <c r="V30" s="87">
        <f>分析係数表!D33</f>
        <v>0.1044776119402985</v>
      </c>
      <c r="W30" s="88">
        <f t="shared" si="7"/>
        <v>0</v>
      </c>
      <c r="X30" s="76">
        <f>分析係数表!E33</f>
        <v>0.10746268656716418</v>
      </c>
      <c r="Y30" s="89">
        <f t="shared" si="8"/>
        <v>0</v>
      </c>
    </row>
    <row r="31" spans="1:25" x14ac:dyDescent="0.2">
      <c r="A31" s="6" t="s">
        <v>19</v>
      </c>
      <c r="B31" s="5" t="s">
        <v>274</v>
      </c>
      <c r="C31" s="90"/>
      <c r="D31" s="107">
        <f>投入係数表!AN31</f>
        <v>0.17647058823529413</v>
      </c>
      <c r="E31" s="110">
        <f t="shared" si="9"/>
        <v>17.647058823529413</v>
      </c>
      <c r="F31" s="85">
        <f>分析係数表!C34</f>
        <v>0.15171777726539082</v>
      </c>
      <c r="G31" s="110">
        <f t="shared" si="0"/>
        <v>2.677372539977485</v>
      </c>
      <c r="H31" s="110">
        <v>2.87207140731413</v>
      </c>
      <c r="I31" s="110">
        <f t="shared" si="1"/>
        <v>2.87207140731413</v>
      </c>
      <c r="J31" s="85">
        <f>分析係数表!G34</f>
        <v>0.4256007393715342</v>
      </c>
      <c r="K31" s="111">
        <f t="shared" si="2"/>
        <v>1.2223557144807364</v>
      </c>
      <c r="L31" s="79"/>
      <c r="M31" s="80"/>
      <c r="N31" s="81">
        <f>分析係数表!H34</f>
        <v>0.18524713831217815</v>
      </c>
      <c r="O31" s="82">
        <f t="shared" si="3"/>
        <v>1.232487363683046</v>
      </c>
      <c r="P31" s="76">
        <f>分析係数表!C34</f>
        <v>0.15171777726539082</v>
      </c>
      <c r="Q31" s="82">
        <f t="shared" si="4"/>
        <v>0.1869902433256731</v>
      </c>
      <c r="R31" s="83">
        <v>0.19736043114676857</v>
      </c>
      <c r="S31" s="84">
        <f t="shared" si="5"/>
        <v>3.0694318384608987</v>
      </c>
      <c r="T31" s="85">
        <f>分析係数表!F34</f>
        <v>0.70194085027726427</v>
      </c>
      <c r="U31" s="86">
        <f t="shared" si="6"/>
        <v>2.1545595945573499</v>
      </c>
      <c r="V31" s="87">
        <f>分析係数表!D34</f>
        <v>0.41728280961182995</v>
      </c>
      <c r="W31" s="88">
        <f t="shared" si="7"/>
        <v>1</v>
      </c>
      <c r="X31" s="76">
        <f>分析係数表!E34</f>
        <v>0.28927911275415896</v>
      </c>
      <c r="Y31" s="89">
        <f t="shared" si="8"/>
        <v>1</v>
      </c>
    </row>
    <row r="32" spans="1:25" x14ac:dyDescent="0.2">
      <c r="A32" s="6" t="s">
        <v>20</v>
      </c>
      <c r="B32" s="5" t="s">
        <v>37</v>
      </c>
      <c r="C32" s="90"/>
      <c r="D32" s="107">
        <f>投入係数表!AN32</f>
        <v>0</v>
      </c>
      <c r="E32" s="110">
        <f t="shared" si="9"/>
        <v>0</v>
      </c>
      <c r="F32" s="85">
        <f>分析係数表!C35</f>
        <v>0.24573021958870689</v>
      </c>
      <c r="G32" s="110">
        <f t="shared" si="0"/>
        <v>0</v>
      </c>
      <c r="H32" s="110">
        <v>8.1180818037746738E-2</v>
      </c>
      <c r="I32" s="110">
        <f t="shared" si="1"/>
        <v>8.1180818037746738E-2</v>
      </c>
      <c r="J32" s="85">
        <f>分析係数表!G35</f>
        <v>0.31648936170212766</v>
      </c>
      <c r="K32" s="111">
        <f t="shared" si="2"/>
        <v>2.5692865283223038E-2</v>
      </c>
      <c r="L32" s="79"/>
      <c r="M32" s="80"/>
      <c r="N32" s="81">
        <f>分析係数表!H35</f>
        <v>7.0287644724326803E-2</v>
      </c>
      <c r="O32" s="82">
        <f t="shared" si="3"/>
        <v>0.46763817641160904</v>
      </c>
      <c r="P32" s="76">
        <f>分析係数表!C35</f>
        <v>0.24573021958870689</v>
      </c>
      <c r="Q32" s="82">
        <f t="shared" si="4"/>
        <v>0.11491283177768714</v>
      </c>
      <c r="R32" s="83">
        <v>0.12701081452552845</v>
      </c>
      <c r="S32" s="84">
        <f t="shared" si="5"/>
        <v>0.20819163256327519</v>
      </c>
      <c r="T32" s="85">
        <f>分析係数表!F35</f>
        <v>0.65026595744680848</v>
      </c>
      <c r="U32" s="86">
        <f t="shared" si="6"/>
        <v>0.13537993128117229</v>
      </c>
      <c r="V32" s="87">
        <f>分析係数表!D35</f>
        <v>8.2446808510638292E-2</v>
      </c>
      <c r="W32" s="88">
        <f t="shared" si="7"/>
        <v>0</v>
      </c>
      <c r="X32" s="76">
        <f>分析係数表!E35</f>
        <v>6.3829787234042548E-2</v>
      </c>
      <c r="Y32" s="89">
        <f t="shared" si="8"/>
        <v>0</v>
      </c>
    </row>
    <row r="33" spans="1:25" x14ac:dyDescent="0.2">
      <c r="A33" s="6" t="s">
        <v>21</v>
      </c>
      <c r="B33" s="5" t="s">
        <v>38</v>
      </c>
      <c r="C33" s="90"/>
      <c r="D33" s="107">
        <f>投入係数表!AN33</f>
        <v>0</v>
      </c>
      <c r="E33" s="110">
        <f t="shared" si="9"/>
        <v>0</v>
      </c>
      <c r="F33" s="85">
        <f>分析係数表!C36</f>
        <v>0.58821233411397345</v>
      </c>
      <c r="G33" s="110">
        <f t="shared" si="0"/>
        <v>0</v>
      </c>
      <c r="H33" s="110">
        <v>0.13744048745713125</v>
      </c>
      <c r="I33" s="110">
        <f t="shared" si="1"/>
        <v>0.13744048745713125</v>
      </c>
      <c r="J33" s="85">
        <f>分析係数表!G36</f>
        <v>4.6988749172733289E-2</v>
      </c>
      <c r="K33" s="111">
        <f t="shared" si="2"/>
        <v>6.4581565913013356E-3</v>
      </c>
      <c r="L33" s="79"/>
      <c r="M33" s="80"/>
      <c r="N33" s="81">
        <f>分析係数表!H36</f>
        <v>7.2517957296073993E-2</v>
      </c>
      <c r="O33" s="82">
        <f t="shared" si="3"/>
        <v>0.48247690529447856</v>
      </c>
      <c r="P33" s="76">
        <f>分析係数表!C36</f>
        <v>0.58821233411397345</v>
      </c>
      <c r="Q33" s="82">
        <f t="shared" si="4"/>
        <v>0.28379886661935178</v>
      </c>
      <c r="R33" s="83">
        <v>0.29959384137439271</v>
      </c>
      <c r="S33" s="84">
        <f t="shared" si="5"/>
        <v>0.43703432883152393</v>
      </c>
      <c r="T33" s="85">
        <f>分析係数表!F36</f>
        <v>0.85903375248180014</v>
      </c>
      <c r="U33" s="86">
        <f t="shared" si="6"/>
        <v>0.37542723945950895</v>
      </c>
      <c r="V33" s="87">
        <f>分析係数表!D36</f>
        <v>3.6399735274652546E-2</v>
      </c>
      <c r="W33" s="88">
        <f t="shared" si="7"/>
        <v>0</v>
      </c>
      <c r="X33" s="76">
        <f>分析係数表!E36</f>
        <v>1.1912640635340834E-2</v>
      </c>
      <c r="Y33" s="89">
        <f t="shared" si="8"/>
        <v>0</v>
      </c>
    </row>
    <row r="34" spans="1:25" x14ac:dyDescent="0.2">
      <c r="A34" s="6" t="s">
        <v>22</v>
      </c>
      <c r="B34" s="5" t="s">
        <v>377</v>
      </c>
      <c r="C34" s="90"/>
      <c r="D34" s="107">
        <f>投入係数表!AN34</f>
        <v>0.21568627450980393</v>
      </c>
      <c r="E34" s="110">
        <f t="shared" si="9"/>
        <v>21.568627450980394</v>
      </c>
      <c r="F34" s="85">
        <f>分析係数表!C37</f>
        <v>0.50371087447563734</v>
      </c>
      <c r="G34" s="110">
        <f t="shared" si="0"/>
        <v>10.864352194572572</v>
      </c>
      <c r="H34" s="110">
        <v>11.365064766100273</v>
      </c>
      <c r="I34" s="110">
        <f t="shared" si="1"/>
        <v>11.365064766100273</v>
      </c>
      <c r="J34" s="85">
        <f>分析係数表!G37</f>
        <v>0.46674537583628495</v>
      </c>
      <c r="K34" s="111">
        <f t="shared" si="2"/>
        <v>5.3045914256571916</v>
      </c>
      <c r="L34" s="79"/>
      <c r="M34" s="80"/>
      <c r="N34" s="81">
        <f>分析係数表!H37</f>
        <v>5.4544261864934891E-2</v>
      </c>
      <c r="O34" s="82">
        <f t="shared" si="3"/>
        <v>0.36289420782664761</v>
      </c>
      <c r="P34" s="76">
        <f>分析係数表!C37</f>
        <v>0.50371087447563734</v>
      </c>
      <c r="Q34" s="82">
        <f t="shared" si="4"/>
        <v>0.18279375876650433</v>
      </c>
      <c r="R34" s="83">
        <v>0.20657211534755685</v>
      </c>
      <c r="S34" s="84">
        <f t="shared" si="5"/>
        <v>11.57163688144783</v>
      </c>
      <c r="T34" s="85">
        <f>分析係数表!F37</f>
        <v>0.71979535615899248</v>
      </c>
      <c r="U34" s="86">
        <f t="shared" si="6"/>
        <v>8.3292104904242734</v>
      </c>
      <c r="V34" s="87">
        <f>分析係数表!D37</f>
        <v>7.0838252656434481E-2</v>
      </c>
      <c r="W34" s="88">
        <f t="shared" si="7"/>
        <v>1</v>
      </c>
      <c r="X34" s="76">
        <f>分析係数表!E37</f>
        <v>5.5489964580873671E-2</v>
      </c>
      <c r="Y34" s="89">
        <f t="shared" si="8"/>
        <v>1</v>
      </c>
    </row>
    <row r="35" spans="1:25" x14ac:dyDescent="0.2">
      <c r="A35" s="6" t="s">
        <v>23</v>
      </c>
      <c r="B35" s="5" t="s">
        <v>193</v>
      </c>
      <c r="C35" s="90"/>
      <c r="D35" s="107">
        <f>投入係数表!AN35</f>
        <v>0</v>
      </c>
      <c r="E35" s="110">
        <f t="shared" si="9"/>
        <v>0</v>
      </c>
      <c r="F35" s="85">
        <f>分析係数表!C38</f>
        <v>2.603198214949809E-3</v>
      </c>
      <c r="G35" s="110">
        <f t="shared" si="0"/>
        <v>0</v>
      </c>
      <c r="H35" s="110">
        <v>7.6868942751018526E-4</v>
      </c>
      <c r="I35" s="110">
        <f t="shared" si="1"/>
        <v>7.6868942751018526E-4</v>
      </c>
      <c r="J35" s="85">
        <f>分析係数表!G38</f>
        <v>0.5</v>
      </c>
      <c r="K35" s="111">
        <f t="shared" si="2"/>
        <v>3.8434471375509263E-4</v>
      </c>
      <c r="L35" s="79"/>
      <c r="M35" s="80"/>
      <c r="N35" s="81">
        <f>分析係数表!H38</f>
        <v>4.7820525435402932E-2</v>
      </c>
      <c r="O35" s="82">
        <f t="shared" si="3"/>
        <v>0.31815980457682036</v>
      </c>
      <c r="P35" s="76">
        <f>分析係数表!C38</f>
        <v>2.603198214949809E-3</v>
      </c>
      <c r="Q35" s="82">
        <f t="shared" si="4"/>
        <v>8.2823303534315879E-4</v>
      </c>
      <c r="R35" s="83">
        <v>9.3124715369050754E-4</v>
      </c>
      <c r="S35" s="84">
        <f t="shared" si="5"/>
        <v>1.6999365812006928E-3</v>
      </c>
      <c r="T35" s="85">
        <f>分析係数表!F38</f>
        <v>0.66666666666666663</v>
      </c>
      <c r="U35" s="86">
        <f t="shared" si="6"/>
        <v>1.1332910541337951E-3</v>
      </c>
      <c r="V35" s="87">
        <f>分析係数表!D38</f>
        <v>1.0833333333333333</v>
      </c>
      <c r="W35" s="88">
        <f t="shared" si="7"/>
        <v>0</v>
      </c>
      <c r="X35" s="76">
        <f>分析係数表!E38</f>
        <v>0</v>
      </c>
      <c r="Y35" s="89">
        <f t="shared" si="8"/>
        <v>0</v>
      </c>
    </row>
    <row r="36" spans="1:25" x14ac:dyDescent="0.2">
      <c r="A36" s="6" t="s">
        <v>24</v>
      </c>
      <c r="B36" s="5" t="s">
        <v>39</v>
      </c>
      <c r="C36" s="90"/>
      <c r="D36" s="107">
        <f>投入係数表!AN36</f>
        <v>0</v>
      </c>
      <c r="E36" s="110">
        <f t="shared" si="9"/>
        <v>0</v>
      </c>
      <c r="F36" s="85">
        <f>分析係数表!C39</f>
        <v>1</v>
      </c>
      <c r="G36" s="110">
        <f t="shared" si="0"/>
        <v>0</v>
      </c>
      <c r="H36" s="110">
        <v>1.887932154042656E-3</v>
      </c>
      <c r="I36" s="110">
        <f t="shared" si="1"/>
        <v>1.887932154042656E-3</v>
      </c>
      <c r="J36" s="85">
        <f>分析係数表!G39</f>
        <v>0.35424286759326995</v>
      </c>
      <c r="K36" s="111">
        <f t="shared" si="2"/>
        <v>6.6878650006960952E-4</v>
      </c>
      <c r="L36" s="79"/>
      <c r="M36" s="80"/>
      <c r="N36" s="81">
        <f>分析係数表!H39</f>
        <v>4.3622290006231756E-3</v>
      </c>
      <c r="O36" s="82">
        <f t="shared" si="3"/>
        <v>2.9022807962083064E-2</v>
      </c>
      <c r="P36" s="76">
        <f>分析係数表!C39</f>
        <v>1</v>
      </c>
      <c r="Q36" s="82">
        <f t="shared" si="4"/>
        <v>2.9022807962083064E-2</v>
      </c>
      <c r="R36" s="83">
        <v>3.0614532259362354E-2</v>
      </c>
      <c r="S36" s="84">
        <f t="shared" si="5"/>
        <v>3.2502464413405013E-2</v>
      </c>
      <c r="T36" s="85">
        <f>分析係数表!F39</f>
        <v>0.70501097293343085</v>
      </c>
      <c r="U36" s="86">
        <f t="shared" si="6"/>
        <v>2.2914594058828883E-2</v>
      </c>
      <c r="V36" s="87">
        <f>分析係数表!D39</f>
        <v>6.4008778346744691E-2</v>
      </c>
      <c r="W36" s="88">
        <f t="shared" si="7"/>
        <v>0</v>
      </c>
      <c r="X36" s="76">
        <f>分析係数表!E39</f>
        <v>8.1199707388441844E-2</v>
      </c>
      <c r="Y36" s="89">
        <f t="shared" si="8"/>
        <v>0</v>
      </c>
    </row>
    <row r="37" spans="1:25" x14ac:dyDescent="0.2">
      <c r="A37" s="6" t="s">
        <v>25</v>
      </c>
      <c r="B37" s="5" t="s">
        <v>40</v>
      </c>
      <c r="C37" s="90"/>
      <c r="D37" s="107">
        <f>投入係数表!AN37</f>
        <v>0</v>
      </c>
      <c r="E37" s="110">
        <f t="shared" si="9"/>
        <v>0</v>
      </c>
      <c r="F37" s="85">
        <f>分析係数表!C40</f>
        <v>0.80741531074953321</v>
      </c>
      <c r="G37" s="110">
        <f t="shared" si="0"/>
        <v>0</v>
      </c>
      <c r="H37" s="110">
        <v>1.0360488294464797E-2</v>
      </c>
      <c r="I37" s="110">
        <f t="shared" si="1"/>
        <v>1.0360488294464797E-2</v>
      </c>
      <c r="J37" s="85">
        <f>分析係数表!G40</f>
        <v>0.58044960848699167</v>
      </c>
      <c r="K37" s="111">
        <f t="shared" si="2"/>
        <v>6.0137413742561516E-3</v>
      </c>
      <c r="L37" s="79"/>
      <c r="M37" s="80"/>
      <c r="N37" s="81">
        <f>分析係数表!H40</f>
        <v>3.1486765718783824E-2</v>
      </c>
      <c r="O37" s="82">
        <f t="shared" si="3"/>
        <v>0.20948793716992287</v>
      </c>
      <c r="P37" s="76">
        <f>分析係数表!C40</f>
        <v>0.80741531074953321</v>
      </c>
      <c r="Q37" s="82">
        <f t="shared" si="4"/>
        <v>0.16914376788833196</v>
      </c>
      <c r="R37" s="83">
        <v>0.16933240460150437</v>
      </c>
      <c r="S37" s="84">
        <f t="shared" si="5"/>
        <v>0.17969289289596915</v>
      </c>
      <c r="T37" s="85">
        <f>分析係数表!F40</f>
        <v>0.7794897701439758</v>
      </c>
      <c r="U37" s="86">
        <f t="shared" si="6"/>
        <v>0.14006877177998506</v>
      </c>
      <c r="V37" s="87">
        <f>分析係数表!D40</f>
        <v>0.16393028542561253</v>
      </c>
      <c r="W37" s="88">
        <f t="shared" si="7"/>
        <v>0</v>
      </c>
      <c r="X37" s="76">
        <f>分析係数表!E40</f>
        <v>9.8509724677948982E-2</v>
      </c>
      <c r="Y37" s="89">
        <f t="shared" si="8"/>
        <v>0</v>
      </c>
    </row>
    <row r="38" spans="1:25" x14ac:dyDescent="0.2">
      <c r="A38" s="6" t="s">
        <v>26</v>
      </c>
      <c r="B38" s="5" t="s">
        <v>276</v>
      </c>
      <c r="C38" s="90"/>
      <c r="D38" s="107">
        <f>投入係数表!AN38</f>
        <v>0</v>
      </c>
      <c r="E38" s="110">
        <f t="shared" si="9"/>
        <v>0</v>
      </c>
      <c r="F38" s="85">
        <f>分析係数表!C41</f>
        <v>0.45201238390092879</v>
      </c>
      <c r="G38" s="110">
        <f t="shared" si="0"/>
        <v>0</v>
      </c>
      <c r="H38" s="110">
        <v>3.3738310215285663E-6</v>
      </c>
      <c r="I38" s="110">
        <f t="shared" si="1"/>
        <v>3.3738310215285663E-6</v>
      </c>
      <c r="J38" s="85">
        <f>分析係数表!G41</f>
        <v>0.48819421350182907</v>
      </c>
      <c r="K38" s="111">
        <f t="shared" si="2"/>
        <v>1.6470847820432109E-6</v>
      </c>
      <c r="L38" s="79"/>
      <c r="M38" s="80"/>
      <c r="N38" s="81">
        <f>分析係数表!H41</f>
        <v>5.5823411722260484E-2</v>
      </c>
      <c r="O38" s="82">
        <f t="shared" si="3"/>
        <v>0.37140465527417571</v>
      </c>
      <c r="P38" s="76">
        <f>分析係数表!C41</f>
        <v>0.45201238390092879</v>
      </c>
      <c r="Q38" s="82">
        <f t="shared" si="4"/>
        <v>0.16787950362238283</v>
      </c>
      <c r="R38" s="83">
        <v>0.16935901493222327</v>
      </c>
      <c r="S38" s="84">
        <f t="shared" si="5"/>
        <v>0.1693623887632448</v>
      </c>
      <c r="T38" s="85">
        <f>分析係数表!F41</f>
        <v>0.58829398071167271</v>
      </c>
      <c r="U38" s="86">
        <f t="shared" si="6"/>
        <v>9.9634873868367155E-2</v>
      </c>
      <c r="V38" s="87">
        <f>分析係数表!D41</f>
        <v>0.2361157299634187</v>
      </c>
      <c r="W38" s="88">
        <f t="shared" si="7"/>
        <v>0</v>
      </c>
      <c r="X38" s="76">
        <f>分析係数表!E41</f>
        <v>0.23478550049883604</v>
      </c>
      <c r="Y38" s="89">
        <f t="shared" si="8"/>
        <v>0</v>
      </c>
    </row>
    <row r="39" spans="1:25" x14ac:dyDescent="0.2">
      <c r="A39" s="6" t="s">
        <v>51</v>
      </c>
      <c r="B39" s="5" t="s">
        <v>367</v>
      </c>
      <c r="C39" s="90"/>
      <c r="D39" s="107">
        <f>投入係数表!AN39</f>
        <v>0</v>
      </c>
      <c r="E39" s="110">
        <f t="shared" si="9"/>
        <v>0</v>
      </c>
      <c r="F39" s="85">
        <f>分析係数表!C42</f>
        <v>0.22977941176470584</v>
      </c>
      <c r="G39" s="110">
        <f>E39*F39</f>
        <v>0</v>
      </c>
      <c r="H39" s="110">
        <v>4.6354637328441407E-3</v>
      </c>
      <c r="I39" s="110">
        <f>C39+H39</f>
        <v>4.6354637328441407E-3</v>
      </c>
      <c r="J39" s="85">
        <f>分析係数表!G42</f>
        <v>0.5</v>
      </c>
      <c r="K39" s="111">
        <f>I39*J39</f>
        <v>2.3177318664220703E-3</v>
      </c>
      <c r="L39" s="79"/>
      <c r="M39" s="80"/>
      <c r="N39" s="81">
        <f>分析係数表!H42</f>
        <v>1.6268162288038308E-2</v>
      </c>
      <c r="O39" s="82">
        <f t="shared" si="3"/>
        <v>0.10823543420446013</v>
      </c>
      <c r="P39" s="76">
        <f>分析係数表!C42</f>
        <v>0.22977941176470584</v>
      </c>
      <c r="Q39" s="82">
        <f>O39*P39</f>
        <v>2.4870274403598371E-2</v>
      </c>
      <c r="R39" s="83">
        <v>2.5500456925518462E-2</v>
      </c>
      <c r="S39" s="84">
        <f>I39+R39</f>
        <v>3.0135920658362604E-2</v>
      </c>
      <c r="T39" s="85">
        <f>分析係数表!F42</f>
        <v>0.56349206349206349</v>
      </c>
      <c r="U39" s="86">
        <f>S39*T39</f>
        <v>1.6981352117013848E-2</v>
      </c>
      <c r="V39" s="87">
        <f>分析係数表!D42</f>
        <v>0.8571428571428571</v>
      </c>
      <c r="W39" s="88">
        <f>ROUND(S39*V39,0)</f>
        <v>0</v>
      </c>
      <c r="X39" s="76">
        <f>分析係数表!E42</f>
        <v>0.72222222222222221</v>
      </c>
      <c r="Y39" s="89">
        <f>ROUND(S39*X39,0)</f>
        <v>0</v>
      </c>
    </row>
    <row r="40" spans="1:25" x14ac:dyDescent="0.2">
      <c r="A40" s="6" t="s">
        <v>194</v>
      </c>
      <c r="B40" s="5" t="s">
        <v>41</v>
      </c>
      <c r="C40" s="90"/>
      <c r="D40" s="107">
        <f>投入係数表!AN40</f>
        <v>0</v>
      </c>
      <c r="E40" s="110">
        <f t="shared" si="9"/>
        <v>0</v>
      </c>
      <c r="F40" s="85">
        <f>分析係数表!C43</f>
        <v>0.15755839576906128</v>
      </c>
      <c r="G40" s="110">
        <f>E40*F40</f>
        <v>0</v>
      </c>
      <c r="H40" s="110">
        <v>0.25942903658295763</v>
      </c>
      <c r="I40" s="110">
        <f>C40+H40</f>
        <v>0.25942903658295763</v>
      </c>
      <c r="J40" s="85">
        <f>分析係数表!G43</f>
        <v>0.37795275590551181</v>
      </c>
      <c r="K40" s="111">
        <f>I40*J40</f>
        <v>9.805191933844068E-2</v>
      </c>
      <c r="L40" s="79"/>
      <c r="M40" s="80"/>
      <c r="N40" s="81">
        <f>分析係数表!H43</f>
        <v>4.3425497720489356E-2</v>
      </c>
      <c r="O40" s="82">
        <f t="shared" si="3"/>
        <v>0.28891878001351862</v>
      </c>
      <c r="P40" s="76">
        <f>分析係数表!C43</f>
        <v>0.15755839576906128</v>
      </c>
      <c r="Q40" s="82">
        <f>O40*P40</f>
        <v>4.5521579486484318E-2</v>
      </c>
      <c r="R40" s="83">
        <v>6.4709403287469117E-2</v>
      </c>
      <c r="S40" s="84">
        <f>I40+R40</f>
        <v>0.32413843987042673</v>
      </c>
      <c r="T40" s="85">
        <f>分析係数表!F43</f>
        <v>0.59317585301837272</v>
      </c>
      <c r="U40" s="86">
        <f>S40*T40</f>
        <v>0.19227109556618488</v>
      </c>
      <c r="V40" s="87">
        <f>分析係数表!D43</f>
        <v>0.81889763779527558</v>
      </c>
      <c r="W40" s="88">
        <f>ROUND(S40*V40,0)</f>
        <v>0</v>
      </c>
      <c r="X40" s="76">
        <f>分析係数表!E43</f>
        <v>0.67322834645669294</v>
      </c>
      <c r="Y40" s="89">
        <f>ROUND(S40*X40,0)</f>
        <v>0</v>
      </c>
    </row>
    <row r="41" spans="1:25" x14ac:dyDescent="0.2">
      <c r="A41" s="6" t="s">
        <v>340</v>
      </c>
      <c r="B41" s="5" t="s">
        <v>42</v>
      </c>
      <c r="C41" s="163"/>
      <c r="D41" s="107">
        <f>投入係数表!AN41</f>
        <v>0</v>
      </c>
      <c r="E41" s="110">
        <f t="shared" si="9"/>
        <v>0</v>
      </c>
      <c r="F41" s="85">
        <f>分析係数表!C44</f>
        <v>0.3172445048719692</v>
      </c>
      <c r="G41" s="110">
        <f>E41*F41</f>
        <v>0</v>
      </c>
      <c r="H41" s="110">
        <v>2.2941289360659482E-3</v>
      </c>
      <c r="I41" s="110">
        <f>C41+H41</f>
        <v>2.2941289360659482E-3</v>
      </c>
      <c r="J41" s="85">
        <f>分析係数表!G44</f>
        <v>0.27070707070707073</v>
      </c>
      <c r="K41" s="111">
        <f>I41*J41</f>
        <v>6.2103692410674159E-4</v>
      </c>
      <c r="L41" s="79"/>
      <c r="M41" s="80"/>
      <c r="N41" s="81">
        <f>分析係数表!H44</f>
        <v>0.1249959001607137</v>
      </c>
      <c r="O41" s="82">
        <f t="shared" si="3"/>
        <v>0.83162346724434999</v>
      </c>
      <c r="P41" s="76">
        <f>分析係数表!C44</f>
        <v>0.3172445048719692</v>
      </c>
      <c r="Q41" s="82">
        <f>O41*P41</f>
        <v>0.2638279751058441</v>
      </c>
      <c r="R41" s="83">
        <v>0.26623225259564853</v>
      </c>
      <c r="S41" s="84">
        <f>I41+R41</f>
        <v>0.26852638153171449</v>
      </c>
      <c r="T41" s="85">
        <f>分析係数表!F44</f>
        <v>0.56111111111111112</v>
      </c>
      <c r="U41" s="86">
        <f>S41*T41</f>
        <v>0.15067313630390647</v>
      </c>
      <c r="V41" s="87">
        <f>分析係数表!D44</f>
        <v>0.3292929292929293</v>
      </c>
      <c r="W41" s="88">
        <f>ROUND(S41*V41,0)</f>
        <v>0</v>
      </c>
      <c r="X41" s="76">
        <f>分析係数表!E44</f>
        <v>0.21363636363636362</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2.239932118295046E-2</v>
      </c>
      <c r="I42" s="110">
        <f>C42+H42</f>
        <v>100.02239932118295</v>
      </c>
      <c r="J42" s="85">
        <f>分析係数表!G45</f>
        <v>0</v>
      </c>
      <c r="K42" s="111">
        <f>I42*J42</f>
        <v>0</v>
      </c>
      <c r="L42" s="79"/>
      <c r="M42" s="80"/>
      <c r="N42" s="81">
        <f>分析係数表!H45</f>
        <v>0</v>
      </c>
      <c r="O42" s="82">
        <f t="shared" si="3"/>
        <v>0</v>
      </c>
      <c r="P42" s="76">
        <f>分析係数表!C45</f>
        <v>1</v>
      </c>
      <c r="Q42" s="82">
        <f>O42*P42</f>
        <v>0</v>
      </c>
      <c r="R42" s="83">
        <v>2.313966928143325E-3</v>
      </c>
      <c r="S42" s="84">
        <f>I42+R42</f>
        <v>100.02471328811109</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4.6672428694900625E-2</v>
      </c>
      <c r="G43" s="110">
        <f>E43*F43</f>
        <v>0</v>
      </c>
      <c r="H43" s="110">
        <v>1.0194833631830344E-2</v>
      </c>
      <c r="I43" s="110">
        <f>C43+H43</f>
        <v>1.0194833631830344E-2</v>
      </c>
      <c r="J43" s="85">
        <f>分析係数表!G46</f>
        <v>1.8518518518518517E-2</v>
      </c>
      <c r="K43" s="111">
        <f>I43*J43</f>
        <v>1.8879321540426561E-4</v>
      </c>
      <c r="L43" s="79"/>
      <c r="M43" s="80"/>
      <c r="N43" s="81">
        <f>分析係数表!H46</f>
        <v>2.5582997146511858E-2</v>
      </c>
      <c r="O43" s="82">
        <f t="shared" si="3"/>
        <v>0.17020894895056232</v>
      </c>
      <c r="P43" s="76">
        <f>分析係数表!C46</f>
        <v>4.6672428694900625E-2</v>
      </c>
      <c r="Q43" s="82">
        <f>O43*P43</f>
        <v>7.9440650331291003E-3</v>
      </c>
      <c r="R43" s="83">
        <v>8.5953112053081746E-3</v>
      </c>
      <c r="S43" s="84">
        <f>I43+R43</f>
        <v>1.879014483713852E-2</v>
      </c>
      <c r="T43" s="85">
        <f>分析係数表!F46</f>
        <v>0.35185185185185186</v>
      </c>
      <c r="U43" s="86">
        <f>S43*T43</f>
        <v>6.6113472575117013E-3</v>
      </c>
      <c r="V43" s="87">
        <f>分析係数表!D46</f>
        <v>3.7037037037037035E-2</v>
      </c>
      <c r="W43" s="88">
        <f>ROUND(S43*V43,0)</f>
        <v>0</v>
      </c>
      <c r="X43" s="76">
        <f>分析係数表!E46</f>
        <v>9.2592592592592587E-2</v>
      </c>
      <c r="Y43" s="89">
        <f>ROUND(S43*X43,0)</f>
        <v>0</v>
      </c>
    </row>
    <row r="44" spans="1:25" x14ac:dyDescent="0.2">
      <c r="A44" s="192">
        <v>40</v>
      </c>
      <c r="B44" s="14" t="s">
        <v>150</v>
      </c>
      <c r="C44" s="197">
        <f>SUM(C5:C43)</f>
        <v>100</v>
      </c>
      <c r="D44" s="108">
        <f>投入係数表!AN44</f>
        <v>1</v>
      </c>
      <c r="E44" s="96">
        <f>SUM(E5:E43)</f>
        <v>100</v>
      </c>
      <c r="F44" s="98">
        <f>分析係数表!C47</f>
        <v>0.39611399613657461</v>
      </c>
      <c r="G44" s="96">
        <f>SUM(G5:G43)</f>
        <v>29.688031791242775</v>
      </c>
      <c r="H44" s="96">
        <f>SUM(H5:H43)</f>
        <v>33.82766042456781</v>
      </c>
      <c r="I44" s="96">
        <f>SUM(I5:I43)</f>
        <v>133.8276604245678</v>
      </c>
      <c r="J44" s="98">
        <f>分析係数表!G47</f>
        <v>0.26621430495689657</v>
      </c>
      <c r="K44" s="112">
        <f>SUM(K5:K43)</f>
        <v>10.61117377122172</v>
      </c>
      <c r="L44" s="94">
        <f>最終需要_まとめ!$L$33</f>
        <v>0.627</v>
      </c>
      <c r="M44" s="91">
        <f>K44*L44</f>
        <v>6.6532059545560189</v>
      </c>
      <c r="N44" s="95">
        <f>分析係数表!H47</f>
        <v>1</v>
      </c>
      <c r="O44" s="96">
        <f>SUM(O5:O43)</f>
        <v>6.6532059545560189</v>
      </c>
      <c r="P44" s="92">
        <f>分析係数表!C47</f>
        <v>0.39611399613657461</v>
      </c>
      <c r="Q44" s="96">
        <f>SUM(Q5:Q43)</f>
        <v>1.9594255437401864</v>
      </c>
      <c r="R44" s="91">
        <f>SUM(R5:R43)</f>
        <v>2.2029885435023675</v>
      </c>
      <c r="S44" s="97">
        <f>SUM(S5:S43)</f>
        <v>136.03064896807015</v>
      </c>
      <c r="T44" s="98">
        <f>分析係数表!F47</f>
        <v>0.49986530172413796</v>
      </c>
      <c r="U44" s="99">
        <f>SUM(U5:U43)</f>
        <v>18.206541318719548</v>
      </c>
      <c r="V44" s="100">
        <f>分析係数表!D47</f>
        <v>0.10482893318965517</v>
      </c>
      <c r="W44" s="101">
        <f>SUM(W5:W43)</f>
        <v>3</v>
      </c>
      <c r="X44" s="92">
        <f>分析係数表!E47</f>
        <v>8.4725215517241381E-2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1</v>
      </c>
      <c r="G5" s="110">
        <f t="shared" ref="G5:G38" si="0">E5*F5</f>
        <v>0</v>
      </c>
      <c r="H5" s="110">
        <f t="array" ref="H5:H43">MMULT(逆行列係数!C5:AO43,'39'!G5:G43)</f>
        <v>5.3913376241981311E-3</v>
      </c>
      <c r="I5" s="110">
        <f t="shared" ref="I5:I38" si="1">C5+H5</f>
        <v>5.3913376241981311E-3</v>
      </c>
      <c r="J5" s="85">
        <f>分析係数表!G8</f>
        <v>0.11967899511514306</v>
      </c>
      <c r="K5" s="111">
        <f t="shared" ref="K5:K38" si="2">I5*J5</f>
        <v>6.4522986919049506E-4</v>
      </c>
      <c r="L5" s="79" t="s">
        <v>177</v>
      </c>
      <c r="M5" s="80" t="s">
        <v>177</v>
      </c>
      <c r="N5" s="81">
        <f>分析係数表!H8</f>
        <v>1.4037849716291122E-2</v>
      </c>
      <c r="O5" s="82">
        <f t="shared" ref="O5:O43" si="3">$M$44*N5</f>
        <v>0.11218423503151699</v>
      </c>
      <c r="P5" s="76">
        <f>分析係数表!C8</f>
        <v>1</v>
      </c>
      <c r="Q5" s="82">
        <f t="shared" ref="Q5:Q38" si="4">O5*P5</f>
        <v>0.11218423503151699</v>
      </c>
      <c r="R5" s="83">
        <f t="array" ref="R5:R43">MMULT(逆行列係数!C5:AO43,'39'!Q5:Q43)</f>
        <v>0.16223284613977942</v>
      </c>
      <c r="S5" s="84">
        <f t="shared" ref="S5:S38" si="5">I5+R5</f>
        <v>0.16762418376397756</v>
      </c>
      <c r="T5" s="85">
        <f>分析係数表!F8</f>
        <v>0.45208187950686207</v>
      </c>
      <c r="U5" s="86">
        <f t="shared" ref="U5:U38" si="6">S5*T5</f>
        <v>7.5779856046822608E-2</v>
      </c>
      <c r="V5" s="87">
        <f>分析係数表!D8</f>
        <v>4.4545243079785996E-2</v>
      </c>
      <c r="W5" s="167">
        <f t="shared" ref="W5:W38" si="7">ROUND(S5*V5,0)</f>
        <v>0</v>
      </c>
      <c r="X5" s="76">
        <f>分析係数表!E8</f>
        <v>3.7217957664573156E-2</v>
      </c>
      <c r="Y5" s="166">
        <f t="shared" ref="Y5:Y38" si="8">ROUND(S5*X5,0)</f>
        <v>0</v>
      </c>
    </row>
    <row r="6" spans="1:25" x14ac:dyDescent="0.2">
      <c r="A6" s="6" t="s">
        <v>219</v>
      </c>
      <c r="B6" s="5" t="s">
        <v>265</v>
      </c>
      <c r="C6" s="90"/>
      <c r="D6" s="107">
        <f>投入係数表!AO6</f>
        <v>0</v>
      </c>
      <c r="E6" s="110">
        <f t="shared" ref="E6:E43" si="9">$C$43*D6</f>
        <v>0</v>
      </c>
      <c r="F6" s="85">
        <f>分析係数表!C9</f>
        <v>0.71764705882352942</v>
      </c>
      <c r="G6" s="110">
        <f t="shared" si="0"/>
        <v>0</v>
      </c>
      <c r="H6" s="110">
        <v>6.759020559671601E-2</v>
      </c>
      <c r="I6" s="110">
        <f t="shared" si="1"/>
        <v>6.759020559671601E-2</v>
      </c>
      <c r="J6" s="85">
        <f>分析係数表!G9</f>
        <v>0.25757575757575757</v>
      </c>
      <c r="K6" s="111">
        <f t="shared" si="2"/>
        <v>1.7409598411275335E-2</v>
      </c>
      <c r="L6" s="79"/>
      <c r="M6" s="80"/>
      <c r="N6" s="81">
        <f>分析係数表!H9</f>
        <v>7.2157171438879601E-4</v>
      </c>
      <c r="O6" s="82">
        <f t="shared" si="3"/>
        <v>5.7664793707789107E-3</v>
      </c>
      <c r="P6" s="76">
        <f>分析係数表!C9</f>
        <v>0.71764705882352942</v>
      </c>
      <c r="Q6" s="82">
        <f t="shared" si="4"/>
        <v>4.1382969602060419E-3</v>
      </c>
      <c r="R6" s="83">
        <v>5.0844137008364534E-3</v>
      </c>
      <c r="S6" s="84">
        <f t="shared" si="5"/>
        <v>7.2674619297552465E-2</v>
      </c>
      <c r="T6" s="85">
        <f>分析係数表!F9</f>
        <v>0.71212121212121215</v>
      </c>
      <c r="U6" s="86">
        <f t="shared" si="6"/>
        <v>5.1753137984620695E-2</v>
      </c>
      <c r="V6" s="87">
        <f>分析係数表!D9</f>
        <v>0.16666666666666666</v>
      </c>
      <c r="W6" s="167">
        <f t="shared" si="7"/>
        <v>0</v>
      </c>
      <c r="X6" s="76">
        <f>分析係数表!E9</f>
        <v>3.0303030303030304E-2</v>
      </c>
      <c r="Y6" s="166">
        <f t="shared" si="8"/>
        <v>0</v>
      </c>
    </row>
    <row r="7" spans="1:25" x14ac:dyDescent="0.2">
      <c r="A7" s="6" t="s">
        <v>220</v>
      </c>
      <c r="B7" s="5" t="s">
        <v>266</v>
      </c>
      <c r="C7" s="90"/>
      <c r="D7" s="107">
        <f>投入係数表!AO7</f>
        <v>0</v>
      </c>
      <c r="E7" s="110">
        <f t="shared" si="9"/>
        <v>0</v>
      </c>
      <c r="F7" s="85">
        <f>分析係数表!C10</f>
        <v>2.3584905660377409E-2</v>
      </c>
      <c r="G7" s="110">
        <f t="shared" si="0"/>
        <v>0</v>
      </c>
      <c r="H7" s="110">
        <v>1.0961928791661086E-5</v>
      </c>
      <c r="I7" s="110">
        <f t="shared" si="1"/>
        <v>1.0961928791661086E-5</v>
      </c>
      <c r="J7" s="85">
        <f>分析係数表!G10</f>
        <v>0.2857142857142857</v>
      </c>
      <c r="K7" s="111">
        <f t="shared" si="2"/>
        <v>3.1319796547603103E-6</v>
      </c>
      <c r="L7" s="79"/>
      <c r="M7" s="80"/>
      <c r="N7" s="81">
        <f>分析係数表!H10</f>
        <v>1.443143428777592E-3</v>
      </c>
      <c r="O7" s="82">
        <f t="shared" si="3"/>
        <v>1.1532958741557821E-2</v>
      </c>
      <c r="P7" s="76">
        <f>分析係数表!C10</f>
        <v>2.3584905660377409E-2</v>
      </c>
      <c r="Q7" s="82">
        <f t="shared" si="4"/>
        <v>2.7200374390466616E-4</v>
      </c>
      <c r="R7" s="83">
        <v>3.9005027797970037E-4</v>
      </c>
      <c r="S7" s="84">
        <f t="shared" si="5"/>
        <v>4.0101220677136144E-4</v>
      </c>
      <c r="T7" s="85">
        <f>分析係数表!F10</f>
        <v>0.5714285714285714</v>
      </c>
      <c r="U7" s="86">
        <f t="shared" si="6"/>
        <v>2.2914983244077796E-4</v>
      </c>
      <c r="V7" s="87">
        <f>分析係数表!D10</f>
        <v>0.14285714285714285</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0</v>
      </c>
      <c r="G8" s="110">
        <f t="shared" si="0"/>
        <v>0</v>
      </c>
      <c r="H8" s="110">
        <v>0</v>
      </c>
      <c r="I8" s="110">
        <f t="shared" si="1"/>
        <v>0</v>
      </c>
      <c r="J8" s="85">
        <f>分析係数表!G11</f>
        <v>1</v>
      </c>
      <c r="K8" s="111">
        <f t="shared" si="2"/>
        <v>0</v>
      </c>
      <c r="L8" s="79"/>
      <c r="M8" s="80"/>
      <c r="N8" s="81">
        <f>分析係数表!H11</f>
        <v>-3.2798714290399818E-5</v>
      </c>
      <c r="O8" s="82">
        <f t="shared" si="3"/>
        <v>-2.6211269867176866E-4</v>
      </c>
      <c r="P8" s="76">
        <f>分析係数表!C11</f>
        <v>0</v>
      </c>
      <c r="Q8" s="82">
        <f t="shared" si="4"/>
        <v>0</v>
      </c>
      <c r="R8" s="83">
        <v>0</v>
      </c>
      <c r="S8" s="84">
        <f t="shared" si="5"/>
        <v>0</v>
      </c>
      <c r="T8" s="85">
        <f>分析係数表!F11</f>
        <v>1</v>
      </c>
      <c r="U8" s="86">
        <f t="shared" si="6"/>
        <v>0</v>
      </c>
      <c r="V8" s="87">
        <f>分析係数表!D11</f>
        <v>1</v>
      </c>
      <c r="W8" s="167">
        <f t="shared" si="7"/>
        <v>0</v>
      </c>
      <c r="X8" s="76">
        <f>分析係数表!E11</f>
        <v>0</v>
      </c>
      <c r="Y8" s="166">
        <f t="shared" si="8"/>
        <v>0</v>
      </c>
    </row>
    <row r="9" spans="1:25" x14ac:dyDescent="0.2">
      <c r="A9" s="6" t="s">
        <v>222</v>
      </c>
      <c r="B9" s="5" t="s">
        <v>190</v>
      </c>
      <c r="C9" s="90"/>
      <c r="D9" s="107">
        <f>投入係数表!AO9</f>
        <v>0</v>
      </c>
      <c r="E9" s="110">
        <f t="shared" si="9"/>
        <v>0</v>
      </c>
      <c r="F9" s="85">
        <f>分析係数表!C12</f>
        <v>0.10853964836742014</v>
      </c>
      <c r="G9" s="110">
        <f t="shared" si="0"/>
        <v>0</v>
      </c>
      <c r="H9" s="110">
        <v>2.3183850539073994E-3</v>
      </c>
      <c r="I9" s="110">
        <f t="shared" si="1"/>
        <v>2.3183850539073994E-3</v>
      </c>
      <c r="J9" s="85">
        <f>分析係数表!G12</f>
        <v>0.14452332657200812</v>
      </c>
      <c r="K9" s="111">
        <f t="shared" si="2"/>
        <v>3.3506072026552174E-4</v>
      </c>
      <c r="L9" s="79"/>
      <c r="M9" s="80"/>
      <c r="N9" s="81">
        <f>分析係数表!H12</f>
        <v>0.10554626258650661</v>
      </c>
      <c r="O9" s="82">
        <f t="shared" si="3"/>
        <v>0.84347866432575158</v>
      </c>
      <c r="P9" s="76">
        <f>分析係数表!C12</f>
        <v>0.10853964836742014</v>
      </c>
      <c r="Q9" s="82">
        <f t="shared" si="4"/>
        <v>9.1550877631338276E-2</v>
      </c>
      <c r="R9" s="83">
        <v>0.10052743489488465</v>
      </c>
      <c r="S9" s="84">
        <f t="shared" si="5"/>
        <v>0.10284581994879205</v>
      </c>
      <c r="T9" s="85">
        <f>分析係数表!F12</f>
        <v>0.28575050709939148</v>
      </c>
      <c r="U9" s="86">
        <f t="shared" si="6"/>
        <v>2.9388245203420042E-2</v>
      </c>
      <c r="V9" s="87">
        <f>分析係数表!D12</f>
        <v>4.7413793103448273E-2</v>
      </c>
      <c r="W9" s="167">
        <f t="shared" si="7"/>
        <v>0</v>
      </c>
      <c r="X9" s="76">
        <f>分析係数表!E12</f>
        <v>4.5131845841784993E-2</v>
      </c>
      <c r="Y9" s="166">
        <f t="shared" si="8"/>
        <v>0</v>
      </c>
    </row>
    <row r="10" spans="1:25" x14ac:dyDescent="0.2">
      <c r="A10" s="6" t="s">
        <v>223</v>
      </c>
      <c r="B10" s="5" t="s">
        <v>28</v>
      </c>
      <c r="C10" s="90"/>
      <c r="D10" s="107">
        <f>投入係数表!AO10</f>
        <v>0</v>
      </c>
      <c r="E10" s="110">
        <f t="shared" si="9"/>
        <v>0</v>
      </c>
      <c r="F10" s="85">
        <f>分析係数表!C13</f>
        <v>0</v>
      </c>
      <c r="G10" s="110">
        <f t="shared" si="0"/>
        <v>0</v>
      </c>
      <c r="H10" s="110">
        <v>0</v>
      </c>
      <c r="I10" s="110">
        <f t="shared" si="1"/>
        <v>0</v>
      </c>
      <c r="J10" s="85">
        <f>分析係数表!G13</f>
        <v>0.25</v>
      </c>
      <c r="K10" s="111">
        <f t="shared" si="2"/>
        <v>0</v>
      </c>
      <c r="L10" s="79"/>
      <c r="M10" s="80"/>
      <c r="N10" s="81">
        <f>分析係数表!H13</f>
        <v>1.571058414510151E-2</v>
      </c>
      <c r="O10" s="82">
        <f t="shared" si="3"/>
        <v>0.12555198266377718</v>
      </c>
      <c r="P10" s="76">
        <f>分析係数表!C13</f>
        <v>0</v>
      </c>
      <c r="Q10" s="82">
        <f t="shared" si="4"/>
        <v>0</v>
      </c>
      <c r="R10" s="83">
        <v>0</v>
      </c>
      <c r="S10" s="84">
        <f t="shared" si="5"/>
        <v>0</v>
      </c>
      <c r="T10" s="85">
        <f>分析係数表!F13</f>
        <v>0.40476190476190477</v>
      </c>
      <c r="U10" s="86">
        <f t="shared" si="6"/>
        <v>0</v>
      </c>
      <c r="V10" s="87">
        <f>分析係数表!D13</f>
        <v>0.15476190476190477</v>
      </c>
      <c r="W10" s="167">
        <f t="shared" si="7"/>
        <v>0</v>
      </c>
      <c r="X10" s="76">
        <f>分析係数表!E13</f>
        <v>0.11904761904761904</v>
      </c>
      <c r="Y10" s="166">
        <f t="shared" si="8"/>
        <v>0</v>
      </c>
    </row>
    <row r="11" spans="1:25" x14ac:dyDescent="0.2">
      <c r="A11" s="6" t="s">
        <v>224</v>
      </c>
      <c r="B11" s="5" t="s">
        <v>267</v>
      </c>
      <c r="C11" s="90"/>
      <c r="D11" s="107">
        <f>投入係数表!AO11</f>
        <v>0.1111111111111111</v>
      </c>
      <c r="E11" s="110">
        <f t="shared" si="9"/>
        <v>11.111111111111111</v>
      </c>
      <c r="F11" s="85">
        <f>分析係数表!C14</f>
        <v>8.8339222614840951E-2</v>
      </c>
      <c r="G11" s="110">
        <f t="shared" si="0"/>
        <v>0.98154691794267723</v>
      </c>
      <c r="H11" s="110">
        <v>1.0073481390645957</v>
      </c>
      <c r="I11" s="110">
        <f t="shared" si="1"/>
        <v>1.0073481390645957</v>
      </c>
      <c r="J11" s="85">
        <f>分析係数表!G14</f>
        <v>0.19860627177700349</v>
      </c>
      <c r="K11" s="111">
        <f t="shared" si="2"/>
        <v>0.2000656582811218</v>
      </c>
      <c r="L11" s="79"/>
      <c r="M11" s="80"/>
      <c r="N11" s="81">
        <f>分析係数表!H14</f>
        <v>1.3119485716159927E-3</v>
      </c>
      <c r="O11" s="82">
        <f t="shared" si="3"/>
        <v>1.0484507946870747E-2</v>
      </c>
      <c r="P11" s="76">
        <f>分析係数表!C14</f>
        <v>8.8339222614840951E-2</v>
      </c>
      <c r="Q11" s="82">
        <f t="shared" si="4"/>
        <v>9.2619328152568402E-4</v>
      </c>
      <c r="R11" s="83">
        <v>2.546150867429067E-3</v>
      </c>
      <c r="S11" s="84">
        <f t="shared" si="5"/>
        <v>1.0098942899320249</v>
      </c>
      <c r="T11" s="85">
        <f>分析係数表!F14</f>
        <v>0.38327526132404183</v>
      </c>
      <c r="U11" s="86">
        <f t="shared" si="6"/>
        <v>0.38706749788335448</v>
      </c>
      <c r="V11" s="87">
        <f>分析係数表!D14</f>
        <v>0.14285714285714285</v>
      </c>
      <c r="W11" s="167">
        <f t="shared" si="7"/>
        <v>0</v>
      </c>
      <c r="X11" s="76">
        <f>分析係数表!E14</f>
        <v>8.3623693379790948E-2</v>
      </c>
      <c r="Y11" s="166">
        <f t="shared" si="8"/>
        <v>0</v>
      </c>
    </row>
    <row r="12" spans="1:25" x14ac:dyDescent="0.2">
      <c r="A12" s="6" t="s">
        <v>225</v>
      </c>
      <c r="B12" s="5" t="s">
        <v>29</v>
      </c>
      <c r="C12" s="90"/>
      <c r="D12" s="107">
        <f>投入係数表!AO12</f>
        <v>1.8518518518518517E-2</v>
      </c>
      <c r="E12" s="110">
        <f t="shared" si="9"/>
        <v>1.8518518518518516</v>
      </c>
      <c r="F12" s="85">
        <f>分析係数表!C15</f>
        <v>0</v>
      </c>
      <c r="G12" s="110">
        <f t="shared" si="0"/>
        <v>0</v>
      </c>
      <c r="H12" s="110">
        <v>0</v>
      </c>
      <c r="I12" s="110">
        <f t="shared" si="1"/>
        <v>0</v>
      </c>
      <c r="J12" s="85">
        <f>分析係数表!G15</f>
        <v>9.5496894409937888E-2</v>
      </c>
      <c r="K12" s="111">
        <f t="shared" si="2"/>
        <v>0</v>
      </c>
      <c r="L12" s="79"/>
      <c r="M12" s="80"/>
      <c r="N12" s="81">
        <f>分析係数表!H15</f>
        <v>9.774016858539146E-3</v>
      </c>
      <c r="O12" s="82">
        <f t="shared" si="3"/>
        <v>7.8109584204187066E-2</v>
      </c>
      <c r="P12" s="76">
        <f>分析係数表!C15</f>
        <v>0</v>
      </c>
      <c r="Q12" s="82">
        <f t="shared" si="4"/>
        <v>0</v>
      </c>
      <c r="R12" s="83">
        <v>0</v>
      </c>
      <c r="S12" s="84">
        <f t="shared" si="5"/>
        <v>0</v>
      </c>
      <c r="T12" s="85">
        <f>分析係数表!F15</f>
        <v>0.30357142857142855</v>
      </c>
      <c r="U12" s="86">
        <f t="shared" si="6"/>
        <v>0</v>
      </c>
      <c r="V12" s="87">
        <f>分析係数表!D15</f>
        <v>3.9596273291925464E-2</v>
      </c>
      <c r="W12" s="167">
        <f t="shared" si="7"/>
        <v>0</v>
      </c>
      <c r="X12" s="76">
        <f>分析係数表!E15</f>
        <v>3.7267080745341616E-2</v>
      </c>
      <c r="Y12" s="166">
        <f t="shared" si="8"/>
        <v>0</v>
      </c>
    </row>
    <row r="13" spans="1:25" x14ac:dyDescent="0.2">
      <c r="A13" s="6" t="s">
        <v>226</v>
      </c>
      <c r="B13" s="5" t="s">
        <v>30</v>
      </c>
      <c r="C13" s="90"/>
      <c r="D13" s="107">
        <f>投入係数表!AO13</f>
        <v>1.8518518518518517E-2</v>
      </c>
      <c r="E13" s="110">
        <f t="shared" si="9"/>
        <v>1.8518518518518516</v>
      </c>
      <c r="F13" s="85">
        <f>分析係数表!C16</f>
        <v>0.17911646586345387</v>
      </c>
      <c r="G13" s="110">
        <f t="shared" si="0"/>
        <v>0.33169715900639601</v>
      </c>
      <c r="H13" s="110">
        <v>0.41905375132118206</v>
      </c>
      <c r="I13" s="110">
        <f t="shared" si="1"/>
        <v>0.41905375132118206</v>
      </c>
      <c r="J13" s="85">
        <f>分析係数表!G16</f>
        <v>3.2586558044806514E-2</v>
      </c>
      <c r="K13" s="111">
        <f t="shared" si="2"/>
        <v>1.3655519391321614E-2</v>
      </c>
      <c r="L13" s="79"/>
      <c r="M13" s="80"/>
      <c r="N13" s="81">
        <f>分析係数表!H16</f>
        <v>1.8859260716979895E-2</v>
      </c>
      <c r="O13" s="82">
        <f t="shared" si="3"/>
        <v>0.15071480173626697</v>
      </c>
      <c r="P13" s="76">
        <f>分析係数表!C16</f>
        <v>0.17911646586345387</v>
      </c>
      <c r="Q13" s="82">
        <f t="shared" si="4"/>
        <v>2.6995502640311281E-2</v>
      </c>
      <c r="R13" s="83">
        <v>3.3085955744186053E-2</v>
      </c>
      <c r="S13" s="84">
        <f t="shared" si="5"/>
        <v>0.4521397070653681</v>
      </c>
      <c r="T13" s="85">
        <f>分析係数表!F16</f>
        <v>0.28920570264765783</v>
      </c>
      <c r="U13" s="86">
        <f t="shared" si="6"/>
        <v>0.13076138167674597</v>
      </c>
      <c r="V13" s="87">
        <f>分析係数表!D16</f>
        <v>0</v>
      </c>
      <c r="W13" s="167">
        <f t="shared" si="7"/>
        <v>0</v>
      </c>
      <c r="X13" s="76">
        <f>分析係数表!E16</f>
        <v>0</v>
      </c>
      <c r="Y13" s="166">
        <f t="shared" si="8"/>
        <v>0</v>
      </c>
    </row>
    <row r="14" spans="1:25" x14ac:dyDescent="0.2">
      <c r="A14" s="6" t="s">
        <v>2</v>
      </c>
      <c r="B14" s="5" t="s">
        <v>364</v>
      </c>
      <c r="C14" s="90"/>
      <c r="D14" s="107">
        <f>投入係数表!AO14</f>
        <v>1.8518518518518517E-2</v>
      </c>
      <c r="E14" s="110">
        <f t="shared" si="9"/>
        <v>1.8518518518518516</v>
      </c>
      <c r="F14" s="85">
        <f>分析係数表!C17</f>
        <v>0.37357512953367877</v>
      </c>
      <c r="G14" s="110">
        <f t="shared" si="0"/>
        <v>0.69180579543273835</v>
      </c>
      <c r="H14" s="110">
        <v>0.83677688902115177</v>
      </c>
      <c r="I14" s="110">
        <f t="shared" si="1"/>
        <v>0.83677688902115177</v>
      </c>
      <c r="J14" s="85">
        <f>分析係数表!G17</f>
        <v>0.21247931930985584</v>
      </c>
      <c r="K14" s="111">
        <f t="shared" si="2"/>
        <v>0.17779778379343311</v>
      </c>
      <c r="L14" s="79"/>
      <c r="M14" s="80"/>
      <c r="N14" s="81">
        <f>分析係数表!H17</f>
        <v>3.1158778575879824E-3</v>
      </c>
      <c r="O14" s="82">
        <f t="shared" si="3"/>
        <v>2.490070637381802E-2</v>
      </c>
      <c r="P14" s="76">
        <f>分析係数表!C17</f>
        <v>0.37357512953367877</v>
      </c>
      <c r="Q14" s="82">
        <f t="shared" si="4"/>
        <v>9.3022846090791683E-3</v>
      </c>
      <c r="R14" s="83">
        <v>1.7772258888287425E-2</v>
      </c>
      <c r="S14" s="84">
        <f t="shared" si="5"/>
        <v>0.85454914790943914</v>
      </c>
      <c r="T14" s="85">
        <f>分析係数表!F17</f>
        <v>0.32309146773812336</v>
      </c>
      <c r="U14" s="86">
        <f t="shared" si="6"/>
        <v>0.27609753845242335</v>
      </c>
      <c r="V14" s="87">
        <f>分析係数表!D17</f>
        <v>3.8761522098794611E-2</v>
      </c>
      <c r="W14" s="167">
        <f t="shared" si="7"/>
        <v>0</v>
      </c>
      <c r="X14" s="76">
        <f>分析係数表!E17</f>
        <v>3.8761522098794611E-2</v>
      </c>
      <c r="Y14" s="166">
        <f t="shared" si="8"/>
        <v>0</v>
      </c>
    </row>
    <row r="15" spans="1:25" x14ac:dyDescent="0.2">
      <c r="A15" s="6" t="s">
        <v>3</v>
      </c>
      <c r="B15" s="5" t="s">
        <v>31</v>
      </c>
      <c r="C15" s="90"/>
      <c r="D15" s="107">
        <f>投入係数表!AO15</f>
        <v>0</v>
      </c>
      <c r="E15" s="110">
        <f t="shared" si="9"/>
        <v>0</v>
      </c>
      <c r="F15" s="85">
        <f>分析係数表!C18</f>
        <v>9.0293453724604955E-2</v>
      </c>
      <c r="G15" s="110">
        <f t="shared" si="0"/>
        <v>0</v>
      </c>
      <c r="H15" s="110">
        <v>2.7262419251360545E-3</v>
      </c>
      <c r="I15" s="110">
        <f t="shared" si="1"/>
        <v>2.7262419251360545E-3</v>
      </c>
      <c r="J15" s="85">
        <f>分析係数表!G18</f>
        <v>0.21491228070175439</v>
      </c>
      <c r="K15" s="111">
        <f t="shared" si="2"/>
        <v>5.8590286987573103E-4</v>
      </c>
      <c r="L15" s="79"/>
      <c r="M15" s="80"/>
      <c r="N15" s="81">
        <f>分析係数表!H18</f>
        <v>4.9198071435599725E-4</v>
      </c>
      <c r="O15" s="82">
        <f t="shared" si="3"/>
        <v>3.9316904800765296E-3</v>
      </c>
      <c r="P15" s="76">
        <f>分析係数表!C18</f>
        <v>9.0293453724604955E-2</v>
      </c>
      <c r="Q15" s="82">
        <f t="shared" si="4"/>
        <v>3.5500591242225996E-4</v>
      </c>
      <c r="R15" s="83">
        <v>7.0535704250066042E-4</v>
      </c>
      <c r="S15" s="84">
        <f t="shared" si="5"/>
        <v>3.4315989676367148E-3</v>
      </c>
      <c r="T15" s="85">
        <f>分析係数表!F18</f>
        <v>0.46052631578947367</v>
      </c>
      <c r="U15" s="86">
        <f t="shared" si="6"/>
        <v>1.5803416298326976E-3</v>
      </c>
      <c r="V15" s="87">
        <f>分析係数表!D18</f>
        <v>2.1929824561403508E-2</v>
      </c>
      <c r="W15" s="167">
        <f t="shared" si="7"/>
        <v>0</v>
      </c>
      <c r="X15" s="76">
        <f>分析係数表!E18</f>
        <v>2.1929824561403508E-2</v>
      </c>
      <c r="Y15" s="166">
        <f t="shared" si="8"/>
        <v>0</v>
      </c>
    </row>
    <row r="16" spans="1:25" x14ac:dyDescent="0.2">
      <c r="A16" s="6" t="s">
        <v>4</v>
      </c>
      <c r="B16" s="5" t="s">
        <v>32</v>
      </c>
      <c r="C16" s="90"/>
      <c r="D16" s="107">
        <f>投入係数表!AO16</f>
        <v>0</v>
      </c>
      <c r="E16" s="110">
        <f t="shared" si="9"/>
        <v>0</v>
      </c>
      <c r="F16" s="85">
        <f>分析係数表!C19</f>
        <v>1.9704433497536922E-2</v>
      </c>
      <c r="G16" s="110">
        <f t="shared" si="0"/>
        <v>0</v>
      </c>
      <c r="H16" s="110">
        <v>8.1930749673163328E-4</v>
      </c>
      <c r="I16" s="110">
        <f t="shared" si="1"/>
        <v>8.1930749673163328E-4</v>
      </c>
      <c r="J16" s="85">
        <f>分析係数表!G19</f>
        <v>6.3291139240506333E-2</v>
      </c>
      <c r="K16" s="111">
        <f t="shared" si="2"/>
        <v>5.1854904856432487E-5</v>
      </c>
      <c r="L16" s="79"/>
      <c r="M16" s="80"/>
      <c r="N16" s="81">
        <f>分析係数表!H19</f>
        <v>-1.3119485716159927E-4</v>
      </c>
      <c r="O16" s="82">
        <f t="shared" si="3"/>
        <v>-1.0484507946870746E-3</v>
      </c>
      <c r="P16" s="76">
        <f>分析係数表!C19</f>
        <v>1.9704433497536922E-2</v>
      </c>
      <c r="Q16" s="82">
        <f t="shared" si="4"/>
        <v>-2.06591289593512E-5</v>
      </c>
      <c r="R16" s="83">
        <v>8.397383900592393E-5</v>
      </c>
      <c r="S16" s="84">
        <f t="shared" si="5"/>
        <v>9.0328133573755725E-4</v>
      </c>
      <c r="T16" s="85">
        <f>分析係数表!F19</f>
        <v>0.26582278481012656</v>
      </c>
      <c r="U16" s="86">
        <f t="shared" si="6"/>
        <v>2.4011276013276837E-4</v>
      </c>
      <c r="V16" s="87">
        <f>分析係数表!D19</f>
        <v>3.7974683544303799E-2</v>
      </c>
      <c r="W16" s="167">
        <f t="shared" si="7"/>
        <v>0</v>
      </c>
      <c r="X16" s="76">
        <f>分析係数表!E19</f>
        <v>0</v>
      </c>
      <c r="Y16" s="166">
        <f t="shared" si="8"/>
        <v>0</v>
      </c>
    </row>
    <row r="17" spans="1:25" x14ac:dyDescent="0.2">
      <c r="A17" s="6" t="s">
        <v>5</v>
      </c>
      <c r="B17" s="5" t="s">
        <v>33</v>
      </c>
      <c r="C17" s="90"/>
      <c r="D17" s="107">
        <f>投入係数表!AO17</f>
        <v>0</v>
      </c>
      <c r="E17" s="110">
        <f t="shared" si="9"/>
        <v>0</v>
      </c>
      <c r="F17" s="85">
        <f>分析係数表!C20</f>
        <v>3.1397174254317317E-3</v>
      </c>
      <c r="G17" s="110">
        <f t="shared" si="0"/>
        <v>0</v>
      </c>
      <c r="H17" s="110">
        <v>6.259274051594121E-5</v>
      </c>
      <c r="I17" s="110">
        <f t="shared" si="1"/>
        <v>6.259274051594121E-5</v>
      </c>
      <c r="J17" s="85">
        <f>分析係数表!G20</f>
        <v>0.11538461538461539</v>
      </c>
      <c r="K17" s="111">
        <f t="shared" si="2"/>
        <v>7.2222392903009094E-6</v>
      </c>
      <c r="L17" s="79"/>
      <c r="M17" s="80"/>
      <c r="N17" s="81">
        <f>分析係数表!H20</f>
        <v>6.231755715175965E-4</v>
      </c>
      <c r="O17" s="82">
        <f t="shared" si="3"/>
        <v>4.9801412747636047E-3</v>
      </c>
      <c r="P17" s="76">
        <f>分析係数表!C20</f>
        <v>3.1397174254317317E-3</v>
      </c>
      <c r="Q17" s="82">
        <f t="shared" si="4"/>
        <v>1.5636236341487089E-5</v>
      </c>
      <c r="R17" s="83">
        <v>3.7432556492331651E-5</v>
      </c>
      <c r="S17" s="84">
        <f t="shared" si="5"/>
        <v>1.0002529700827285E-4</v>
      </c>
      <c r="T17" s="85">
        <f>分析係数表!F20</f>
        <v>0.26923076923076922</v>
      </c>
      <c r="U17" s="86">
        <f t="shared" si="6"/>
        <v>2.6929887656073458E-5</v>
      </c>
      <c r="V17" s="87">
        <f>分析係数表!D20</f>
        <v>0</v>
      </c>
      <c r="W17" s="167">
        <f t="shared" si="7"/>
        <v>0</v>
      </c>
      <c r="X17" s="76">
        <f>分析係数表!E20</f>
        <v>0</v>
      </c>
      <c r="Y17" s="166">
        <f t="shared" si="8"/>
        <v>0</v>
      </c>
    </row>
    <row r="18" spans="1:25" x14ac:dyDescent="0.2">
      <c r="A18" s="6" t="s">
        <v>6</v>
      </c>
      <c r="B18" s="5" t="s">
        <v>34</v>
      </c>
      <c r="C18" s="90"/>
      <c r="D18" s="107">
        <f>投入係数表!AO18</f>
        <v>0</v>
      </c>
      <c r="E18" s="110">
        <f t="shared" si="9"/>
        <v>0</v>
      </c>
      <c r="F18" s="85">
        <f>分析係数表!C21</f>
        <v>0.20240700218818386</v>
      </c>
      <c r="G18" s="110">
        <f t="shared" si="0"/>
        <v>0</v>
      </c>
      <c r="H18" s="110">
        <v>3.2082740709896695E-2</v>
      </c>
      <c r="I18" s="110">
        <f t="shared" si="1"/>
        <v>3.2082740709896695E-2</v>
      </c>
      <c r="J18" s="85">
        <f>分析係数表!G21</f>
        <v>0.28486646884272998</v>
      </c>
      <c r="K18" s="111">
        <f t="shared" si="2"/>
        <v>9.1392970568251724E-3</v>
      </c>
      <c r="L18" s="79"/>
      <c r="M18" s="80"/>
      <c r="N18" s="81">
        <f>分析係数表!H21</f>
        <v>1.0495588572927942E-3</v>
      </c>
      <c r="O18" s="82">
        <f t="shared" si="3"/>
        <v>8.3876063574965971E-3</v>
      </c>
      <c r="P18" s="76">
        <f>分析係数表!C21</f>
        <v>0.20240700218818386</v>
      </c>
      <c r="Q18" s="82">
        <f t="shared" si="4"/>
        <v>1.6977102583554387E-3</v>
      </c>
      <c r="R18" s="83">
        <v>3.2536709499472257E-3</v>
      </c>
      <c r="S18" s="84">
        <f t="shared" si="5"/>
        <v>3.5336411659843921E-2</v>
      </c>
      <c r="T18" s="85">
        <f>分析係数表!F21</f>
        <v>0.42507418397626112</v>
      </c>
      <c r="U18" s="86">
        <f t="shared" si="6"/>
        <v>1.5020596350957394E-2</v>
      </c>
      <c r="V18" s="87">
        <f>分析係数表!D21</f>
        <v>6.1572700296735908E-2</v>
      </c>
      <c r="W18" s="167">
        <f t="shared" si="7"/>
        <v>0</v>
      </c>
      <c r="X18" s="76">
        <f>分析係数表!E21</f>
        <v>5.118694362017804E-2</v>
      </c>
      <c r="Y18" s="166">
        <f t="shared" si="8"/>
        <v>0</v>
      </c>
    </row>
    <row r="19" spans="1:25" x14ac:dyDescent="0.2">
      <c r="A19" s="6" t="s">
        <v>7</v>
      </c>
      <c r="B19" s="5" t="s">
        <v>268</v>
      </c>
      <c r="C19" s="90"/>
      <c r="D19" s="107">
        <f>投入係数表!AO19</f>
        <v>0</v>
      </c>
      <c r="E19" s="110">
        <f t="shared" si="9"/>
        <v>0</v>
      </c>
      <c r="F19" s="85">
        <f>分析係数表!C22</f>
        <v>1.320132013201325E-2</v>
      </c>
      <c r="G19" s="110">
        <f t="shared" si="0"/>
        <v>0</v>
      </c>
      <c r="H19" s="110">
        <v>2.9422209836900095E-4</v>
      </c>
      <c r="I19" s="110">
        <f t="shared" si="1"/>
        <v>2.9422209836900095E-4</v>
      </c>
      <c r="J19" s="85">
        <f>分析係数表!G22</f>
        <v>0.19444444444444445</v>
      </c>
      <c r="K19" s="111">
        <f t="shared" si="2"/>
        <v>5.7209852460639073E-5</v>
      </c>
      <c r="L19" s="79"/>
      <c r="M19" s="80"/>
      <c r="N19" s="81">
        <f>分析係数表!H22</f>
        <v>6.5597428580799636E-5</v>
      </c>
      <c r="O19" s="82">
        <f t="shared" si="3"/>
        <v>5.2422539734353732E-4</v>
      </c>
      <c r="P19" s="76">
        <f>分析係数表!C22</f>
        <v>1.320132013201325E-2</v>
      </c>
      <c r="Q19" s="82">
        <f t="shared" si="4"/>
        <v>6.9204672916638842E-6</v>
      </c>
      <c r="R19" s="83">
        <v>4.7533595190536702E-5</v>
      </c>
      <c r="S19" s="84">
        <f t="shared" si="5"/>
        <v>3.4175569355953767E-4</v>
      </c>
      <c r="T19" s="85">
        <f>分析係数表!F22</f>
        <v>0.42592592592592593</v>
      </c>
      <c r="U19" s="86">
        <f t="shared" si="6"/>
        <v>1.4556261021980309E-4</v>
      </c>
      <c r="V19" s="87">
        <f>分析係数表!D22</f>
        <v>2.7777777777777776E-2</v>
      </c>
      <c r="W19" s="167">
        <f t="shared" si="7"/>
        <v>0</v>
      </c>
      <c r="X19" s="76">
        <f>分析係数表!E22</f>
        <v>0</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0.21263157894736842</v>
      </c>
      <c r="K20" s="111">
        <f t="shared" si="2"/>
        <v>0</v>
      </c>
      <c r="L20" s="79"/>
      <c r="M20" s="80"/>
      <c r="N20" s="81">
        <f>分析係数表!H23</f>
        <v>3.2798714290399818E-5</v>
      </c>
      <c r="O20" s="82">
        <f t="shared" si="3"/>
        <v>2.6211269867176866E-4</v>
      </c>
      <c r="P20" s="76">
        <f>分析係数表!C23</f>
        <v>0</v>
      </c>
      <c r="Q20" s="82">
        <f t="shared" si="4"/>
        <v>0</v>
      </c>
      <c r="R20" s="83">
        <v>0</v>
      </c>
      <c r="S20" s="84">
        <f t="shared" si="5"/>
        <v>0</v>
      </c>
      <c r="T20" s="85">
        <f>分析係数表!F23</f>
        <v>0.4357894736842105</v>
      </c>
      <c r="U20" s="86">
        <f t="shared" si="6"/>
        <v>0</v>
      </c>
      <c r="V20" s="87">
        <f>分析係数表!D23</f>
        <v>5.2631578947368418E-2</v>
      </c>
      <c r="W20" s="167">
        <f t="shared" si="7"/>
        <v>0</v>
      </c>
      <c r="X20" s="76">
        <f>分析係数表!E23</f>
        <v>4.8421052631578948E-2</v>
      </c>
      <c r="Y20" s="166">
        <f t="shared" si="8"/>
        <v>0</v>
      </c>
    </row>
    <row r="21" spans="1:25" x14ac:dyDescent="0.2">
      <c r="A21" s="6" t="s">
        <v>9</v>
      </c>
      <c r="B21" s="5" t="s">
        <v>270</v>
      </c>
      <c r="C21" s="90"/>
      <c r="D21" s="107">
        <f>投入係数表!AO21</f>
        <v>0</v>
      </c>
      <c r="E21" s="110">
        <f t="shared" si="9"/>
        <v>0</v>
      </c>
      <c r="F21" s="85">
        <f>分析係数表!C24</f>
        <v>0.31952662721893488</v>
      </c>
      <c r="G21" s="110">
        <f t="shared" si="0"/>
        <v>0</v>
      </c>
      <c r="H21" s="110">
        <v>2.0969598488450543E-2</v>
      </c>
      <c r="I21" s="110">
        <f t="shared" si="1"/>
        <v>2.0969598488450543E-2</v>
      </c>
      <c r="J21" s="85">
        <f>分析係数表!G24</f>
        <v>0.20786516853932585</v>
      </c>
      <c r="K21" s="111">
        <f t="shared" si="2"/>
        <v>4.3588491240037644E-3</v>
      </c>
      <c r="L21" s="79"/>
      <c r="M21" s="80"/>
      <c r="N21" s="81">
        <f>分析係数表!H24</f>
        <v>4.2638328577519763E-4</v>
      </c>
      <c r="O21" s="82">
        <f t="shared" si="3"/>
        <v>3.4074650827329929E-3</v>
      </c>
      <c r="P21" s="76">
        <f>分析係数表!C24</f>
        <v>0.31952662721893488</v>
      </c>
      <c r="Q21" s="82">
        <f t="shared" si="4"/>
        <v>1.0887758252519622E-3</v>
      </c>
      <c r="R21" s="83">
        <v>2.3489585302732103E-3</v>
      </c>
      <c r="S21" s="84">
        <f t="shared" si="5"/>
        <v>2.3318557018723752E-2</v>
      </c>
      <c r="T21" s="85">
        <f>分析係数表!F24</f>
        <v>0.398876404494382</v>
      </c>
      <c r="U21" s="86">
        <f t="shared" si="6"/>
        <v>9.3012221816257661E-3</v>
      </c>
      <c r="V21" s="87">
        <f>分析係数表!D24</f>
        <v>5.6179775280898875E-2</v>
      </c>
      <c r="W21" s="167">
        <f t="shared" si="7"/>
        <v>0</v>
      </c>
      <c r="X21" s="76">
        <f>分析係数表!E24</f>
        <v>5.0561797752808987E-2</v>
      </c>
      <c r="Y21" s="166">
        <f t="shared" si="8"/>
        <v>0</v>
      </c>
    </row>
    <row r="22" spans="1:25" x14ac:dyDescent="0.2">
      <c r="A22" s="6" t="s">
        <v>10</v>
      </c>
      <c r="B22" s="5" t="s">
        <v>271</v>
      </c>
      <c r="C22" s="90"/>
      <c r="D22" s="107">
        <f>投入係数表!AO22</f>
        <v>1.8518518518518517E-2</v>
      </c>
      <c r="E22" s="110">
        <f t="shared" si="9"/>
        <v>1.8518518518518516</v>
      </c>
      <c r="F22" s="85">
        <f>分析係数表!C25</f>
        <v>1.883239171374762E-2</v>
      </c>
      <c r="G22" s="110">
        <f t="shared" si="0"/>
        <v>3.4874799469902996E-2</v>
      </c>
      <c r="H22" s="110">
        <v>3.6281821808999928E-2</v>
      </c>
      <c r="I22" s="110">
        <f t="shared" si="1"/>
        <v>3.6281821808999928E-2</v>
      </c>
      <c r="J22" s="85">
        <f>分析係数表!G25</f>
        <v>0.19852941176470587</v>
      </c>
      <c r="K22" s="111">
        <f t="shared" si="2"/>
        <v>7.2030087414926324E-3</v>
      </c>
      <c r="L22" s="79"/>
      <c r="M22" s="80"/>
      <c r="N22" s="81">
        <f>分析係数表!H25</f>
        <v>5.9037685722719666E-4</v>
      </c>
      <c r="O22" s="82">
        <f t="shared" si="3"/>
        <v>4.7180285760918357E-3</v>
      </c>
      <c r="P22" s="76">
        <f>分析係数表!C25</f>
        <v>1.883239171374762E-2</v>
      </c>
      <c r="Q22" s="82">
        <f t="shared" si="4"/>
        <v>8.8851762261616369E-5</v>
      </c>
      <c r="R22" s="83">
        <v>3.9014300606252176E-4</v>
      </c>
      <c r="S22" s="84">
        <f t="shared" si="5"/>
        <v>3.6671964815062449E-2</v>
      </c>
      <c r="T22" s="85">
        <f>分析係数表!F25</f>
        <v>0.35294117647058826</v>
      </c>
      <c r="U22" s="86">
        <f t="shared" si="6"/>
        <v>1.2943046405316159E-2</v>
      </c>
      <c r="V22" s="87">
        <f>分析係数表!D25</f>
        <v>6.6176470588235295E-2</v>
      </c>
      <c r="W22" s="167">
        <f t="shared" si="7"/>
        <v>0</v>
      </c>
      <c r="X22" s="76">
        <f>分析係数表!E25</f>
        <v>6.25E-2</v>
      </c>
      <c r="Y22" s="166">
        <f t="shared" si="8"/>
        <v>0</v>
      </c>
    </row>
    <row r="23" spans="1:25" x14ac:dyDescent="0.2">
      <c r="A23" s="6" t="s">
        <v>11</v>
      </c>
      <c r="B23" s="5" t="s">
        <v>35</v>
      </c>
      <c r="C23" s="90"/>
      <c r="D23" s="107">
        <f>投入係数表!AO23</f>
        <v>0</v>
      </c>
      <c r="E23" s="110">
        <f t="shared" si="9"/>
        <v>0</v>
      </c>
      <c r="F23" s="85">
        <f>分析係数表!C26</f>
        <v>0.74753173483779967</v>
      </c>
      <c r="G23" s="110">
        <f t="shared" si="0"/>
        <v>0</v>
      </c>
      <c r="H23" s="110">
        <v>3.5993866505517447E-2</v>
      </c>
      <c r="I23" s="110">
        <f t="shared" si="1"/>
        <v>3.5993866505517447E-2</v>
      </c>
      <c r="J23" s="85">
        <f>分析係数表!G26</f>
        <v>0.19647946353730092</v>
      </c>
      <c r="K23" s="111">
        <f t="shared" si="2"/>
        <v>7.072055581637292E-3</v>
      </c>
      <c r="L23" s="79"/>
      <c r="M23" s="80"/>
      <c r="N23" s="81">
        <f>分析係数表!H26</f>
        <v>1.2791498573255929E-2</v>
      </c>
      <c r="O23" s="82">
        <f t="shared" si="3"/>
        <v>0.10222395248198979</v>
      </c>
      <c r="P23" s="76">
        <f>分析係数表!C26</f>
        <v>0.74753173483779967</v>
      </c>
      <c r="Q23" s="82">
        <f t="shared" si="4"/>
        <v>7.6415648540838627E-2</v>
      </c>
      <c r="R23" s="83">
        <v>8.4969188197769677E-2</v>
      </c>
      <c r="S23" s="84">
        <f t="shared" si="5"/>
        <v>0.12096305470328712</v>
      </c>
      <c r="T23" s="85">
        <f>分析係数表!F26</f>
        <v>0.33528918692372173</v>
      </c>
      <c r="U23" s="86">
        <f t="shared" si="6"/>
        <v>4.0557604259274814E-2</v>
      </c>
      <c r="V23" s="87">
        <f>分析係数表!D26</f>
        <v>6.119027661357921E-2</v>
      </c>
      <c r="W23" s="167">
        <f t="shared" si="7"/>
        <v>0</v>
      </c>
      <c r="X23" s="76">
        <f>分析係数表!E26</f>
        <v>6.6722548197820614E-2</v>
      </c>
      <c r="Y23" s="166">
        <f t="shared" si="8"/>
        <v>0</v>
      </c>
    </row>
    <row r="24" spans="1:25" x14ac:dyDescent="0.2">
      <c r="A24" s="6" t="s">
        <v>12</v>
      </c>
      <c r="B24" s="5" t="s">
        <v>365</v>
      </c>
      <c r="C24" s="90"/>
      <c r="D24" s="107">
        <f>投入係数表!AO24</f>
        <v>0</v>
      </c>
      <c r="E24" s="110">
        <f t="shared" si="9"/>
        <v>0</v>
      </c>
      <c r="F24" s="85">
        <f>分析係数表!C27</f>
        <v>2.5641025641025661E-2</v>
      </c>
      <c r="G24" s="110">
        <f t="shared" si="0"/>
        <v>0</v>
      </c>
      <c r="H24" s="110">
        <v>8.0288907055228341E-4</v>
      </c>
      <c r="I24" s="110">
        <f t="shared" si="1"/>
        <v>8.0288907055228341E-4</v>
      </c>
      <c r="J24" s="85">
        <f>分析係数表!G27</f>
        <v>0.17777777777777778</v>
      </c>
      <c r="K24" s="111">
        <f t="shared" si="2"/>
        <v>1.4273583476485038E-4</v>
      </c>
      <c r="L24" s="79"/>
      <c r="M24" s="80"/>
      <c r="N24" s="81">
        <f>分析係数表!H27</f>
        <v>1.2135524287447932E-2</v>
      </c>
      <c r="O24" s="82">
        <f t="shared" si="3"/>
        <v>9.6981698508554398E-2</v>
      </c>
      <c r="P24" s="76">
        <f>分析係数表!C27</f>
        <v>2.5641025641025661E-2</v>
      </c>
      <c r="Q24" s="82">
        <f t="shared" si="4"/>
        <v>2.4867102181680635E-3</v>
      </c>
      <c r="R24" s="83">
        <v>2.4949704289150688E-3</v>
      </c>
      <c r="S24" s="84">
        <f t="shared" si="5"/>
        <v>3.2978594994673522E-3</v>
      </c>
      <c r="T24" s="85">
        <f>分析係数表!F27</f>
        <v>0.33333333333333331</v>
      </c>
      <c r="U24" s="86">
        <f t="shared" si="6"/>
        <v>1.0992864998224507E-3</v>
      </c>
      <c r="V24" s="87">
        <f>分析係数表!D27</f>
        <v>0</v>
      </c>
      <c r="W24" s="167">
        <f t="shared" si="7"/>
        <v>0</v>
      </c>
      <c r="X24" s="76">
        <f>分析係数表!E27</f>
        <v>0</v>
      </c>
      <c r="Y24" s="166">
        <f t="shared" si="8"/>
        <v>0</v>
      </c>
    </row>
    <row r="25" spans="1:25" x14ac:dyDescent="0.2">
      <c r="A25" s="6" t="s">
        <v>13</v>
      </c>
      <c r="B25" s="5" t="s">
        <v>191</v>
      </c>
      <c r="C25" s="90"/>
      <c r="D25" s="107">
        <f>投入係数表!AO25</f>
        <v>0</v>
      </c>
      <c r="E25" s="110">
        <f t="shared" si="9"/>
        <v>0</v>
      </c>
      <c r="F25" s="85">
        <f>分析係数表!C28</f>
        <v>7.5250836120401843E-3</v>
      </c>
      <c r="G25" s="110">
        <f t="shared" si="0"/>
        <v>0</v>
      </c>
      <c r="H25" s="110">
        <v>1.2728330636746757E-3</v>
      </c>
      <c r="I25" s="110">
        <f t="shared" si="1"/>
        <v>1.2728330636746757E-3</v>
      </c>
      <c r="J25" s="85">
        <f>分析係数表!G28</f>
        <v>0.13043478260869565</v>
      </c>
      <c r="K25" s="111">
        <f t="shared" si="2"/>
        <v>1.6602170395756639E-4</v>
      </c>
      <c r="L25" s="79"/>
      <c r="M25" s="80"/>
      <c r="N25" s="81">
        <f>分析係数表!H28</f>
        <v>2.325428843189347E-2</v>
      </c>
      <c r="O25" s="82">
        <f t="shared" si="3"/>
        <v>0.18583790335828398</v>
      </c>
      <c r="P25" s="76">
        <f>分析係数表!C28</f>
        <v>7.5250836120401843E-3</v>
      </c>
      <c r="Q25" s="82">
        <f t="shared" si="4"/>
        <v>1.3984457610573303E-3</v>
      </c>
      <c r="R25" s="83">
        <v>1.4483261709085705E-3</v>
      </c>
      <c r="S25" s="84">
        <f t="shared" si="5"/>
        <v>2.721159234583246E-3</v>
      </c>
      <c r="T25" s="85">
        <f>分析係数表!F28</f>
        <v>0.21739130434782608</v>
      </c>
      <c r="U25" s="86">
        <f t="shared" si="6"/>
        <v>5.915563553441839E-4</v>
      </c>
      <c r="V25" s="87">
        <f>分析係数表!D28</f>
        <v>0</v>
      </c>
      <c r="W25" s="167">
        <f t="shared" si="7"/>
        <v>0</v>
      </c>
      <c r="X25" s="76">
        <f>分析係数表!E28</f>
        <v>0</v>
      </c>
      <c r="Y25" s="166">
        <f t="shared" si="8"/>
        <v>0</v>
      </c>
    </row>
    <row r="26" spans="1:25" x14ac:dyDescent="0.2">
      <c r="A26" s="6" t="s">
        <v>14</v>
      </c>
      <c r="B26" s="5" t="s">
        <v>50</v>
      </c>
      <c r="C26" s="90"/>
      <c r="D26" s="107">
        <f>投入係数表!AO26</f>
        <v>3.7037037037037035E-2</v>
      </c>
      <c r="E26" s="110">
        <f t="shared" si="9"/>
        <v>3.7037037037037033</v>
      </c>
      <c r="F26" s="85">
        <f>分析係数表!C29</f>
        <v>5.2565707133917394E-2</v>
      </c>
      <c r="G26" s="110">
        <f t="shared" si="0"/>
        <v>0.19468780419969403</v>
      </c>
      <c r="H26" s="110">
        <v>0.2076196574094672</v>
      </c>
      <c r="I26" s="110">
        <f t="shared" si="1"/>
        <v>0.2076196574094672</v>
      </c>
      <c r="J26" s="85">
        <f>分析係数表!G29</f>
        <v>0.23652173913043478</v>
      </c>
      <c r="K26" s="111">
        <f t="shared" si="2"/>
        <v>4.9106562448152244E-2</v>
      </c>
      <c r="L26" s="79"/>
      <c r="M26" s="80"/>
      <c r="N26" s="81">
        <f>分析係数表!H29</f>
        <v>1.0889173144412739E-2</v>
      </c>
      <c r="O26" s="82">
        <f t="shared" si="3"/>
        <v>8.7021415959027196E-2</v>
      </c>
      <c r="P26" s="76">
        <f>分析係数表!C29</f>
        <v>5.2565707133917394E-2</v>
      </c>
      <c r="Q26" s="82">
        <f t="shared" si="4"/>
        <v>4.5743422656810287E-3</v>
      </c>
      <c r="R26" s="83">
        <v>5.5339050387468768E-3</v>
      </c>
      <c r="S26" s="84">
        <f t="shared" si="5"/>
        <v>0.21315356244821407</v>
      </c>
      <c r="T26" s="85">
        <f>分析係数表!F29</f>
        <v>0.37217391304347824</v>
      </c>
      <c r="U26" s="86">
        <f t="shared" si="6"/>
        <v>7.933019541550923E-2</v>
      </c>
      <c r="V26" s="87">
        <f>分析係数表!D29</f>
        <v>0.13217391304347825</v>
      </c>
      <c r="W26" s="167">
        <f t="shared" si="7"/>
        <v>0</v>
      </c>
      <c r="X26" s="76">
        <f>分析係数表!E29</f>
        <v>0.10086956521739131</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0.19978198979897255</v>
      </c>
      <c r="I27" s="110">
        <f t="shared" si="1"/>
        <v>0.19978198979897255</v>
      </c>
      <c r="J27" s="85">
        <f>分析係数表!G30</f>
        <v>0.34479678427869587</v>
      </c>
      <c r="K27" s="111">
        <f t="shared" si="2"/>
        <v>6.8884187639484951E-2</v>
      </c>
      <c r="L27" s="79"/>
      <c r="M27" s="80"/>
      <c r="N27" s="81">
        <f>分析係数表!H30</f>
        <v>0</v>
      </c>
      <c r="O27" s="82">
        <f t="shared" si="3"/>
        <v>0</v>
      </c>
      <c r="P27" s="76">
        <f>分析係数表!C30</f>
        <v>1</v>
      </c>
      <c r="Q27" s="82">
        <f t="shared" si="4"/>
        <v>0</v>
      </c>
      <c r="R27" s="83">
        <v>1.4242457283872478E-2</v>
      </c>
      <c r="S27" s="84">
        <f t="shared" si="5"/>
        <v>0.21402444708284502</v>
      </c>
      <c r="T27" s="85">
        <f>分析係数表!F30</f>
        <v>0.44149173738276015</v>
      </c>
      <c r="U27" s="86">
        <f t="shared" si="6"/>
        <v>9.4490024984989859E-2</v>
      </c>
      <c r="V27" s="87">
        <f>分析係数表!D30</f>
        <v>9.0218847699866017E-2</v>
      </c>
      <c r="W27" s="167">
        <f t="shared" si="7"/>
        <v>0</v>
      </c>
      <c r="X27" s="76">
        <f>分析係数表!E30</f>
        <v>4.6225993747208573E-2</v>
      </c>
      <c r="Y27" s="166">
        <f t="shared" si="8"/>
        <v>0</v>
      </c>
    </row>
    <row r="28" spans="1:25" x14ac:dyDescent="0.2">
      <c r="A28" s="6" t="s">
        <v>16</v>
      </c>
      <c r="B28" s="5" t="s">
        <v>192</v>
      </c>
      <c r="C28" s="90"/>
      <c r="D28" s="107">
        <f>投入係数表!AO28</f>
        <v>0</v>
      </c>
      <c r="E28" s="110">
        <f t="shared" si="9"/>
        <v>0</v>
      </c>
      <c r="F28" s="85">
        <f>分析係数表!C31</f>
        <v>0.84592145015105746</v>
      </c>
      <c r="G28" s="110">
        <f t="shared" si="0"/>
        <v>0</v>
      </c>
      <c r="H28" s="110">
        <v>0.49031110395954552</v>
      </c>
      <c r="I28" s="110">
        <f t="shared" si="1"/>
        <v>0.49031110395954552</v>
      </c>
      <c r="J28" s="85">
        <f>分析係数表!G31</f>
        <v>7.1042791857083509E-2</v>
      </c>
      <c r="K28" s="111">
        <f t="shared" si="2"/>
        <v>3.4833069703814827E-2</v>
      </c>
      <c r="L28" s="79"/>
      <c r="M28" s="80"/>
      <c r="N28" s="81">
        <f>分析係数表!H31</f>
        <v>2.6304568860900653E-2</v>
      </c>
      <c r="O28" s="82">
        <f t="shared" si="3"/>
        <v>0.21021438433475848</v>
      </c>
      <c r="P28" s="76">
        <f>分析係数表!C31</f>
        <v>0.84592145015105746</v>
      </c>
      <c r="Q28" s="82">
        <f t="shared" si="4"/>
        <v>0.17782485683907062</v>
      </c>
      <c r="R28" s="83">
        <v>0.23150897915981075</v>
      </c>
      <c r="S28" s="84">
        <f t="shared" si="5"/>
        <v>0.7218200831193563</v>
      </c>
      <c r="T28" s="85">
        <f>分析係数表!F31</f>
        <v>0.3444121312837557</v>
      </c>
      <c r="U28" s="86">
        <f t="shared" si="6"/>
        <v>0.2486035932305552</v>
      </c>
      <c r="V28" s="87">
        <f>分析係数表!D31</f>
        <v>0</v>
      </c>
      <c r="W28" s="167">
        <f t="shared" si="7"/>
        <v>0</v>
      </c>
      <c r="X28" s="76">
        <f>分析係数表!E31</f>
        <v>0</v>
      </c>
      <c r="Y28" s="166">
        <f t="shared" si="8"/>
        <v>0</v>
      </c>
    </row>
    <row r="29" spans="1:25" x14ac:dyDescent="0.2">
      <c r="A29" s="6" t="s">
        <v>17</v>
      </c>
      <c r="B29" s="5" t="s">
        <v>272</v>
      </c>
      <c r="C29" s="90"/>
      <c r="D29" s="107">
        <f>投入係数表!AO29</f>
        <v>0</v>
      </c>
      <c r="E29" s="110">
        <f t="shared" si="9"/>
        <v>0</v>
      </c>
      <c r="F29" s="85">
        <f>分析係数表!C32</f>
        <v>1</v>
      </c>
      <c r="G29" s="110">
        <f t="shared" si="0"/>
        <v>0</v>
      </c>
      <c r="H29" s="110">
        <v>0.1154680659730201</v>
      </c>
      <c r="I29" s="110">
        <f t="shared" si="1"/>
        <v>0.1154680659730201</v>
      </c>
      <c r="J29" s="85">
        <f>分析係数表!G32</f>
        <v>0.14030064423765212</v>
      </c>
      <c r="K29" s="111">
        <f t="shared" si="2"/>
        <v>1.6200244044890438E-2</v>
      </c>
      <c r="L29" s="79"/>
      <c r="M29" s="80"/>
      <c r="N29" s="81">
        <f>分析係数表!H32</f>
        <v>7.5437042867919574E-3</v>
      </c>
      <c r="O29" s="82">
        <f t="shared" si="3"/>
        <v>6.0285920694506792E-2</v>
      </c>
      <c r="P29" s="76">
        <f>分析係数表!C32</f>
        <v>1</v>
      </c>
      <c r="Q29" s="82">
        <f t="shared" si="4"/>
        <v>6.0285920694506792E-2</v>
      </c>
      <c r="R29" s="83">
        <v>7.5051942234650157E-2</v>
      </c>
      <c r="S29" s="84">
        <f t="shared" si="5"/>
        <v>0.19052000820767026</v>
      </c>
      <c r="T29" s="85">
        <f>分析係数表!F32</f>
        <v>0.4831782390837509</v>
      </c>
      <c r="U29" s="86">
        <f t="shared" si="6"/>
        <v>9.2055122076003887E-2</v>
      </c>
      <c r="V29" s="87">
        <f>分析係数表!D32</f>
        <v>2.7916964924838941E-2</v>
      </c>
      <c r="W29" s="167">
        <f t="shared" si="7"/>
        <v>0</v>
      </c>
      <c r="X29" s="76">
        <f>分析係数表!E32</f>
        <v>4.2233357193987117E-2</v>
      </c>
      <c r="Y29" s="166">
        <f t="shared" si="8"/>
        <v>0</v>
      </c>
    </row>
    <row r="30" spans="1:25" x14ac:dyDescent="0.2">
      <c r="A30" s="6" t="s">
        <v>18</v>
      </c>
      <c r="B30" s="5" t="s">
        <v>273</v>
      </c>
      <c r="C30" s="90"/>
      <c r="D30" s="107">
        <f>投入係数表!AO30</f>
        <v>1.8518518518518517E-2</v>
      </c>
      <c r="E30" s="110">
        <f t="shared" si="9"/>
        <v>1.8518518518518516</v>
      </c>
      <c r="F30" s="85">
        <f>分析係数表!C33</f>
        <v>0.837092731829574</v>
      </c>
      <c r="G30" s="110">
        <f t="shared" si="0"/>
        <v>1.550171725610322</v>
      </c>
      <c r="H30" s="110">
        <v>2.0035411445203</v>
      </c>
      <c r="I30" s="110">
        <f t="shared" si="1"/>
        <v>2.0035411445203</v>
      </c>
      <c r="J30" s="85">
        <f>分析係数表!G33</f>
        <v>0.5074626865671642</v>
      </c>
      <c r="K30" s="111">
        <f t="shared" si="2"/>
        <v>1.0167223718461225</v>
      </c>
      <c r="L30" s="79"/>
      <c r="M30" s="80"/>
      <c r="N30" s="81">
        <f>分析係数表!H33</f>
        <v>1.0823575715831939E-3</v>
      </c>
      <c r="O30" s="82">
        <f t="shared" si="3"/>
        <v>8.6497190561683653E-3</v>
      </c>
      <c r="P30" s="76">
        <f>分析係数表!C33</f>
        <v>0.837092731829574</v>
      </c>
      <c r="Q30" s="82">
        <f t="shared" si="4"/>
        <v>7.2406169542863011E-3</v>
      </c>
      <c r="R30" s="83">
        <v>1.8814763666575498E-2</v>
      </c>
      <c r="S30" s="84">
        <f t="shared" si="5"/>
        <v>2.0223559081868756</v>
      </c>
      <c r="T30" s="85">
        <f>分析係数表!F33</f>
        <v>0.64477611940298507</v>
      </c>
      <c r="U30" s="86">
        <f t="shared" si="6"/>
        <v>1.3039667945324331</v>
      </c>
      <c r="V30" s="87">
        <f>分析係数表!D33</f>
        <v>0.1044776119402985</v>
      </c>
      <c r="W30" s="167">
        <f t="shared" si="7"/>
        <v>0</v>
      </c>
      <c r="X30" s="76">
        <f>分析係数表!E33</f>
        <v>0.10746268656716418</v>
      </c>
      <c r="Y30" s="166">
        <f t="shared" si="8"/>
        <v>0</v>
      </c>
    </row>
    <row r="31" spans="1:25" x14ac:dyDescent="0.2">
      <c r="A31" s="6" t="s">
        <v>19</v>
      </c>
      <c r="B31" s="5" t="s">
        <v>274</v>
      </c>
      <c r="C31" s="90"/>
      <c r="D31" s="107">
        <f>投入係数表!AO31</f>
        <v>5.5555555555555552E-2</v>
      </c>
      <c r="E31" s="110">
        <f t="shared" si="9"/>
        <v>5.5555555555555554</v>
      </c>
      <c r="F31" s="85">
        <f>分析係数表!C34</f>
        <v>0.15171777726539082</v>
      </c>
      <c r="G31" s="110">
        <f t="shared" si="0"/>
        <v>0.8428765403632823</v>
      </c>
      <c r="H31" s="110">
        <v>0.91542218603275904</v>
      </c>
      <c r="I31" s="110">
        <f t="shared" si="1"/>
        <v>0.91542218603275904</v>
      </c>
      <c r="J31" s="85">
        <f>分析係数表!G34</f>
        <v>0.4256007393715342</v>
      </c>
      <c r="K31" s="111">
        <f t="shared" si="2"/>
        <v>0.38960435921264835</v>
      </c>
      <c r="L31" s="79"/>
      <c r="M31" s="80"/>
      <c r="N31" s="81">
        <f>分析係数表!H34</f>
        <v>0.18524713831217815</v>
      </c>
      <c r="O31" s="82">
        <f t="shared" si="3"/>
        <v>1.4804125220981492</v>
      </c>
      <c r="P31" s="76">
        <f>分析係数表!C34</f>
        <v>0.15171777726539082</v>
      </c>
      <c r="Q31" s="82">
        <f t="shared" si="4"/>
        <v>0.22460489728858246</v>
      </c>
      <c r="R31" s="83">
        <v>0.23706113526653833</v>
      </c>
      <c r="S31" s="84">
        <f t="shared" si="5"/>
        <v>1.1524833212992973</v>
      </c>
      <c r="T31" s="85">
        <f>分析係数表!F34</f>
        <v>0.70194085027726427</v>
      </c>
      <c r="U31" s="86">
        <f t="shared" si="6"/>
        <v>0.80897512248319436</v>
      </c>
      <c r="V31" s="87">
        <f>分析係数表!D34</f>
        <v>0.41728280961182995</v>
      </c>
      <c r="W31" s="167">
        <f t="shared" si="7"/>
        <v>0</v>
      </c>
      <c r="X31" s="76">
        <f>分析係数表!E34</f>
        <v>0.28927911275415896</v>
      </c>
      <c r="Y31" s="166">
        <f t="shared" si="8"/>
        <v>0</v>
      </c>
    </row>
    <row r="32" spans="1:25" x14ac:dyDescent="0.2">
      <c r="A32" s="6" t="s">
        <v>20</v>
      </c>
      <c r="B32" s="5" t="s">
        <v>37</v>
      </c>
      <c r="C32" s="90"/>
      <c r="D32" s="107">
        <f>投入係数表!AO32</f>
        <v>0</v>
      </c>
      <c r="E32" s="110">
        <f t="shared" si="9"/>
        <v>0</v>
      </c>
      <c r="F32" s="85">
        <f>分析係数表!C35</f>
        <v>0.24573021958870689</v>
      </c>
      <c r="G32" s="110">
        <f t="shared" si="0"/>
        <v>0</v>
      </c>
      <c r="H32" s="110">
        <v>0.16197435041259195</v>
      </c>
      <c r="I32" s="110">
        <f t="shared" si="1"/>
        <v>0.16197435041259195</v>
      </c>
      <c r="J32" s="85">
        <f>分析係数表!G35</f>
        <v>0.31648936170212766</v>
      </c>
      <c r="K32" s="111">
        <f t="shared" si="2"/>
        <v>5.1263158774197987E-2</v>
      </c>
      <c r="L32" s="79"/>
      <c r="M32" s="80"/>
      <c r="N32" s="81">
        <f>分析係数表!H35</f>
        <v>7.0287644724326803E-2</v>
      </c>
      <c r="O32" s="82">
        <f t="shared" si="3"/>
        <v>0.56170751325360024</v>
      </c>
      <c r="P32" s="76">
        <f>分析係数表!C35</f>
        <v>0.24573021958870689</v>
      </c>
      <c r="Q32" s="82">
        <f t="shared" si="4"/>
        <v>0.13802851057643367</v>
      </c>
      <c r="R32" s="83">
        <v>0.15256010390531868</v>
      </c>
      <c r="S32" s="84">
        <f t="shared" si="5"/>
        <v>0.31453445431791061</v>
      </c>
      <c r="T32" s="85">
        <f>分析係数表!F35</f>
        <v>0.65026595744680848</v>
      </c>
      <c r="U32" s="86">
        <f t="shared" si="6"/>
        <v>0.20453104808704559</v>
      </c>
      <c r="V32" s="87">
        <f>分析係数表!D35</f>
        <v>8.2446808510638292E-2</v>
      </c>
      <c r="W32" s="167">
        <f t="shared" si="7"/>
        <v>0</v>
      </c>
      <c r="X32" s="76">
        <f>分析係数表!E35</f>
        <v>6.3829787234042548E-2</v>
      </c>
      <c r="Y32" s="166">
        <f t="shared" si="8"/>
        <v>0</v>
      </c>
    </row>
    <row r="33" spans="1:25" x14ac:dyDescent="0.2">
      <c r="A33" s="6" t="s">
        <v>21</v>
      </c>
      <c r="B33" s="5" t="s">
        <v>38</v>
      </c>
      <c r="C33" s="90"/>
      <c r="D33" s="107">
        <f>投入係数表!AO33</f>
        <v>1.8518518518518517E-2</v>
      </c>
      <c r="E33" s="110">
        <f t="shared" si="9"/>
        <v>1.8518518518518516</v>
      </c>
      <c r="F33" s="85">
        <f>分析係数表!C36</f>
        <v>0.58821233411397345</v>
      </c>
      <c r="G33" s="110">
        <f t="shared" si="0"/>
        <v>1.0892821002110618</v>
      </c>
      <c r="H33" s="110">
        <v>1.1791661481941971</v>
      </c>
      <c r="I33" s="110">
        <f t="shared" si="1"/>
        <v>1.1791661481941971</v>
      </c>
      <c r="J33" s="85">
        <f>分析係数表!G36</f>
        <v>4.6988749172733289E-2</v>
      </c>
      <c r="K33" s="111">
        <f t="shared" si="2"/>
        <v>5.5407542370475175E-2</v>
      </c>
      <c r="L33" s="79"/>
      <c r="M33" s="80"/>
      <c r="N33" s="81">
        <f>分析係数表!H36</f>
        <v>7.2517957296073993E-2</v>
      </c>
      <c r="O33" s="82">
        <f t="shared" si="3"/>
        <v>0.57953117676328048</v>
      </c>
      <c r="P33" s="76">
        <f>分析係数表!C36</f>
        <v>0.58821233411397345</v>
      </c>
      <c r="Q33" s="82">
        <f t="shared" si="4"/>
        <v>0.34088738617574693</v>
      </c>
      <c r="R33" s="83">
        <v>0.35985965242577228</v>
      </c>
      <c r="S33" s="84">
        <f t="shared" si="5"/>
        <v>1.5390258006199693</v>
      </c>
      <c r="T33" s="85">
        <f>分析係数表!F36</f>
        <v>0.85903375248180014</v>
      </c>
      <c r="U33" s="86">
        <f t="shared" si="6"/>
        <v>1.322075108672879</v>
      </c>
      <c r="V33" s="87">
        <f>分析係数表!D36</f>
        <v>3.6399735274652546E-2</v>
      </c>
      <c r="W33" s="167">
        <f t="shared" si="7"/>
        <v>0</v>
      </c>
      <c r="X33" s="76">
        <f>分析係数表!E36</f>
        <v>1.1912640635340834E-2</v>
      </c>
      <c r="Y33" s="166">
        <f t="shared" si="8"/>
        <v>0</v>
      </c>
    </row>
    <row r="34" spans="1:25" x14ac:dyDescent="0.2">
      <c r="A34" s="6" t="s">
        <v>22</v>
      </c>
      <c r="B34" s="5" t="s">
        <v>377</v>
      </c>
      <c r="C34" s="90"/>
      <c r="D34" s="107">
        <f>投入係数表!AO34</f>
        <v>7.407407407407407E-2</v>
      </c>
      <c r="E34" s="110">
        <f t="shared" si="9"/>
        <v>7.4074074074074066</v>
      </c>
      <c r="F34" s="85">
        <f>分析係数表!C37</f>
        <v>0.50371087447563734</v>
      </c>
      <c r="G34" s="110">
        <f t="shared" si="0"/>
        <v>3.7311916627824986</v>
      </c>
      <c r="H34" s="110">
        <v>4.1657505355419557</v>
      </c>
      <c r="I34" s="110">
        <f t="shared" si="1"/>
        <v>4.1657505355419557</v>
      </c>
      <c r="J34" s="85">
        <f>分析係数表!G37</f>
        <v>0.46674537583628495</v>
      </c>
      <c r="K34" s="111">
        <f t="shared" si="2"/>
        <v>1.9443447993517353</v>
      </c>
      <c r="L34" s="79"/>
      <c r="M34" s="80"/>
      <c r="N34" s="81">
        <f>分析係数表!H37</f>
        <v>5.4544261864934891E-2</v>
      </c>
      <c r="O34" s="82">
        <f t="shared" si="3"/>
        <v>0.43589341789115127</v>
      </c>
      <c r="P34" s="76">
        <f>分析係数表!C37</f>
        <v>0.50371087447563734</v>
      </c>
      <c r="Q34" s="82">
        <f t="shared" si="4"/>
        <v>0.21956425470412622</v>
      </c>
      <c r="R34" s="83">
        <v>0.24812582691555368</v>
      </c>
      <c r="S34" s="84">
        <f t="shared" si="5"/>
        <v>4.4138763624575095</v>
      </c>
      <c r="T34" s="85">
        <f>分析係数表!F37</f>
        <v>0.71979535615899248</v>
      </c>
      <c r="U34" s="86">
        <f t="shared" si="6"/>
        <v>3.1770877083568614</v>
      </c>
      <c r="V34" s="87">
        <f>分析係数表!D37</f>
        <v>7.0838252656434481E-2</v>
      </c>
      <c r="W34" s="167">
        <f t="shared" si="7"/>
        <v>0</v>
      </c>
      <c r="X34" s="76">
        <f>分析係数表!E37</f>
        <v>5.5489964580873671E-2</v>
      </c>
      <c r="Y34" s="166">
        <f t="shared" si="8"/>
        <v>0</v>
      </c>
    </row>
    <row r="35" spans="1:25" x14ac:dyDescent="0.2">
      <c r="A35" s="6" t="s">
        <v>23</v>
      </c>
      <c r="B35" s="5" t="s">
        <v>193</v>
      </c>
      <c r="C35" s="90"/>
      <c r="D35" s="107">
        <f>投入係数表!AO35</f>
        <v>5.5555555555555552E-2</v>
      </c>
      <c r="E35" s="110">
        <f t="shared" si="9"/>
        <v>5.5555555555555554</v>
      </c>
      <c r="F35" s="85">
        <f>分析係数表!C38</f>
        <v>2.603198214949809E-3</v>
      </c>
      <c r="G35" s="110">
        <f t="shared" si="0"/>
        <v>1.4462212305276716E-2</v>
      </c>
      <c r="H35" s="110">
        <v>1.6334737060601238E-2</v>
      </c>
      <c r="I35" s="110">
        <f t="shared" si="1"/>
        <v>1.6334737060601238E-2</v>
      </c>
      <c r="J35" s="85">
        <f>分析係数表!G38</f>
        <v>0.5</v>
      </c>
      <c r="K35" s="111">
        <f t="shared" si="2"/>
        <v>8.1673685303006189E-3</v>
      </c>
      <c r="L35" s="79"/>
      <c r="M35" s="80"/>
      <c r="N35" s="81">
        <f>分析係数表!H38</f>
        <v>4.7820525435402932E-2</v>
      </c>
      <c r="O35" s="82">
        <f t="shared" si="3"/>
        <v>0.38216031466343869</v>
      </c>
      <c r="P35" s="76">
        <f>分析係数表!C38</f>
        <v>2.603198214949809E-3</v>
      </c>
      <c r="Q35" s="82">
        <f t="shared" si="4"/>
        <v>9.9483904895652088E-4</v>
      </c>
      <c r="R35" s="83">
        <v>1.1185753202141747E-3</v>
      </c>
      <c r="S35" s="84">
        <f t="shared" si="5"/>
        <v>1.7453312380815413E-2</v>
      </c>
      <c r="T35" s="85">
        <f>分析係数表!F38</f>
        <v>0.66666666666666663</v>
      </c>
      <c r="U35" s="86">
        <f t="shared" si="6"/>
        <v>1.1635541587210274E-2</v>
      </c>
      <c r="V35" s="87">
        <f>分析係数表!D38</f>
        <v>1.0833333333333333</v>
      </c>
      <c r="W35" s="167">
        <f t="shared" si="7"/>
        <v>0</v>
      </c>
      <c r="X35" s="76">
        <f>分析係数表!E38</f>
        <v>0</v>
      </c>
      <c r="Y35" s="166">
        <f t="shared" si="8"/>
        <v>0</v>
      </c>
    </row>
    <row r="36" spans="1:25" x14ac:dyDescent="0.2">
      <c r="A36" s="6" t="s">
        <v>24</v>
      </c>
      <c r="B36" s="5" t="s">
        <v>39</v>
      </c>
      <c r="C36" s="90"/>
      <c r="D36" s="107">
        <f>投入係数表!AO36</f>
        <v>0.18518518518518517</v>
      </c>
      <c r="E36" s="110">
        <f t="shared" si="9"/>
        <v>18.518518518518519</v>
      </c>
      <c r="F36" s="85">
        <f>分析係数表!C39</f>
        <v>1</v>
      </c>
      <c r="G36" s="110">
        <f t="shared" si="0"/>
        <v>18.518518518518519</v>
      </c>
      <c r="H36" s="110">
        <v>18.520248793539341</v>
      </c>
      <c r="I36" s="110">
        <f t="shared" si="1"/>
        <v>18.520248793539341</v>
      </c>
      <c r="J36" s="85">
        <f>分析係数表!G39</f>
        <v>0.35424286759326995</v>
      </c>
      <c r="K36" s="111">
        <f t="shared" si="2"/>
        <v>6.5606660411641746</v>
      </c>
      <c r="L36" s="79"/>
      <c r="M36" s="80"/>
      <c r="N36" s="81">
        <f>分析係数表!H39</f>
        <v>4.3622290006231756E-3</v>
      </c>
      <c r="O36" s="82">
        <f t="shared" si="3"/>
        <v>3.4860988923345229E-2</v>
      </c>
      <c r="P36" s="76">
        <f>分析係数表!C39</f>
        <v>1</v>
      </c>
      <c r="Q36" s="82">
        <f t="shared" si="4"/>
        <v>3.4860988923345229E-2</v>
      </c>
      <c r="R36" s="83">
        <v>3.6772901897753729E-2</v>
      </c>
      <c r="S36" s="84">
        <f t="shared" si="5"/>
        <v>18.557021695437093</v>
      </c>
      <c r="T36" s="85">
        <f>分析係数表!F39</f>
        <v>0.70501097293343085</v>
      </c>
      <c r="U36" s="86">
        <f t="shared" si="6"/>
        <v>13.08290392024689</v>
      </c>
      <c r="V36" s="87">
        <f>分析係数表!D39</f>
        <v>6.4008778346744691E-2</v>
      </c>
      <c r="W36" s="167">
        <f t="shared" si="7"/>
        <v>1</v>
      </c>
      <c r="X36" s="76">
        <f>分析係数表!E39</f>
        <v>8.1199707388441844E-2</v>
      </c>
      <c r="Y36" s="166">
        <f t="shared" si="8"/>
        <v>2</v>
      </c>
    </row>
    <row r="37" spans="1:25" x14ac:dyDescent="0.2">
      <c r="A37" s="6" t="s">
        <v>25</v>
      </c>
      <c r="B37" s="5" t="s">
        <v>40</v>
      </c>
      <c r="C37" s="90"/>
      <c r="D37" s="107">
        <f>投入係数表!AO37</f>
        <v>0</v>
      </c>
      <c r="E37" s="110">
        <f t="shared" si="9"/>
        <v>0</v>
      </c>
      <c r="F37" s="85">
        <f>分析係数表!C40</f>
        <v>0.80741531074953321</v>
      </c>
      <c r="G37" s="110">
        <f t="shared" si="0"/>
        <v>0</v>
      </c>
      <c r="H37" s="110">
        <v>5.6021782869536277E-3</v>
      </c>
      <c r="I37" s="110">
        <f t="shared" si="1"/>
        <v>5.6021782869536277E-3</v>
      </c>
      <c r="J37" s="85">
        <f>分析係数表!G40</f>
        <v>0.58044960848699167</v>
      </c>
      <c r="K37" s="111">
        <f t="shared" si="2"/>
        <v>3.2517821933365589E-3</v>
      </c>
      <c r="L37" s="79"/>
      <c r="M37" s="80"/>
      <c r="N37" s="81">
        <f>分析係数表!H40</f>
        <v>3.1486765718783824E-2</v>
      </c>
      <c r="O37" s="82">
        <f t="shared" si="3"/>
        <v>0.25162819072489789</v>
      </c>
      <c r="P37" s="76">
        <f>分析係数表!C40</f>
        <v>0.80741531074953321</v>
      </c>
      <c r="Q37" s="82">
        <f t="shared" si="4"/>
        <v>0.20316845380748624</v>
      </c>
      <c r="R37" s="83">
        <v>0.20339503637582459</v>
      </c>
      <c r="S37" s="84">
        <f t="shared" si="5"/>
        <v>0.20899721466277824</v>
      </c>
      <c r="T37" s="85">
        <f>分析係数表!F40</f>
        <v>0.7794897701439758</v>
      </c>
      <c r="U37" s="86">
        <f t="shared" si="6"/>
        <v>0.16291119081822017</v>
      </c>
      <c r="V37" s="87">
        <f>分析係数表!D40</f>
        <v>0.16393028542561253</v>
      </c>
      <c r="W37" s="167">
        <f t="shared" si="7"/>
        <v>0</v>
      </c>
      <c r="X37" s="76">
        <f>分析係数表!E40</f>
        <v>9.8509724677948982E-2</v>
      </c>
      <c r="Y37" s="166">
        <f t="shared" si="8"/>
        <v>0</v>
      </c>
    </row>
    <row r="38" spans="1:25" x14ac:dyDescent="0.2">
      <c r="A38" s="6" t="s">
        <v>26</v>
      </c>
      <c r="B38" s="5" t="s">
        <v>276</v>
      </c>
      <c r="C38" s="90"/>
      <c r="D38" s="107">
        <f>投入係数表!AO38</f>
        <v>0</v>
      </c>
      <c r="E38" s="110">
        <f t="shared" si="9"/>
        <v>0</v>
      </c>
      <c r="F38" s="85">
        <f>分析係数表!C41</f>
        <v>0.45201238390092879</v>
      </c>
      <c r="G38" s="110">
        <f t="shared" si="0"/>
        <v>0</v>
      </c>
      <c r="H38" s="110">
        <v>1.1435274330000494E-6</v>
      </c>
      <c r="I38" s="110">
        <f t="shared" si="1"/>
        <v>1.1435274330000494E-6</v>
      </c>
      <c r="J38" s="85">
        <f>分析係数表!G41</f>
        <v>0.48819421350182907</v>
      </c>
      <c r="K38" s="111">
        <f t="shared" si="2"/>
        <v>5.5826347577122464E-7</v>
      </c>
      <c r="L38" s="79"/>
      <c r="M38" s="80"/>
      <c r="N38" s="81">
        <f>分析係数表!H41</f>
        <v>5.5823411722260484E-2</v>
      </c>
      <c r="O38" s="82">
        <f t="shared" si="3"/>
        <v>0.44611581313935023</v>
      </c>
      <c r="P38" s="76">
        <f>分析係数表!C41</f>
        <v>0.45201238390092879</v>
      </c>
      <c r="Q38" s="82">
        <f t="shared" si="4"/>
        <v>0.201649872193019</v>
      </c>
      <c r="R38" s="83">
        <v>0.20342699959749674</v>
      </c>
      <c r="S38" s="84">
        <f t="shared" si="5"/>
        <v>0.20342814312492974</v>
      </c>
      <c r="T38" s="85">
        <f>分析係数表!F41</f>
        <v>0.58829398071167271</v>
      </c>
      <c r="U38" s="86">
        <f t="shared" si="6"/>
        <v>0.11967555210774881</v>
      </c>
      <c r="V38" s="87">
        <f>分析係数表!D41</f>
        <v>0.2361157299634187</v>
      </c>
      <c r="W38" s="167">
        <f t="shared" si="7"/>
        <v>0</v>
      </c>
      <c r="X38" s="76">
        <f>分析係数表!E41</f>
        <v>0.23478550049883604</v>
      </c>
      <c r="Y38" s="166">
        <f t="shared" si="8"/>
        <v>0</v>
      </c>
    </row>
    <row r="39" spans="1:25" x14ac:dyDescent="0.2">
      <c r="A39" s="6" t="s">
        <v>51</v>
      </c>
      <c r="B39" s="5" t="s">
        <v>367</v>
      </c>
      <c r="C39" s="90"/>
      <c r="D39" s="107">
        <f>投入係数表!AO39</f>
        <v>0</v>
      </c>
      <c r="E39" s="110">
        <f t="shared" si="9"/>
        <v>0</v>
      </c>
      <c r="F39" s="85">
        <f>分析係数表!C42</f>
        <v>0.22977941176470584</v>
      </c>
      <c r="G39" s="110">
        <f>E39*F39</f>
        <v>0</v>
      </c>
      <c r="H39" s="110">
        <v>3.2384308909469426E-3</v>
      </c>
      <c r="I39" s="110">
        <f>C39+H39</f>
        <v>3.2384308909469426E-3</v>
      </c>
      <c r="J39" s="85">
        <f>分析係数表!G42</f>
        <v>0.5</v>
      </c>
      <c r="K39" s="111">
        <f>I39*J39</f>
        <v>1.6192154454734713E-3</v>
      </c>
      <c r="L39" s="79"/>
      <c r="M39" s="80"/>
      <c r="N39" s="81">
        <f>分析係数表!H42</f>
        <v>1.6268162288038308E-2</v>
      </c>
      <c r="O39" s="82">
        <f t="shared" si="3"/>
        <v>0.13000789854119724</v>
      </c>
      <c r="P39" s="76">
        <f>分析係数表!C42</f>
        <v>0.22977941176470584</v>
      </c>
      <c r="Q39" s="82">
        <f>O39*P39</f>
        <v>2.9873138451561861E-2</v>
      </c>
      <c r="R39" s="83">
        <v>3.0630087467144483E-2</v>
      </c>
      <c r="S39" s="84">
        <f>I39+R39</f>
        <v>3.3868518358091425E-2</v>
      </c>
      <c r="T39" s="85">
        <f>分析係数表!F42</f>
        <v>0.56349206349206349</v>
      </c>
      <c r="U39" s="86">
        <f>S39*T39</f>
        <v>1.9084641297019769E-2</v>
      </c>
      <c r="V39" s="87">
        <f>分析係数表!D42</f>
        <v>0.8571428571428571</v>
      </c>
      <c r="W39" s="167">
        <f>ROUND(S39*V39,0)</f>
        <v>0</v>
      </c>
      <c r="X39" s="76">
        <f>分析係数表!E42</f>
        <v>0.72222222222222221</v>
      </c>
      <c r="Y39" s="166">
        <f>ROUND(S39*X39,0)</f>
        <v>0</v>
      </c>
    </row>
    <row r="40" spans="1:25" x14ac:dyDescent="0.2">
      <c r="A40" s="6" t="s">
        <v>194</v>
      </c>
      <c r="B40" s="5" t="s">
        <v>41</v>
      </c>
      <c r="C40" s="90"/>
      <c r="D40" s="107">
        <f>投入係数表!AO40</f>
        <v>1.8518518518518517E-2</v>
      </c>
      <c r="E40" s="110">
        <f t="shared" si="9"/>
        <v>1.8518518518518516</v>
      </c>
      <c r="F40" s="85">
        <f>分析係数表!C43</f>
        <v>0.15755839576906128</v>
      </c>
      <c r="G40" s="110">
        <f>E40*F40</f>
        <v>0.29177480697974306</v>
      </c>
      <c r="H40" s="110">
        <v>0.67153878707901926</v>
      </c>
      <c r="I40" s="110">
        <f>C40+H40</f>
        <v>0.67153878707901926</v>
      </c>
      <c r="J40" s="85">
        <f>分析係数表!G43</f>
        <v>0.37795275590551181</v>
      </c>
      <c r="K40" s="111">
        <f>I40*J40</f>
        <v>0.25380993527396001</v>
      </c>
      <c r="L40" s="79"/>
      <c r="M40" s="80"/>
      <c r="N40" s="81">
        <f>分析係数表!H43</f>
        <v>4.3425497720489356E-2</v>
      </c>
      <c r="O40" s="82">
        <f t="shared" si="3"/>
        <v>0.34703721304142171</v>
      </c>
      <c r="P40" s="76">
        <f>分析係数表!C43</f>
        <v>0.15755839576906128</v>
      </c>
      <c r="Q40" s="82">
        <f>O40*P40</f>
        <v>5.4678626558972356E-2</v>
      </c>
      <c r="R40" s="83">
        <v>7.7726241864256612E-2</v>
      </c>
      <c r="S40" s="84">
        <f>I40+R40</f>
        <v>0.74926502894327585</v>
      </c>
      <c r="T40" s="85">
        <f>分析係数表!F43</f>
        <v>0.59317585301837272</v>
      </c>
      <c r="U40" s="86">
        <f>S40*T40</f>
        <v>0.44444592268026339</v>
      </c>
      <c r="V40" s="87">
        <f>分析係数表!D43</f>
        <v>0.81889763779527558</v>
      </c>
      <c r="W40" s="167">
        <f>ROUND(S40*V40,0)</f>
        <v>1</v>
      </c>
      <c r="X40" s="76">
        <f>分析係数表!E43</f>
        <v>0.67322834645669294</v>
      </c>
      <c r="Y40" s="166">
        <f>ROUND(S40*X40,0)</f>
        <v>1</v>
      </c>
    </row>
    <row r="41" spans="1:25" x14ac:dyDescent="0.2">
      <c r="A41" s="6" t="s">
        <v>340</v>
      </c>
      <c r="B41" s="5" t="s">
        <v>42</v>
      </c>
      <c r="C41" s="90"/>
      <c r="D41" s="107">
        <f>投入係数表!AO41</f>
        <v>0</v>
      </c>
      <c r="E41" s="110">
        <f t="shared" si="9"/>
        <v>0</v>
      </c>
      <c r="F41" s="85">
        <f>分析係数表!C44</f>
        <v>0.3172445048719692</v>
      </c>
      <c r="G41" s="110">
        <f>E41*F41</f>
        <v>0</v>
      </c>
      <c r="H41" s="110">
        <v>4.0562473842848147E-3</v>
      </c>
      <c r="I41" s="110">
        <f>C41+H41</f>
        <v>4.0562473842848147E-3</v>
      </c>
      <c r="J41" s="85">
        <f>分析係数表!G44</f>
        <v>0.27070707070707073</v>
      </c>
      <c r="K41" s="111">
        <f>I41*J41</f>
        <v>1.0980548474629601E-3</v>
      </c>
      <c r="L41" s="79"/>
      <c r="M41" s="80"/>
      <c r="N41" s="81">
        <f>分析係数表!H44</f>
        <v>0.1249959001607137</v>
      </c>
      <c r="O41" s="82">
        <f t="shared" si="3"/>
        <v>0.99891149463811035</v>
      </c>
      <c r="P41" s="76">
        <f>分析係数表!C44</f>
        <v>0.3172445048719692</v>
      </c>
      <c r="Q41" s="82">
        <f>O41*P41</f>
        <v>0.31689918252738603</v>
      </c>
      <c r="R41" s="83">
        <v>0.3197871005761917</v>
      </c>
      <c r="S41" s="84">
        <f>I41+R41</f>
        <v>0.32384334796047654</v>
      </c>
      <c r="T41" s="85">
        <f>分析係数表!F44</f>
        <v>0.56111111111111112</v>
      </c>
      <c r="U41" s="86">
        <f>S41*T41</f>
        <v>0.18171210080004516</v>
      </c>
      <c r="V41" s="87">
        <f>分析係数表!D44</f>
        <v>0.3292929292929293</v>
      </c>
      <c r="W41" s="167">
        <f>ROUND(S41*V41,0)</f>
        <v>0</v>
      </c>
      <c r="X41" s="76">
        <f>分析係数表!E44</f>
        <v>0.21363636363636362</v>
      </c>
      <c r="Y41" s="166">
        <f>ROUND(S41*X41,0)</f>
        <v>0</v>
      </c>
    </row>
    <row r="42" spans="1:25" x14ac:dyDescent="0.2">
      <c r="A42" s="6" t="s">
        <v>341</v>
      </c>
      <c r="B42" s="5" t="s">
        <v>278</v>
      </c>
      <c r="C42" s="90"/>
      <c r="D42" s="107">
        <f>投入係数表!AO42</f>
        <v>0</v>
      </c>
      <c r="E42" s="110">
        <f t="shared" si="9"/>
        <v>0</v>
      </c>
      <c r="F42" s="85">
        <f>分析係数表!C45</f>
        <v>1</v>
      </c>
      <c r="G42" s="110">
        <f>E42*F42</f>
        <v>0</v>
      </c>
      <c r="H42" s="110">
        <v>4.8208745393216242E-2</v>
      </c>
      <c r="I42" s="110">
        <f>C42+H42</f>
        <v>4.8208745393216242E-2</v>
      </c>
      <c r="J42" s="85">
        <f>分析係数表!G45</f>
        <v>0</v>
      </c>
      <c r="K42" s="111">
        <f>I42*J42</f>
        <v>0</v>
      </c>
      <c r="L42" s="79"/>
      <c r="M42" s="80"/>
      <c r="N42" s="81">
        <f>分析係数表!H45</f>
        <v>0</v>
      </c>
      <c r="O42" s="82">
        <f t="shared" si="3"/>
        <v>0</v>
      </c>
      <c r="P42" s="76">
        <f>分析係数表!C45</f>
        <v>1</v>
      </c>
      <c r="Q42" s="82">
        <f>O42*P42</f>
        <v>0</v>
      </c>
      <c r="R42" s="83">
        <v>2.7794407610862303E-3</v>
      </c>
      <c r="S42" s="84">
        <f>I42+R42</f>
        <v>5.0988186154302471E-2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4.6672428694900625E-2</v>
      </c>
      <c r="G43" s="110">
        <f>E43*F43</f>
        <v>0</v>
      </c>
      <c r="H43" s="110">
        <v>9.3434851124239299E-3</v>
      </c>
      <c r="I43" s="110">
        <f>C43+H43</f>
        <v>100.00934348511242</v>
      </c>
      <c r="J43" s="85">
        <f>分析係数表!G46</f>
        <v>1.8518518518518517E-2</v>
      </c>
      <c r="K43" s="111">
        <f>I43*J43</f>
        <v>1.8520248793539338</v>
      </c>
      <c r="L43" s="79"/>
      <c r="M43" s="80"/>
      <c r="N43" s="81">
        <f>分析係数表!H46</f>
        <v>2.5582997146511858E-2</v>
      </c>
      <c r="O43" s="82">
        <f t="shared" si="3"/>
        <v>0.20444790496397958</v>
      </c>
      <c r="P43" s="76">
        <f>分析係数表!C46</f>
        <v>4.6672428694900625E-2</v>
      </c>
      <c r="Q43" s="82">
        <f>O43*P43</f>
        <v>9.5420802662531563E-3</v>
      </c>
      <c r="R43" s="83">
        <v>1.0324330061805888E-2</v>
      </c>
      <c r="S43" s="84">
        <f>I43+R43</f>
        <v>100.01966781517423</v>
      </c>
      <c r="T43" s="85">
        <f>分析係数表!F46</f>
        <v>0.35185185185185186</v>
      </c>
      <c r="U43" s="86">
        <f>S43*T43</f>
        <v>35.192105342376117</v>
      </c>
      <c r="V43" s="87">
        <f>分析係数表!D46</f>
        <v>3.7037037037037035E-2</v>
      </c>
      <c r="W43" s="167">
        <f>ROUND(S43*V43,0)</f>
        <v>4</v>
      </c>
      <c r="X43" s="76">
        <f>分析係数表!E46</f>
        <v>9.2592592592592587E-2</v>
      </c>
      <c r="Y43" s="166">
        <f>ROUND(S43*X43,0)</f>
        <v>9</v>
      </c>
    </row>
    <row r="44" spans="1:25" x14ac:dyDescent="0.2">
      <c r="A44" s="192">
        <v>40</v>
      </c>
      <c r="B44" s="14" t="s">
        <v>150</v>
      </c>
      <c r="C44" s="197">
        <f>SUM(C5:C43)</f>
        <v>100</v>
      </c>
      <c r="D44" s="108">
        <f>投入係数表!AO44</f>
        <v>0.64814814814814814</v>
      </c>
      <c r="E44" s="96">
        <f>SUM(E5:E43)</f>
        <v>64.81481481481481</v>
      </c>
      <c r="F44" s="98">
        <f>分析係数表!C47</f>
        <v>0.39611399613657461</v>
      </c>
      <c r="G44" s="96">
        <f>SUM(G5:G43)</f>
        <v>28.272890042822112</v>
      </c>
      <c r="H44" s="96">
        <f>SUM(H5:H43)</f>
        <v>31.187403513635413</v>
      </c>
      <c r="I44" s="96">
        <f>SUM(I5:I43)</f>
        <v>131.18740351363542</v>
      </c>
      <c r="J44" s="98">
        <f>分析係数表!G47</f>
        <v>0.26621430495689657</v>
      </c>
      <c r="K44" s="112">
        <f>SUM(K5:K43)</f>
        <v>12.745700270819066</v>
      </c>
      <c r="L44" s="94">
        <f>最終需要_まとめ!$L$33</f>
        <v>0.627</v>
      </c>
      <c r="M44" s="91">
        <f>K44*L44</f>
        <v>7.9915540698035548</v>
      </c>
      <c r="N44" s="95">
        <f>分析係数表!H47</f>
        <v>1</v>
      </c>
      <c r="O44" s="96">
        <f>SUM(O5:O43)</f>
        <v>7.9915540698035556</v>
      </c>
      <c r="P44" s="92">
        <f>分析係数表!C47</f>
        <v>0.39611399613657461</v>
      </c>
      <c r="Q44" s="96">
        <f>SUM(Q5:Q43)</f>
        <v>2.3535804070263255</v>
      </c>
      <c r="R44" s="91">
        <f>SUM(R5:R43)</f>
        <v>2.6461381446490617</v>
      </c>
      <c r="S44" s="97">
        <f>SUM(S5:S43)</f>
        <v>133.83354165828447</v>
      </c>
      <c r="T44" s="98">
        <f>分析係数表!F47</f>
        <v>0.49986530172413796</v>
      </c>
      <c r="U44" s="99">
        <f>SUM(U5:U43)</f>
        <v>57.57817199577299</v>
      </c>
      <c r="V44" s="100">
        <f>分析係数表!D47</f>
        <v>0.10482893318965517</v>
      </c>
      <c r="W44" s="164">
        <f>SUM(W5:W43)</f>
        <v>6</v>
      </c>
      <c r="X44" s="92">
        <f>分析係数表!E47</f>
        <v>8.4725215517241381E-2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D3" sqref="AD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1</v>
      </c>
      <c r="D8" s="403">
        <f t="shared" ref="D8:E41" si="1">W8</f>
        <v>4.4545243079785996E-2</v>
      </c>
      <c r="E8" s="403">
        <f t="shared" si="1"/>
        <v>3.7217957664573156E-2</v>
      </c>
      <c r="F8" s="403">
        <f t="shared" ref="F8:G41" si="2">AH8</f>
        <v>0.45208187950686207</v>
      </c>
      <c r="G8" s="403">
        <f t="shared" si="2"/>
        <v>0.11967899511514306</v>
      </c>
      <c r="H8" s="404">
        <f t="shared" ref="H8:H41" si="3">AN8</f>
        <v>1.4037849716291122E-2</v>
      </c>
      <c r="K8" s="224" t="s">
        <v>263</v>
      </c>
      <c r="L8" s="158" t="s">
        <v>264</v>
      </c>
      <c r="M8" s="383">
        <f>取引基本表!AX5</f>
        <v>2545</v>
      </c>
      <c r="N8" s="367">
        <f>ABS(取引基本表!BB5)</f>
        <v>0</v>
      </c>
      <c r="O8" s="411">
        <f t="shared" ref="O8:O41" si="4">N8/M8</f>
        <v>0</v>
      </c>
      <c r="P8" s="407">
        <f t="shared" ref="P8:P43" si="5">1-O8</f>
        <v>1</v>
      </c>
      <c r="R8" s="224" t="s">
        <v>263</v>
      </c>
      <c r="S8" s="158" t="s">
        <v>264</v>
      </c>
      <c r="T8" s="365">
        <f>取引基本表!BD5</f>
        <v>8598</v>
      </c>
      <c r="U8" s="446">
        <f>雇用表!AO5</f>
        <v>383</v>
      </c>
      <c r="V8" s="447">
        <f>雇用表!AO51</f>
        <v>320</v>
      </c>
      <c r="W8" s="413">
        <f>U8/T8</f>
        <v>4.4545243079785996E-2</v>
      </c>
      <c r="X8" s="413">
        <f>V8/T8</f>
        <v>3.7217957664573156E-2</v>
      </c>
      <c r="Z8" s="224" t="s">
        <v>263</v>
      </c>
      <c r="AA8" s="48" t="s">
        <v>264</v>
      </c>
      <c r="AB8" s="450">
        <f t="array" ref="AB8:AF47">TRANSPOSE(取引基本表!C46:AP50)</f>
        <v>1029</v>
      </c>
      <c r="AC8" s="451">
        <v>1738</v>
      </c>
      <c r="AD8" s="451">
        <v>1375</v>
      </c>
      <c r="AE8" s="451">
        <v>342</v>
      </c>
      <c r="AF8" s="451">
        <v>-597</v>
      </c>
      <c r="AG8" s="368">
        <f t="array" ref="AG8:AG47">TRANSPOSE(取引基本表!C52:AP52)</f>
        <v>8598</v>
      </c>
      <c r="AH8" s="404">
        <f>SUM(AB8:AF8)/AG8</f>
        <v>0.45208187950686207</v>
      </c>
      <c r="AI8" s="415">
        <f>AB8/AG8</f>
        <v>0.11967899511514306</v>
      </c>
      <c r="AK8" s="224" t="s">
        <v>263</v>
      </c>
      <c r="AL8" s="158" t="s">
        <v>264</v>
      </c>
      <c r="AM8" s="383">
        <f>取引基本表!AR5</f>
        <v>428</v>
      </c>
      <c r="AN8" s="407">
        <f t="shared" ref="AN8:AN47" si="6">AM8/AM$47</f>
        <v>1.4037849716291122E-2</v>
      </c>
      <c r="AP8" s="224" t="s">
        <v>263</v>
      </c>
      <c r="AQ8" s="158" t="s">
        <v>264</v>
      </c>
      <c r="AR8" s="386">
        <f>取引基本表!AX5</f>
        <v>2545</v>
      </c>
      <c r="AS8" s="387">
        <f>取引基本表!AY5</f>
        <v>6053</v>
      </c>
      <c r="AT8" s="387">
        <f>ABS(取引基本表!BB5)</f>
        <v>0</v>
      </c>
      <c r="AU8" s="388">
        <f>AS8-AT8</f>
        <v>6053</v>
      </c>
      <c r="AV8" s="411">
        <v>0.83011676085593211</v>
      </c>
      <c r="AW8" s="407">
        <v>0.16988323914406789</v>
      </c>
    </row>
    <row r="9" spans="1:49" x14ac:dyDescent="0.2">
      <c r="A9" s="225" t="s">
        <v>219</v>
      </c>
      <c r="B9" s="158" t="s">
        <v>265</v>
      </c>
      <c r="C9" s="405">
        <f t="shared" si="0"/>
        <v>0.71764705882352942</v>
      </c>
      <c r="D9" s="406">
        <f t="shared" si="1"/>
        <v>0.16666666666666666</v>
      </c>
      <c r="E9" s="406">
        <f t="shared" si="1"/>
        <v>3.0303030303030304E-2</v>
      </c>
      <c r="F9" s="406">
        <f t="shared" si="2"/>
        <v>0.71212121212121215</v>
      </c>
      <c r="G9" s="406">
        <f t="shared" si="2"/>
        <v>0.25757575757575757</v>
      </c>
      <c r="H9" s="407">
        <f t="shared" si="3"/>
        <v>7.2157171438879601E-4</v>
      </c>
      <c r="K9" s="225" t="s">
        <v>219</v>
      </c>
      <c r="L9" s="158" t="s">
        <v>265</v>
      </c>
      <c r="M9" s="383">
        <f>取引基本表!AX6</f>
        <v>85</v>
      </c>
      <c r="N9" s="367">
        <f>ABS(取引基本表!BB6)</f>
        <v>24</v>
      </c>
      <c r="O9" s="411">
        <f t="shared" si="4"/>
        <v>0.28235294117647058</v>
      </c>
      <c r="P9" s="407">
        <f t="shared" si="5"/>
        <v>0.71764705882352942</v>
      </c>
      <c r="R9" s="225" t="s">
        <v>219</v>
      </c>
      <c r="S9" s="158" t="s">
        <v>265</v>
      </c>
      <c r="T9" s="365">
        <f>取引基本表!BD6</f>
        <v>66</v>
      </c>
      <c r="U9" s="446">
        <f>雇用表!AO6</f>
        <v>11</v>
      </c>
      <c r="V9" s="447">
        <f>雇用表!AO52</f>
        <v>2</v>
      </c>
      <c r="W9" s="413">
        <f t="shared" ref="W9:W47" si="7">U9/T9</f>
        <v>0.16666666666666666</v>
      </c>
      <c r="X9" s="413">
        <f t="shared" ref="X9:X47" si="8">V9/T9</f>
        <v>3.0303030303030304E-2</v>
      </c>
      <c r="Z9" s="225" t="s">
        <v>219</v>
      </c>
      <c r="AA9" s="48" t="s">
        <v>265</v>
      </c>
      <c r="AB9" s="452">
        <v>17</v>
      </c>
      <c r="AC9" s="387">
        <v>26</v>
      </c>
      <c r="AD9" s="387">
        <v>5</v>
      </c>
      <c r="AE9" s="387">
        <v>2</v>
      </c>
      <c r="AF9" s="387">
        <v>-3</v>
      </c>
      <c r="AG9" s="369">
        <v>66</v>
      </c>
      <c r="AH9" s="407">
        <f t="shared" ref="AH9:AH41" si="9">SUM(AB9:AF9)/AG9</f>
        <v>0.71212121212121215</v>
      </c>
      <c r="AI9" s="411">
        <f t="shared" ref="AI9:AI41" si="10">AB9/AG9</f>
        <v>0.25757575757575757</v>
      </c>
      <c r="AK9" s="225" t="s">
        <v>219</v>
      </c>
      <c r="AL9" s="158" t="s">
        <v>265</v>
      </c>
      <c r="AM9" s="383">
        <f>取引基本表!AR6</f>
        <v>22</v>
      </c>
      <c r="AN9" s="407">
        <f t="shared" si="6"/>
        <v>7.2157171438879601E-4</v>
      </c>
      <c r="AP9" s="225" t="s">
        <v>219</v>
      </c>
      <c r="AQ9" s="158" t="s">
        <v>265</v>
      </c>
      <c r="AR9" s="386">
        <f>取引基本表!AX6</f>
        <v>85</v>
      </c>
      <c r="AS9" s="387">
        <f>取引基本表!AY6</f>
        <v>5</v>
      </c>
      <c r="AT9" s="387">
        <f>ABS(取引基本表!BB6)</f>
        <v>24</v>
      </c>
      <c r="AU9" s="388">
        <f t="shared" ref="AU9:AU47" si="11">AS9-AT9</f>
        <v>-19</v>
      </c>
      <c r="AV9" s="411">
        <v>0.59023354564755837</v>
      </c>
      <c r="AW9" s="407">
        <v>0.40976645435244163</v>
      </c>
    </row>
    <row r="10" spans="1:49" x14ac:dyDescent="0.2">
      <c r="A10" s="225" t="s">
        <v>220</v>
      </c>
      <c r="B10" s="158" t="s">
        <v>266</v>
      </c>
      <c r="C10" s="405">
        <f t="shared" si="0"/>
        <v>2.3584905660377409E-2</v>
      </c>
      <c r="D10" s="406">
        <f t="shared" si="1"/>
        <v>0.14285714285714285</v>
      </c>
      <c r="E10" s="406">
        <f t="shared" si="1"/>
        <v>0</v>
      </c>
      <c r="F10" s="406">
        <f t="shared" si="2"/>
        <v>0.5714285714285714</v>
      </c>
      <c r="G10" s="406">
        <f t="shared" si="2"/>
        <v>0.2857142857142857</v>
      </c>
      <c r="H10" s="407">
        <f t="shared" si="3"/>
        <v>1.443143428777592E-3</v>
      </c>
      <c r="K10" s="225" t="s">
        <v>220</v>
      </c>
      <c r="L10" s="158" t="s">
        <v>266</v>
      </c>
      <c r="M10" s="383">
        <f>取引基本表!AX7</f>
        <v>212</v>
      </c>
      <c r="N10" s="367">
        <f>ABS(取引基本表!BB7)</f>
        <v>207</v>
      </c>
      <c r="O10" s="411">
        <f t="shared" si="4"/>
        <v>0.97641509433962259</v>
      </c>
      <c r="P10" s="407">
        <f t="shared" si="5"/>
        <v>2.3584905660377409E-2</v>
      </c>
      <c r="R10" s="225" t="s">
        <v>220</v>
      </c>
      <c r="S10" s="158" t="s">
        <v>266</v>
      </c>
      <c r="T10" s="365">
        <f>取引基本表!BD7</f>
        <v>7</v>
      </c>
      <c r="U10" s="446">
        <f>雇用表!AO7</f>
        <v>1</v>
      </c>
      <c r="V10" s="447">
        <f>雇用表!AO53</f>
        <v>0</v>
      </c>
      <c r="W10" s="413">
        <f t="shared" si="7"/>
        <v>0.14285714285714285</v>
      </c>
      <c r="X10" s="413">
        <f t="shared" si="8"/>
        <v>0</v>
      </c>
      <c r="Z10" s="225" t="s">
        <v>220</v>
      </c>
      <c r="AA10" s="48" t="s">
        <v>266</v>
      </c>
      <c r="AB10" s="452">
        <v>2</v>
      </c>
      <c r="AC10" s="387">
        <v>1</v>
      </c>
      <c r="AD10" s="387">
        <v>1</v>
      </c>
      <c r="AE10" s="387">
        <v>0</v>
      </c>
      <c r="AF10" s="387">
        <v>0</v>
      </c>
      <c r="AG10" s="369">
        <v>7</v>
      </c>
      <c r="AH10" s="407">
        <f t="shared" si="9"/>
        <v>0.5714285714285714</v>
      </c>
      <c r="AI10" s="411">
        <f t="shared" si="10"/>
        <v>0.2857142857142857</v>
      </c>
      <c r="AK10" s="225" t="s">
        <v>220</v>
      </c>
      <c r="AL10" s="158" t="s">
        <v>266</v>
      </c>
      <c r="AM10" s="383">
        <f>取引基本表!AR7</f>
        <v>44</v>
      </c>
      <c r="AN10" s="407">
        <f t="shared" si="6"/>
        <v>1.443143428777592E-3</v>
      </c>
      <c r="AP10" s="225" t="s">
        <v>220</v>
      </c>
      <c r="AQ10" s="158" t="s">
        <v>266</v>
      </c>
      <c r="AR10" s="386">
        <f>取引基本表!AX7</f>
        <v>212</v>
      </c>
      <c r="AS10" s="387">
        <f>取引基本表!AY7</f>
        <v>2</v>
      </c>
      <c r="AT10" s="387">
        <f>ABS(取引基本表!BB7)</f>
        <v>207</v>
      </c>
      <c r="AU10" s="388">
        <f t="shared" si="11"/>
        <v>-205</v>
      </c>
      <c r="AV10" s="411">
        <v>0.31992289294256238</v>
      </c>
      <c r="AW10" s="407">
        <v>0.68007710705743762</v>
      </c>
    </row>
    <row r="11" spans="1:49" x14ac:dyDescent="0.2">
      <c r="A11" s="225" t="s">
        <v>221</v>
      </c>
      <c r="B11" s="158" t="s">
        <v>27</v>
      </c>
      <c r="C11" s="405">
        <f t="shared" si="0"/>
        <v>0</v>
      </c>
      <c r="D11" s="406">
        <f t="shared" si="1"/>
        <v>1</v>
      </c>
      <c r="E11" s="406">
        <f t="shared" si="1"/>
        <v>0</v>
      </c>
      <c r="F11" s="406">
        <f t="shared" si="2"/>
        <v>1</v>
      </c>
      <c r="G11" s="406">
        <f t="shared" si="2"/>
        <v>1</v>
      </c>
      <c r="H11" s="407">
        <f t="shared" si="3"/>
        <v>-3.2798714290399818E-5</v>
      </c>
      <c r="K11" s="225" t="s">
        <v>221</v>
      </c>
      <c r="L11" s="158" t="s">
        <v>27</v>
      </c>
      <c r="M11" s="383">
        <f>取引基本表!AX8</f>
        <v>1070</v>
      </c>
      <c r="N11" s="367">
        <f>ABS(取引基本表!BB8)</f>
        <v>1070</v>
      </c>
      <c r="O11" s="411">
        <f t="shared" si="4"/>
        <v>1</v>
      </c>
      <c r="P11" s="407">
        <f t="shared" si="5"/>
        <v>0</v>
      </c>
      <c r="R11" s="225" t="s">
        <v>221</v>
      </c>
      <c r="S11" s="158" t="s">
        <v>27</v>
      </c>
      <c r="T11" s="365">
        <f>取引基本表!BD8</f>
        <v>1</v>
      </c>
      <c r="U11" s="446">
        <f>雇用表!AO8</f>
        <v>1</v>
      </c>
      <c r="V11" s="447">
        <f>雇用表!AO54</f>
        <v>0</v>
      </c>
      <c r="W11" s="413">
        <f t="shared" si="7"/>
        <v>1</v>
      </c>
      <c r="X11" s="413">
        <f t="shared" si="8"/>
        <v>0</v>
      </c>
      <c r="Z11" s="225" t="s">
        <v>221</v>
      </c>
      <c r="AA11" s="48" t="s">
        <v>27</v>
      </c>
      <c r="AB11" s="452">
        <v>1</v>
      </c>
      <c r="AC11" s="387">
        <v>0</v>
      </c>
      <c r="AD11" s="387">
        <v>0</v>
      </c>
      <c r="AE11" s="387">
        <v>0</v>
      </c>
      <c r="AF11" s="387">
        <v>0</v>
      </c>
      <c r="AG11" s="369">
        <v>1</v>
      </c>
      <c r="AH11" s="407">
        <f t="shared" si="9"/>
        <v>1</v>
      </c>
      <c r="AI11" s="411">
        <f t="shared" si="10"/>
        <v>1</v>
      </c>
      <c r="AK11" s="225" t="s">
        <v>221</v>
      </c>
      <c r="AL11" s="158" t="s">
        <v>27</v>
      </c>
      <c r="AM11" s="383">
        <f>取引基本表!AR8</f>
        <v>-1</v>
      </c>
      <c r="AN11" s="407">
        <f t="shared" si="6"/>
        <v>-3.2798714290399818E-5</v>
      </c>
      <c r="AP11" s="225" t="s">
        <v>221</v>
      </c>
      <c r="AQ11" s="158" t="s">
        <v>27</v>
      </c>
      <c r="AR11" s="386">
        <f>取引基本表!AX8</f>
        <v>1070</v>
      </c>
      <c r="AS11" s="387">
        <f>取引基本表!AY8</f>
        <v>1</v>
      </c>
      <c r="AT11" s="387">
        <f>ABS(取引基本表!BB8)</f>
        <v>1070</v>
      </c>
      <c r="AU11" s="388">
        <f t="shared" si="11"/>
        <v>-1069</v>
      </c>
      <c r="AV11" s="411">
        <v>0.97885279843965589</v>
      </c>
      <c r="AW11" s="407">
        <v>2.1147201560344109E-2</v>
      </c>
    </row>
    <row r="12" spans="1:49" x14ac:dyDescent="0.2">
      <c r="A12" s="225" t="s">
        <v>222</v>
      </c>
      <c r="B12" s="158" t="s">
        <v>190</v>
      </c>
      <c r="C12" s="405">
        <f t="shared" si="0"/>
        <v>0.10853964836742014</v>
      </c>
      <c r="D12" s="406">
        <f t="shared" si="1"/>
        <v>4.7413793103448273E-2</v>
      </c>
      <c r="E12" s="406">
        <f t="shared" si="1"/>
        <v>4.5131845841784993E-2</v>
      </c>
      <c r="F12" s="406">
        <f t="shared" si="2"/>
        <v>0.28575050709939148</v>
      </c>
      <c r="G12" s="406">
        <f t="shared" si="2"/>
        <v>0.14452332657200812</v>
      </c>
      <c r="H12" s="407">
        <f t="shared" si="3"/>
        <v>0.10554626258650661</v>
      </c>
      <c r="K12" s="225" t="s">
        <v>222</v>
      </c>
      <c r="L12" s="158" t="s">
        <v>190</v>
      </c>
      <c r="M12" s="383">
        <f>取引基本表!AX9</f>
        <v>5574</v>
      </c>
      <c r="N12" s="367">
        <f>ABS(取引基本表!BB9)</f>
        <v>4969</v>
      </c>
      <c r="O12" s="411">
        <f t="shared" si="4"/>
        <v>0.89146035163257986</v>
      </c>
      <c r="P12" s="407">
        <f t="shared" si="5"/>
        <v>0.10853964836742014</v>
      </c>
      <c r="R12" s="225" t="s">
        <v>222</v>
      </c>
      <c r="S12" s="158" t="s">
        <v>190</v>
      </c>
      <c r="T12" s="365">
        <f>取引基本表!BD9</f>
        <v>3944</v>
      </c>
      <c r="U12" s="446">
        <f>雇用表!AO9</f>
        <v>187</v>
      </c>
      <c r="V12" s="447">
        <f>雇用表!AO55</f>
        <v>178</v>
      </c>
      <c r="W12" s="413">
        <f t="shared" si="7"/>
        <v>4.7413793103448273E-2</v>
      </c>
      <c r="X12" s="413">
        <f t="shared" si="8"/>
        <v>4.5131845841784993E-2</v>
      </c>
      <c r="Z12" s="225" t="s">
        <v>222</v>
      </c>
      <c r="AA12" s="48" t="s">
        <v>190</v>
      </c>
      <c r="AB12" s="452">
        <v>570</v>
      </c>
      <c r="AC12" s="387">
        <v>286</v>
      </c>
      <c r="AD12" s="387">
        <v>194</v>
      </c>
      <c r="AE12" s="387">
        <v>95</v>
      </c>
      <c r="AF12" s="387">
        <v>-18</v>
      </c>
      <c r="AG12" s="369">
        <v>3944</v>
      </c>
      <c r="AH12" s="407">
        <f t="shared" si="9"/>
        <v>0.28575050709939148</v>
      </c>
      <c r="AI12" s="411">
        <f t="shared" si="10"/>
        <v>0.14452332657200812</v>
      </c>
      <c r="AK12" s="225" t="s">
        <v>222</v>
      </c>
      <c r="AL12" s="158" t="s">
        <v>190</v>
      </c>
      <c r="AM12" s="383">
        <f>取引基本表!AR9</f>
        <v>3218</v>
      </c>
      <c r="AN12" s="407">
        <f t="shared" si="6"/>
        <v>0.10554626258650661</v>
      </c>
      <c r="AP12" s="225" t="s">
        <v>222</v>
      </c>
      <c r="AQ12" s="158" t="s">
        <v>190</v>
      </c>
      <c r="AR12" s="386">
        <f>取引基本表!AX9</f>
        <v>5574</v>
      </c>
      <c r="AS12" s="387">
        <f>取引基本表!AY9</f>
        <v>3339</v>
      </c>
      <c r="AT12" s="387">
        <f>ABS(取引基本表!BB9)</f>
        <v>4969</v>
      </c>
      <c r="AU12" s="388">
        <f t="shared" si="11"/>
        <v>-1630</v>
      </c>
      <c r="AV12" s="411">
        <v>0.73020703224841943</v>
      </c>
      <c r="AW12" s="407">
        <v>0.26979296775158057</v>
      </c>
    </row>
    <row r="13" spans="1:49" x14ac:dyDescent="0.2">
      <c r="A13" s="225" t="s">
        <v>223</v>
      </c>
      <c r="B13" s="158" t="s">
        <v>28</v>
      </c>
      <c r="C13" s="405">
        <f t="shared" si="0"/>
        <v>0</v>
      </c>
      <c r="D13" s="406">
        <f t="shared" si="1"/>
        <v>0.15476190476190477</v>
      </c>
      <c r="E13" s="406">
        <f t="shared" si="1"/>
        <v>0.11904761904761904</v>
      </c>
      <c r="F13" s="406">
        <f t="shared" si="2"/>
        <v>0.40476190476190477</v>
      </c>
      <c r="G13" s="406">
        <f t="shared" si="2"/>
        <v>0.25</v>
      </c>
      <c r="H13" s="407">
        <f t="shared" si="3"/>
        <v>1.571058414510151E-2</v>
      </c>
      <c r="K13" s="225" t="s">
        <v>223</v>
      </c>
      <c r="L13" s="158" t="s">
        <v>28</v>
      </c>
      <c r="M13" s="383">
        <f>取引基本表!AX10</f>
        <v>677</v>
      </c>
      <c r="N13" s="367">
        <f>ABS(取引基本表!BB10)</f>
        <v>677</v>
      </c>
      <c r="O13" s="411">
        <f t="shared" si="4"/>
        <v>1</v>
      </c>
      <c r="P13" s="407">
        <f t="shared" si="5"/>
        <v>0</v>
      </c>
      <c r="R13" s="225" t="s">
        <v>223</v>
      </c>
      <c r="S13" s="158" t="s">
        <v>28</v>
      </c>
      <c r="T13" s="365">
        <f>取引基本表!BD10</f>
        <v>84</v>
      </c>
      <c r="U13" s="446">
        <f>雇用表!AO10</f>
        <v>13</v>
      </c>
      <c r="V13" s="447">
        <f>雇用表!AO56</f>
        <v>10</v>
      </c>
      <c r="W13" s="413">
        <f t="shared" si="7"/>
        <v>0.15476190476190477</v>
      </c>
      <c r="X13" s="413">
        <f t="shared" si="8"/>
        <v>0.11904761904761904</v>
      </c>
      <c r="Z13" s="225" t="s">
        <v>223</v>
      </c>
      <c r="AA13" s="48" t="s">
        <v>28</v>
      </c>
      <c r="AB13" s="452">
        <v>21</v>
      </c>
      <c r="AC13" s="387">
        <v>-1</v>
      </c>
      <c r="AD13" s="387">
        <v>10</v>
      </c>
      <c r="AE13" s="387">
        <v>4</v>
      </c>
      <c r="AF13" s="387">
        <v>0</v>
      </c>
      <c r="AG13" s="369">
        <v>84</v>
      </c>
      <c r="AH13" s="407">
        <f t="shared" si="9"/>
        <v>0.40476190476190477</v>
      </c>
      <c r="AI13" s="411">
        <f t="shared" si="10"/>
        <v>0.25</v>
      </c>
      <c r="AK13" s="225" t="s">
        <v>223</v>
      </c>
      <c r="AL13" s="158" t="s">
        <v>28</v>
      </c>
      <c r="AM13" s="383">
        <f>取引基本表!AR10</f>
        <v>479</v>
      </c>
      <c r="AN13" s="407">
        <f t="shared" si="6"/>
        <v>1.571058414510151E-2</v>
      </c>
      <c r="AP13" s="225" t="s">
        <v>223</v>
      </c>
      <c r="AQ13" s="158" t="s">
        <v>28</v>
      </c>
      <c r="AR13" s="386">
        <f>取引基本表!AX10</f>
        <v>677</v>
      </c>
      <c r="AS13" s="387">
        <f>取引基本表!AY10</f>
        <v>84</v>
      </c>
      <c r="AT13" s="387">
        <f>ABS(取引基本表!BB10)</f>
        <v>677</v>
      </c>
      <c r="AU13" s="388">
        <f t="shared" si="11"/>
        <v>-593</v>
      </c>
      <c r="AV13" s="411">
        <v>0.93315766467397665</v>
      </c>
      <c r="AW13" s="407">
        <v>6.684233532602335E-2</v>
      </c>
    </row>
    <row r="14" spans="1:49" x14ac:dyDescent="0.2">
      <c r="A14" s="225" t="s">
        <v>224</v>
      </c>
      <c r="B14" s="158" t="s">
        <v>267</v>
      </c>
      <c r="C14" s="405">
        <f t="shared" si="0"/>
        <v>8.8339222614840951E-2</v>
      </c>
      <c r="D14" s="406">
        <f t="shared" si="1"/>
        <v>0.14285714285714285</v>
      </c>
      <c r="E14" s="406">
        <f t="shared" si="1"/>
        <v>8.3623693379790948E-2</v>
      </c>
      <c r="F14" s="406">
        <f t="shared" si="2"/>
        <v>0.38327526132404183</v>
      </c>
      <c r="G14" s="406">
        <f t="shared" si="2"/>
        <v>0.19860627177700349</v>
      </c>
      <c r="H14" s="407">
        <f t="shared" si="3"/>
        <v>1.3119485716159927E-3</v>
      </c>
      <c r="K14" s="225" t="s">
        <v>224</v>
      </c>
      <c r="L14" s="158" t="s">
        <v>267</v>
      </c>
      <c r="M14" s="383">
        <f>取引基本表!AX11</f>
        <v>849</v>
      </c>
      <c r="N14" s="367">
        <f>ABS(取引基本表!BB11)</f>
        <v>774</v>
      </c>
      <c r="O14" s="411">
        <f t="shared" si="4"/>
        <v>0.91166077738515905</v>
      </c>
      <c r="P14" s="407">
        <f t="shared" si="5"/>
        <v>8.8339222614840951E-2</v>
      </c>
      <c r="R14" s="225" t="s">
        <v>224</v>
      </c>
      <c r="S14" s="158" t="s">
        <v>267</v>
      </c>
      <c r="T14" s="365">
        <f>取引基本表!BD11</f>
        <v>287</v>
      </c>
      <c r="U14" s="446">
        <f>雇用表!AO11</f>
        <v>41</v>
      </c>
      <c r="V14" s="447">
        <f>雇用表!AO57</f>
        <v>24</v>
      </c>
      <c r="W14" s="413">
        <f t="shared" si="7"/>
        <v>0.14285714285714285</v>
      </c>
      <c r="X14" s="413">
        <f t="shared" si="8"/>
        <v>8.3623693379790948E-2</v>
      </c>
      <c r="Z14" s="225" t="s">
        <v>224</v>
      </c>
      <c r="AA14" s="48" t="s">
        <v>267</v>
      </c>
      <c r="AB14" s="452">
        <v>57</v>
      </c>
      <c r="AC14" s="387">
        <v>27</v>
      </c>
      <c r="AD14" s="387">
        <v>17</v>
      </c>
      <c r="AE14" s="387">
        <v>9</v>
      </c>
      <c r="AF14" s="387">
        <v>0</v>
      </c>
      <c r="AG14" s="369">
        <v>287</v>
      </c>
      <c r="AH14" s="407">
        <f t="shared" si="9"/>
        <v>0.38327526132404183</v>
      </c>
      <c r="AI14" s="411">
        <f t="shared" si="10"/>
        <v>0.19860627177700349</v>
      </c>
      <c r="AK14" s="225" t="s">
        <v>224</v>
      </c>
      <c r="AL14" s="158" t="s">
        <v>267</v>
      </c>
      <c r="AM14" s="383">
        <f>取引基本表!AR11</f>
        <v>40</v>
      </c>
      <c r="AN14" s="407">
        <f t="shared" si="6"/>
        <v>1.3119485716159927E-3</v>
      </c>
      <c r="AP14" s="225" t="s">
        <v>224</v>
      </c>
      <c r="AQ14" s="158" t="s">
        <v>267</v>
      </c>
      <c r="AR14" s="386">
        <f>取引基本表!AX11</f>
        <v>849</v>
      </c>
      <c r="AS14" s="387">
        <f>取引基本表!AY11</f>
        <v>212</v>
      </c>
      <c r="AT14" s="387">
        <f>ABS(取引基本表!BB11)</f>
        <v>774</v>
      </c>
      <c r="AU14" s="388">
        <f t="shared" si="11"/>
        <v>-562</v>
      </c>
      <c r="AV14" s="411">
        <v>0.78289172072298208</v>
      </c>
      <c r="AW14" s="407">
        <v>0.21710827927701792</v>
      </c>
    </row>
    <row r="15" spans="1:49" x14ac:dyDescent="0.2">
      <c r="A15" s="225" t="s">
        <v>225</v>
      </c>
      <c r="B15" s="158" t="s">
        <v>29</v>
      </c>
      <c r="C15" s="405">
        <f t="shared" si="0"/>
        <v>0</v>
      </c>
      <c r="D15" s="406">
        <f t="shared" si="1"/>
        <v>3.9596273291925464E-2</v>
      </c>
      <c r="E15" s="406">
        <f t="shared" si="1"/>
        <v>3.7267080745341616E-2</v>
      </c>
      <c r="F15" s="406">
        <f t="shared" si="2"/>
        <v>0.30357142857142855</v>
      </c>
      <c r="G15" s="406">
        <f t="shared" si="2"/>
        <v>9.5496894409937888E-2</v>
      </c>
      <c r="H15" s="407">
        <f t="shared" si="3"/>
        <v>9.774016858539146E-3</v>
      </c>
      <c r="K15" s="225" t="s">
        <v>225</v>
      </c>
      <c r="L15" s="158" t="s">
        <v>29</v>
      </c>
      <c r="M15" s="383">
        <f>取引基本表!AX12</f>
        <v>2994</v>
      </c>
      <c r="N15" s="367">
        <f>ABS(取引基本表!BB12)</f>
        <v>2994</v>
      </c>
      <c r="O15" s="411">
        <f t="shared" si="4"/>
        <v>1</v>
      </c>
      <c r="P15" s="407">
        <f t="shared" si="5"/>
        <v>0</v>
      </c>
      <c r="R15" s="225" t="s">
        <v>225</v>
      </c>
      <c r="S15" s="158" t="s">
        <v>29</v>
      </c>
      <c r="T15" s="365">
        <f>取引基本表!BD12</f>
        <v>1288</v>
      </c>
      <c r="U15" s="446">
        <f>雇用表!AO12</f>
        <v>51</v>
      </c>
      <c r="V15" s="447">
        <f>雇用表!AO58</f>
        <v>48</v>
      </c>
      <c r="W15" s="413">
        <f t="shared" si="7"/>
        <v>3.9596273291925464E-2</v>
      </c>
      <c r="X15" s="413">
        <f t="shared" si="8"/>
        <v>3.7267080745341616E-2</v>
      </c>
      <c r="Z15" s="225" t="s">
        <v>225</v>
      </c>
      <c r="AA15" s="48" t="s">
        <v>29</v>
      </c>
      <c r="AB15" s="452">
        <v>123</v>
      </c>
      <c r="AC15" s="387">
        <v>78</v>
      </c>
      <c r="AD15" s="387">
        <v>165</v>
      </c>
      <c r="AE15" s="387">
        <v>25</v>
      </c>
      <c r="AF15" s="387">
        <v>0</v>
      </c>
      <c r="AG15" s="369">
        <v>1288</v>
      </c>
      <c r="AH15" s="407">
        <f t="shared" si="9"/>
        <v>0.30357142857142855</v>
      </c>
      <c r="AI15" s="411">
        <f t="shared" si="10"/>
        <v>9.5496894409937888E-2</v>
      </c>
      <c r="AK15" s="225" t="s">
        <v>225</v>
      </c>
      <c r="AL15" s="158" t="s">
        <v>29</v>
      </c>
      <c r="AM15" s="383">
        <f>取引基本表!AR12</f>
        <v>298</v>
      </c>
      <c r="AN15" s="407">
        <f t="shared" si="6"/>
        <v>9.774016858539146E-3</v>
      </c>
      <c r="AP15" s="225" t="s">
        <v>225</v>
      </c>
      <c r="AQ15" s="158" t="s">
        <v>29</v>
      </c>
      <c r="AR15" s="386">
        <f>取引基本表!AX12</f>
        <v>2994</v>
      </c>
      <c r="AS15" s="387">
        <f>取引基本表!AY12</f>
        <v>1288</v>
      </c>
      <c r="AT15" s="387">
        <f>ABS(取引基本表!BB12)</f>
        <v>2994</v>
      </c>
      <c r="AU15" s="388">
        <f t="shared" si="11"/>
        <v>-1706</v>
      </c>
      <c r="AV15" s="411">
        <v>0.8222762164835401</v>
      </c>
      <c r="AW15" s="407">
        <v>0.1777237835164599</v>
      </c>
    </row>
    <row r="16" spans="1:49" x14ac:dyDescent="0.2">
      <c r="A16" s="225" t="s">
        <v>226</v>
      </c>
      <c r="B16" s="158" t="s">
        <v>30</v>
      </c>
      <c r="C16" s="405">
        <f t="shared" si="0"/>
        <v>0.17911646586345387</v>
      </c>
      <c r="D16" s="406">
        <f t="shared" si="1"/>
        <v>0</v>
      </c>
      <c r="E16" s="406">
        <f t="shared" si="1"/>
        <v>0</v>
      </c>
      <c r="F16" s="406">
        <f t="shared" si="2"/>
        <v>0.28920570264765783</v>
      </c>
      <c r="G16" s="406">
        <f t="shared" si="2"/>
        <v>3.2586558044806514E-2</v>
      </c>
      <c r="H16" s="407">
        <f t="shared" si="3"/>
        <v>1.8859260716979895E-2</v>
      </c>
      <c r="K16" s="225" t="s">
        <v>226</v>
      </c>
      <c r="L16" s="158" t="s">
        <v>30</v>
      </c>
      <c r="M16" s="383">
        <f>取引基本表!AX13</f>
        <v>1245</v>
      </c>
      <c r="N16" s="367">
        <f>ABS(取引基本表!BB13)</f>
        <v>1022</v>
      </c>
      <c r="O16" s="411">
        <f t="shared" si="4"/>
        <v>0.82088353413654613</v>
      </c>
      <c r="P16" s="407">
        <f t="shared" si="5"/>
        <v>0.17911646586345387</v>
      </c>
      <c r="R16" s="225" t="s">
        <v>226</v>
      </c>
      <c r="S16" s="158" t="s">
        <v>30</v>
      </c>
      <c r="T16" s="365">
        <f>取引基本表!BD13</f>
        <v>491</v>
      </c>
      <c r="U16" s="446">
        <f>雇用表!AO13</f>
        <v>0</v>
      </c>
      <c r="V16" s="447">
        <f>雇用表!AO59</f>
        <v>0</v>
      </c>
      <c r="W16" s="413">
        <f t="shared" si="7"/>
        <v>0</v>
      </c>
      <c r="X16" s="413">
        <f t="shared" si="8"/>
        <v>0</v>
      </c>
      <c r="Z16" s="225" t="s">
        <v>226</v>
      </c>
      <c r="AA16" s="48" t="s">
        <v>30</v>
      </c>
      <c r="AB16" s="452">
        <v>16</v>
      </c>
      <c r="AC16" s="387">
        <v>14</v>
      </c>
      <c r="AD16" s="387">
        <v>46</v>
      </c>
      <c r="AE16" s="387">
        <v>67</v>
      </c>
      <c r="AF16" s="387">
        <v>-1</v>
      </c>
      <c r="AG16" s="369">
        <v>491</v>
      </c>
      <c r="AH16" s="407">
        <f t="shared" si="9"/>
        <v>0.28920570264765783</v>
      </c>
      <c r="AI16" s="411">
        <f t="shared" si="10"/>
        <v>3.2586558044806514E-2</v>
      </c>
      <c r="AK16" s="225" t="s">
        <v>226</v>
      </c>
      <c r="AL16" s="158" t="s">
        <v>30</v>
      </c>
      <c r="AM16" s="383">
        <f>取引基本表!AR13</f>
        <v>575</v>
      </c>
      <c r="AN16" s="407">
        <f t="shared" si="6"/>
        <v>1.8859260716979895E-2</v>
      </c>
      <c r="AP16" s="225" t="s">
        <v>226</v>
      </c>
      <c r="AQ16" s="158" t="s">
        <v>30</v>
      </c>
      <c r="AR16" s="386">
        <f>取引基本表!AX13</f>
        <v>1245</v>
      </c>
      <c r="AS16" s="387">
        <f>取引基本表!AY13</f>
        <v>268</v>
      </c>
      <c r="AT16" s="387">
        <f>ABS(取引基本表!BB13)</f>
        <v>1022</v>
      </c>
      <c r="AU16" s="388">
        <f t="shared" si="11"/>
        <v>-754</v>
      </c>
      <c r="AV16" s="411">
        <v>0.87631747448336361</v>
      </c>
      <c r="AW16" s="407">
        <v>0.12368252551663639</v>
      </c>
    </row>
    <row r="17" spans="1:49" x14ac:dyDescent="0.2">
      <c r="A17" s="225" t="s">
        <v>2</v>
      </c>
      <c r="B17" s="158" t="s">
        <v>374</v>
      </c>
      <c r="C17" s="405">
        <f t="shared" si="0"/>
        <v>0.37357512953367877</v>
      </c>
      <c r="D17" s="406">
        <f t="shared" si="1"/>
        <v>3.8761522098794611E-2</v>
      </c>
      <c r="E17" s="406">
        <f t="shared" si="1"/>
        <v>3.8761522098794611E-2</v>
      </c>
      <c r="F17" s="406">
        <f t="shared" si="2"/>
        <v>0.32309146773812336</v>
      </c>
      <c r="G17" s="406">
        <f t="shared" si="2"/>
        <v>0.21247931930985584</v>
      </c>
      <c r="H17" s="407">
        <f t="shared" si="3"/>
        <v>3.1158778575879824E-3</v>
      </c>
      <c r="K17" s="225" t="s">
        <v>2</v>
      </c>
      <c r="L17" s="158" t="s">
        <v>374</v>
      </c>
      <c r="M17" s="383">
        <f>取引基本表!AX14</f>
        <v>1930</v>
      </c>
      <c r="N17" s="367">
        <f>ABS(取引基本表!BB14)</f>
        <v>1209</v>
      </c>
      <c r="O17" s="411">
        <f t="shared" si="4"/>
        <v>0.62642487046632123</v>
      </c>
      <c r="P17" s="407">
        <f t="shared" si="5"/>
        <v>0.37357512953367877</v>
      </c>
      <c r="R17" s="225" t="s">
        <v>2</v>
      </c>
      <c r="S17" s="158" t="s">
        <v>374</v>
      </c>
      <c r="T17" s="365">
        <f>取引基本表!BD14</f>
        <v>4231</v>
      </c>
      <c r="U17" s="446">
        <f>雇用表!AO14</f>
        <v>164</v>
      </c>
      <c r="V17" s="447">
        <f>雇用表!AO60</f>
        <v>164</v>
      </c>
      <c r="W17" s="413">
        <f t="shared" si="7"/>
        <v>3.8761522098794611E-2</v>
      </c>
      <c r="X17" s="413">
        <f t="shared" si="8"/>
        <v>3.8761522098794611E-2</v>
      </c>
      <c r="Z17" s="225" t="s">
        <v>2</v>
      </c>
      <c r="AA17" s="48" t="s">
        <v>374</v>
      </c>
      <c r="AB17" s="452">
        <v>899</v>
      </c>
      <c r="AC17" s="387">
        <v>-27</v>
      </c>
      <c r="AD17" s="387">
        <v>340</v>
      </c>
      <c r="AE17" s="387">
        <v>155</v>
      </c>
      <c r="AF17" s="387">
        <v>0</v>
      </c>
      <c r="AG17" s="369">
        <v>4231</v>
      </c>
      <c r="AH17" s="407">
        <f t="shared" si="9"/>
        <v>0.32309146773812336</v>
      </c>
      <c r="AI17" s="411">
        <f t="shared" si="10"/>
        <v>0.21247931930985584</v>
      </c>
      <c r="AK17" s="225" t="s">
        <v>2</v>
      </c>
      <c r="AL17" s="158" t="s">
        <v>374</v>
      </c>
      <c r="AM17" s="383">
        <f>取引基本表!AR14</f>
        <v>95</v>
      </c>
      <c r="AN17" s="407">
        <f t="shared" si="6"/>
        <v>3.1158778575879824E-3</v>
      </c>
      <c r="AP17" s="225" t="s">
        <v>2</v>
      </c>
      <c r="AQ17" s="158" t="s">
        <v>364</v>
      </c>
      <c r="AR17" s="386">
        <f>取引基本表!AX14</f>
        <v>1930</v>
      </c>
      <c r="AS17" s="387">
        <f>取引基本表!AY14</f>
        <v>3510</v>
      </c>
      <c r="AT17" s="387">
        <f>ABS(取引基本表!BB14)</f>
        <v>1209</v>
      </c>
      <c r="AU17" s="388">
        <f t="shared" si="11"/>
        <v>2301</v>
      </c>
      <c r="AV17" s="411">
        <v>0.80716043298169571</v>
      </c>
      <c r="AW17" s="407">
        <v>0.19283956701830429</v>
      </c>
    </row>
    <row r="18" spans="1:49" x14ac:dyDescent="0.2">
      <c r="A18" s="225" t="s">
        <v>3</v>
      </c>
      <c r="B18" s="158" t="s">
        <v>31</v>
      </c>
      <c r="C18" s="405">
        <f t="shared" si="0"/>
        <v>9.0293453724604955E-2</v>
      </c>
      <c r="D18" s="406">
        <f t="shared" si="1"/>
        <v>2.1929824561403508E-2</v>
      </c>
      <c r="E18" s="406">
        <f t="shared" si="1"/>
        <v>2.1929824561403508E-2</v>
      </c>
      <c r="F18" s="406">
        <f t="shared" si="2"/>
        <v>0.46052631578947367</v>
      </c>
      <c r="G18" s="406">
        <f t="shared" si="2"/>
        <v>0.21491228070175439</v>
      </c>
      <c r="H18" s="407">
        <f t="shared" si="3"/>
        <v>4.9198071435599725E-4</v>
      </c>
      <c r="K18" s="225" t="s">
        <v>3</v>
      </c>
      <c r="L18" s="158" t="s">
        <v>31</v>
      </c>
      <c r="M18" s="383">
        <f>取引基本表!AX15</f>
        <v>443</v>
      </c>
      <c r="N18" s="367">
        <f>ABS(取引基本表!BB15)</f>
        <v>403</v>
      </c>
      <c r="O18" s="411">
        <f t="shared" si="4"/>
        <v>0.90970654627539504</v>
      </c>
      <c r="P18" s="407">
        <f t="shared" si="5"/>
        <v>9.0293453724604955E-2</v>
      </c>
      <c r="R18" s="225" t="s">
        <v>3</v>
      </c>
      <c r="S18" s="158" t="s">
        <v>31</v>
      </c>
      <c r="T18" s="365">
        <f>取引基本表!BD15</f>
        <v>228</v>
      </c>
      <c r="U18" s="446">
        <f>雇用表!AO15</f>
        <v>5</v>
      </c>
      <c r="V18" s="447">
        <f>雇用表!AO61</f>
        <v>5</v>
      </c>
      <c r="W18" s="413">
        <f t="shared" si="7"/>
        <v>2.1929824561403508E-2</v>
      </c>
      <c r="X18" s="413">
        <f t="shared" si="8"/>
        <v>2.1929824561403508E-2</v>
      </c>
      <c r="Z18" s="225" t="s">
        <v>3</v>
      </c>
      <c r="AA18" s="48" t="s">
        <v>31</v>
      </c>
      <c r="AB18" s="452">
        <v>49</v>
      </c>
      <c r="AC18" s="387">
        <v>22</v>
      </c>
      <c r="AD18" s="387">
        <v>27</v>
      </c>
      <c r="AE18" s="387">
        <v>7</v>
      </c>
      <c r="AF18" s="387">
        <v>0</v>
      </c>
      <c r="AG18" s="369">
        <v>228</v>
      </c>
      <c r="AH18" s="407">
        <f t="shared" si="9"/>
        <v>0.46052631578947367</v>
      </c>
      <c r="AI18" s="411">
        <f t="shared" si="10"/>
        <v>0.21491228070175439</v>
      </c>
      <c r="AK18" s="225" t="s">
        <v>3</v>
      </c>
      <c r="AL18" s="158" t="s">
        <v>31</v>
      </c>
      <c r="AM18" s="383">
        <f>取引基本表!AR15</f>
        <v>15</v>
      </c>
      <c r="AN18" s="407">
        <f t="shared" si="6"/>
        <v>4.9198071435599725E-4</v>
      </c>
      <c r="AP18" s="225" t="s">
        <v>3</v>
      </c>
      <c r="AQ18" s="158" t="s">
        <v>31</v>
      </c>
      <c r="AR18" s="386">
        <f>取引基本表!AX15</f>
        <v>443</v>
      </c>
      <c r="AS18" s="387">
        <f>取引基本表!AY15</f>
        <v>188</v>
      </c>
      <c r="AT18" s="387">
        <f>ABS(取引基本表!BB15)</f>
        <v>403</v>
      </c>
      <c r="AU18" s="388">
        <f t="shared" si="11"/>
        <v>-215</v>
      </c>
      <c r="AV18" s="411">
        <v>0.69369460950567885</v>
      </c>
      <c r="AW18" s="407">
        <v>0.30630539049432115</v>
      </c>
    </row>
    <row r="19" spans="1:49" x14ac:dyDescent="0.2">
      <c r="A19" s="225" t="s">
        <v>4</v>
      </c>
      <c r="B19" s="158" t="s">
        <v>32</v>
      </c>
      <c r="C19" s="405">
        <f t="shared" si="0"/>
        <v>1.9704433497536922E-2</v>
      </c>
      <c r="D19" s="406">
        <f t="shared" si="1"/>
        <v>3.7974683544303799E-2</v>
      </c>
      <c r="E19" s="406">
        <f t="shared" si="1"/>
        <v>0</v>
      </c>
      <c r="F19" s="406">
        <f t="shared" si="2"/>
        <v>0.26582278481012656</v>
      </c>
      <c r="G19" s="406">
        <f t="shared" si="2"/>
        <v>6.3291139240506333E-2</v>
      </c>
      <c r="H19" s="407">
        <f t="shared" si="3"/>
        <v>-1.3119485716159927E-4</v>
      </c>
      <c r="K19" s="225" t="s">
        <v>4</v>
      </c>
      <c r="L19" s="158" t="s">
        <v>32</v>
      </c>
      <c r="M19" s="383">
        <f>取引基本表!AX16</f>
        <v>812</v>
      </c>
      <c r="N19" s="367">
        <f>ABS(取引基本表!BB16)</f>
        <v>796</v>
      </c>
      <c r="O19" s="411">
        <f t="shared" si="4"/>
        <v>0.98029556650246308</v>
      </c>
      <c r="P19" s="407">
        <f t="shared" si="5"/>
        <v>1.9704433497536922E-2</v>
      </c>
      <c r="R19" s="225" t="s">
        <v>4</v>
      </c>
      <c r="S19" s="158" t="s">
        <v>32</v>
      </c>
      <c r="T19" s="365">
        <f>取引基本表!BD16</f>
        <v>79</v>
      </c>
      <c r="U19" s="446">
        <f>雇用表!AO16</f>
        <v>3</v>
      </c>
      <c r="V19" s="447">
        <f>雇用表!AO62</f>
        <v>0</v>
      </c>
      <c r="W19" s="413">
        <f t="shared" si="7"/>
        <v>3.7974683544303799E-2</v>
      </c>
      <c r="X19" s="413">
        <f t="shared" si="8"/>
        <v>0</v>
      </c>
      <c r="Z19" s="225" t="s">
        <v>4</v>
      </c>
      <c r="AA19" s="48" t="s">
        <v>32</v>
      </c>
      <c r="AB19" s="452">
        <v>5</v>
      </c>
      <c r="AC19" s="387">
        <v>9</v>
      </c>
      <c r="AD19" s="387">
        <v>5</v>
      </c>
      <c r="AE19" s="387">
        <v>2</v>
      </c>
      <c r="AF19" s="387">
        <v>0</v>
      </c>
      <c r="AG19" s="369">
        <v>79</v>
      </c>
      <c r="AH19" s="407">
        <f t="shared" si="9"/>
        <v>0.26582278481012656</v>
      </c>
      <c r="AI19" s="411">
        <f t="shared" si="10"/>
        <v>6.3291139240506333E-2</v>
      </c>
      <c r="AK19" s="225" t="s">
        <v>4</v>
      </c>
      <c r="AL19" s="158" t="s">
        <v>32</v>
      </c>
      <c r="AM19" s="383">
        <f>取引基本表!AR16</f>
        <v>-4</v>
      </c>
      <c r="AN19" s="407">
        <f t="shared" si="6"/>
        <v>-1.3119485716159927E-4</v>
      </c>
      <c r="AP19" s="225" t="s">
        <v>4</v>
      </c>
      <c r="AQ19" s="158" t="s">
        <v>32</v>
      </c>
      <c r="AR19" s="386">
        <f>取引基本表!AX16</f>
        <v>812</v>
      </c>
      <c r="AS19" s="387">
        <f>取引基本表!AY16</f>
        <v>63</v>
      </c>
      <c r="AT19" s="387">
        <f>ABS(取引基本表!BB16)</f>
        <v>796</v>
      </c>
      <c r="AU19" s="388">
        <f t="shared" si="11"/>
        <v>-733</v>
      </c>
      <c r="AV19" s="411">
        <v>0.63033685044372512</v>
      </c>
      <c r="AW19" s="407">
        <v>0.36966314955627488</v>
      </c>
    </row>
    <row r="20" spans="1:49" x14ac:dyDescent="0.2">
      <c r="A20" s="225" t="s">
        <v>5</v>
      </c>
      <c r="B20" s="158" t="s">
        <v>33</v>
      </c>
      <c r="C20" s="405">
        <f t="shared" si="0"/>
        <v>3.1397174254317317E-3</v>
      </c>
      <c r="D20" s="406">
        <f t="shared" si="1"/>
        <v>0</v>
      </c>
      <c r="E20" s="406">
        <f t="shared" si="1"/>
        <v>0</v>
      </c>
      <c r="F20" s="406">
        <f t="shared" si="2"/>
        <v>0.26923076923076922</v>
      </c>
      <c r="G20" s="406">
        <f t="shared" si="2"/>
        <v>0.11538461538461539</v>
      </c>
      <c r="H20" s="407">
        <f t="shared" si="3"/>
        <v>6.231755715175965E-4</v>
      </c>
      <c r="K20" s="225" t="s">
        <v>5</v>
      </c>
      <c r="L20" s="158" t="s">
        <v>33</v>
      </c>
      <c r="M20" s="383">
        <f>取引基本表!AX17</f>
        <v>637</v>
      </c>
      <c r="N20" s="367">
        <f>ABS(取引基本表!BB17)</f>
        <v>635</v>
      </c>
      <c r="O20" s="411">
        <f t="shared" si="4"/>
        <v>0.99686028257456827</v>
      </c>
      <c r="P20" s="407">
        <f t="shared" si="5"/>
        <v>3.1397174254317317E-3</v>
      </c>
      <c r="R20" s="225" t="s">
        <v>5</v>
      </c>
      <c r="S20" s="158" t="s">
        <v>33</v>
      </c>
      <c r="T20" s="365">
        <f>取引基本表!BD17</f>
        <v>26</v>
      </c>
      <c r="U20" s="446">
        <f>雇用表!AO17</f>
        <v>0</v>
      </c>
      <c r="V20" s="447">
        <f>雇用表!AO63</f>
        <v>0</v>
      </c>
      <c r="W20" s="413">
        <f t="shared" si="7"/>
        <v>0</v>
      </c>
      <c r="X20" s="413">
        <f t="shared" si="8"/>
        <v>0</v>
      </c>
      <c r="Z20" s="225" t="s">
        <v>5</v>
      </c>
      <c r="AA20" s="48" t="s">
        <v>33</v>
      </c>
      <c r="AB20" s="452">
        <v>3</v>
      </c>
      <c r="AC20" s="387">
        <v>3</v>
      </c>
      <c r="AD20" s="387">
        <v>1</v>
      </c>
      <c r="AE20" s="387">
        <v>0</v>
      </c>
      <c r="AF20" s="387">
        <v>0</v>
      </c>
      <c r="AG20" s="369">
        <v>26</v>
      </c>
      <c r="AH20" s="407">
        <f t="shared" si="9"/>
        <v>0.26923076923076922</v>
      </c>
      <c r="AI20" s="411">
        <f t="shared" si="10"/>
        <v>0.11538461538461539</v>
      </c>
      <c r="AK20" s="225" t="s">
        <v>5</v>
      </c>
      <c r="AL20" s="158" t="s">
        <v>33</v>
      </c>
      <c r="AM20" s="383">
        <f>取引基本表!AR17</f>
        <v>19</v>
      </c>
      <c r="AN20" s="407">
        <f t="shared" si="6"/>
        <v>6.231755715175965E-4</v>
      </c>
      <c r="AP20" s="225" t="s">
        <v>5</v>
      </c>
      <c r="AQ20" s="158" t="s">
        <v>33</v>
      </c>
      <c r="AR20" s="386">
        <f>取引基本表!AX17</f>
        <v>637</v>
      </c>
      <c r="AS20" s="387">
        <f>取引基本表!AY17</f>
        <v>24</v>
      </c>
      <c r="AT20" s="387">
        <f>ABS(取引基本表!BB17)</f>
        <v>635</v>
      </c>
      <c r="AU20" s="388">
        <f t="shared" si="11"/>
        <v>-611</v>
      </c>
      <c r="AV20" s="411">
        <v>0.88159848319713086</v>
      </c>
      <c r="AW20" s="407">
        <v>0.11840151680286914</v>
      </c>
    </row>
    <row r="21" spans="1:49" x14ac:dyDescent="0.2">
      <c r="A21" s="225" t="s">
        <v>6</v>
      </c>
      <c r="B21" s="158" t="s">
        <v>34</v>
      </c>
      <c r="C21" s="405">
        <f t="shared" si="0"/>
        <v>0.20240700218818386</v>
      </c>
      <c r="D21" s="406">
        <f t="shared" si="1"/>
        <v>6.1572700296735908E-2</v>
      </c>
      <c r="E21" s="406">
        <f t="shared" si="1"/>
        <v>5.118694362017804E-2</v>
      </c>
      <c r="F21" s="406">
        <f t="shared" si="2"/>
        <v>0.42507418397626112</v>
      </c>
      <c r="G21" s="406">
        <f t="shared" si="2"/>
        <v>0.28486646884272998</v>
      </c>
      <c r="H21" s="407">
        <f t="shared" si="3"/>
        <v>1.0495588572927942E-3</v>
      </c>
      <c r="K21" s="225" t="s">
        <v>6</v>
      </c>
      <c r="L21" s="158" t="s">
        <v>34</v>
      </c>
      <c r="M21" s="383">
        <f>取引基本表!AX18</f>
        <v>914</v>
      </c>
      <c r="N21" s="367">
        <f>ABS(取引基本表!BB18)</f>
        <v>729</v>
      </c>
      <c r="O21" s="411">
        <f t="shared" si="4"/>
        <v>0.79759299781181614</v>
      </c>
      <c r="P21" s="407">
        <f t="shared" si="5"/>
        <v>0.20240700218818386</v>
      </c>
      <c r="R21" s="225" t="s">
        <v>6</v>
      </c>
      <c r="S21" s="158" t="s">
        <v>34</v>
      </c>
      <c r="T21" s="365">
        <f>取引基本表!BD18</f>
        <v>1348</v>
      </c>
      <c r="U21" s="446">
        <f>雇用表!AO18</f>
        <v>83</v>
      </c>
      <c r="V21" s="447">
        <f>雇用表!AO64</f>
        <v>69</v>
      </c>
      <c r="W21" s="413">
        <f t="shared" si="7"/>
        <v>6.1572700296735908E-2</v>
      </c>
      <c r="X21" s="413">
        <f t="shared" si="8"/>
        <v>5.118694362017804E-2</v>
      </c>
      <c r="Z21" s="225" t="s">
        <v>6</v>
      </c>
      <c r="AA21" s="48" t="s">
        <v>34</v>
      </c>
      <c r="AB21" s="452">
        <v>384</v>
      </c>
      <c r="AC21" s="387">
        <v>40</v>
      </c>
      <c r="AD21" s="387">
        <v>112</v>
      </c>
      <c r="AE21" s="387">
        <v>37</v>
      </c>
      <c r="AF21" s="387">
        <v>0</v>
      </c>
      <c r="AG21" s="369">
        <v>1348</v>
      </c>
      <c r="AH21" s="407">
        <f t="shared" si="9"/>
        <v>0.42507418397626112</v>
      </c>
      <c r="AI21" s="411">
        <f t="shared" si="10"/>
        <v>0.28486646884272998</v>
      </c>
      <c r="AK21" s="225" t="s">
        <v>6</v>
      </c>
      <c r="AL21" s="158" t="s">
        <v>34</v>
      </c>
      <c r="AM21" s="383">
        <f>取引基本表!AR18</f>
        <v>32</v>
      </c>
      <c r="AN21" s="407">
        <f t="shared" si="6"/>
        <v>1.0495588572927942E-3</v>
      </c>
      <c r="AP21" s="225" t="s">
        <v>6</v>
      </c>
      <c r="AQ21" s="158" t="s">
        <v>34</v>
      </c>
      <c r="AR21" s="386">
        <f>取引基本表!AX18</f>
        <v>914</v>
      </c>
      <c r="AS21" s="387">
        <f>取引基本表!AY18</f>
        <v>1163</v>
      </c>
      <c r="AT21" s="387">
        <f>ABS(取引基本表!BB18)</f>
        <v>729</v>
      </c>
      <c r="AU21" s="388">
        <f t="shared" si="11"/>
        <v>434</v>
      </c>
      <c r="AV21" s="411">
        <v>0.73741787363403832</v>
      </c>
      <c r="AW21" s="407">
        <v>0.26258212636596168</v>
      </c>
    </row>
    <row r="22" spans="1:49" x14ac:dyDescent="0.2">
      <c r="A22" s="225" t="s">
        <v>7</v>
      </c>
      <c r="B22" s="158" t="s">
        <v>268</v>
      </c>
      <c r="C22" s="405">
        <f t="shared" si="0"/>
        <v>1.320132013201325E-2</v>
      </c>
      <c r="D22" s="406">
        <f t="shared" si="1"/>
        <v>2.7777777777777776E-2</v>
      </c>
      <c r="E22" s="406">
        <f t="shared" si="1"/>
        <v>0</v>
      </c>
      <c r="F22" s="406">
        <f t="shared" si="2"/>
        <v>0.42592592592592593</v>
      </c>
      <c r="G22" s="406">
        <f t="shared" si="2"/>
        <v>0.19444444444444445</v>
      </c>
      <c r="H22" s="407">
        <f t="shared" si="3"/>
        <v>6.5597428580799636E-5</v>
      </c>
      <c r="K22" s="225" t="s">
        <v>7</v>
      </c>
      <c r="L22" s="158" t="s">
        <v>268</v>
      </c>
      <c r="M22" s="383">
        <f>取引基本表!AX19</f>
        <v>303</v>
      </c>
      <c r="N22" s="367">
        <f>ABS(取引基本表!BB19)</f>
        <v>299</v>
      </c>
      <c r="O22" s="411">
        <f t="shared" si="4"/>
        <v>0.98679867986798675</v>
      </c>
      <c r="P22" s="407">
        <f t="shared" si="5"/>
        <v>1.320132013201325E-2</v>
      </c>
      <c r="R22" s="225" t="s">
        <v>7</v>
      </c>
      <c r="S22" s="158" t="s">
        <v>268</v>
      </c>
      <c r="T22" s="365">
        <f>取引基本表!BD19</f>
        <v>108</v>
      </c>
      <c r="U22" s="446">
        <f>雇用表!AO19</f>
        <v>3</v>
      </c>
      <c r="V22" s="447">
        <f>雇用表!AO65</f>
        <v>0</v>
      </c>
      <c r="W22" s="413">
        <f t="shared" si="7"/>
        <v>2.7777777777777776E-2</v>
      </c>
      <c r="X22" s="413">
        <f t="shared" si="8"/>
        <v>0</v>
      </c>
      <c r="Z22" s="225" t="s">
        <v>7</v>
      </c>
      <c r="AA22" s="48" t="s">
        <v>268</v>
      </c>
      <c r="AB22" s="452">
        <v>21</v>
      </c>
      <c r="AC22" s="387">
        <v>12</v>
      </c>
      <c r="AD22" s="387">
        <v>12</v>
      </c>
      <c r="AE22" s="387">
        <v>1</v>
      </c>
      <c r="AF22" s="387">
        <v>0</v>
      </c>
      <c r="AG22" s="369">
        <v>108</v>
      </c>
      <c r="AH22" s="407">
        <f t="shared" si="9"/>
        <v>0.42592592592592593</v>
      </c>
      <c r="AI22" s="411">
        <f t="shared" si="10"/>
        <v>0.19444444444444445</v>
      </c>
      <c r="AK22" s="225" t="s">
        <v>7</v>
      </c>
      <c r="AL22" s="158" t="s">
        <v>268</v>
      </c>
      <c r="AM22" s="383">
        <f>取引基本表!AR19</f>
        <v>2</v>
      </c>
      <c r="AN22" s="407">
        <f t="shared" si="6"/>
        <v>6.5597428580799636E-5</v>
      </c>
      <c r="AP22" s="225" t="s">
        <v>7</v>
      </c>
      <c r="AQ22" s="158" t="s">
        <v>268</v>
      </c>
      <c r="AR22" s="386">
        <f>取引基本表!AX19</f>
        <v>303</v>
      </c>
      <c r="AS22" s="387">
        <f>取引基本表!AY19</f>
        <v>104</v>
      </c>
      <c r="AT22" s="387">
        <f>ABS(取引基本表!BB19)</f>
        <v>299</v>
      </c>
      <c r="AU22" s="388">
        <f t="shared" si="11"/>
        <v>-195</v>
      </c>
      <c r="AV22" s="411">
        <v>0.80743251432126495</v>
      </c>
      <c r="AW22" s="407">
        <v>0.19256748567873505</v>
      </c>
    </row>
    <row r="23" spans="1:49" x14ac:dyDescent="0.2">
      <c r="A23" s="225" t="s">
        <v>8</v>
      </c>
      <c r="B23" s="158" t="s">
        <v>269</v>
      </c>
      <c r="C23" s="405">
        <f t="shared" si="0"/>
        <v>0</v>
      </c>
      <c r="D23" s="406">
        <f t="shared" si="1"/>
        <v>5.2631578947368418E-2</v>
      </c>
      <c r="E23" s="406">
        <f t="shared" si="1"/>
        <v>4.8421052631578948E-2</v>
      </c>
      <c r="F23" s="406">
        <f t="shared" si="2"/>
        <v>0.4357894736842105</v>
      </c>
      <c r="G23" s="406">
        <f t="shared" si="2"/>
        <v>0.21263157894736842</v>
      </c>
      <c r="H23" s="407">
        <f t="shared" si="3"/>
        <v>3.2798714290399818E-5</v>
      </c>
      <c r="K23" s="225" t="s">
        <v>8</v>
      </c>
      <c r="L23" s="158" t="s">
        <v>269</v>
      </c>
      <c r="M23" s="383">
        <f>取引基本表!AX20</f>
        <v>251</v>
      </c>
      <c r="N23" s="367">
        <f>ABS(取引基本表!BB20)</f>
        <v>251</v>
      </c>
      <c r="O23" s="411">
        <f t="shared" si="4"/>
        <v>1</v>
      </c>
      <c r="P23" s="407">
        <f t="shared" si="5"/>
        <v>0</v>
      </c>
      <c r="R23" s="225" t="s">
        <v>8</v>
      </c>
      <c r="S23" s="158" t="s">
        <v>269</v>
      </c>
      <c r="T23" s="365">
        <f>取引基本表!BD20</f>
        <v>475</v>
      </c>
      <c r="U23" s="446">
        <f>雇用表!AO20</f>
        <v>25</v>
      </c>
      <c r="V23" s="447">
        <f>雇用表!AO66</f>
        <v>23</v>
      </c>
      <c r="W23" s="413">
        <f t="shared" si="7"/>
        <v>5.2631578947368418E-2</v>
      </c>
      <c r="X23" s="413">
        <f t="shared" si="8"/>
        <v>4.8421052631578948E-2</v>
      </c>
      <c r="Z23" s="225" t="s">
        <v>8</v>
      </c>
      <c r="AA23" s="48" t="s">
        <v>269</v>
      </c>
      <c r="AB23" s="452">
        <v>101</v>
      </c>
      <c r="AC23" s="387">
        <v>53</v>
      </c>
      <c r="AD23" s="387">
        <v>49</v>
      </c>
      <c r="AE23" s="387">
        <v>4</v>
      </c>
      <c r="AF23" s="387">
        <v>0</v>
      </c>
      <c r="AG23" s="369">
        <v>475</v>
      </c>
      <c r="AH23" s="407">
        <f t="shared" si="9"/>
        <v>0.4357894736842105</v>
      </c>
      <c r="AI23" s="411">
        <f t="shared" si="10"/>
        <v>0.21263157894736842</v>
      </c>
      <c r="AK23" s="225" t="s">
        <v>8</v>
      </c>
      <c r="AL23" s="158" t="s">
        <v>269</v>
      </c>
      <c r="AM23" s="383">
        <f>取引基本表!AR20</f>
        <v>1</v>
      </c>
      <c r="AN23" s="407">
        <f t="shared" si="6"/>
        <v>3.2798714290399818E-5</v>
      </c>
      <c r="AP23" s="225" t="s">
        <v>8</v>
      </c>
      <c r="AQ23" s="158" t="s">
        <v>269</v>
      </c>
      <c r="AR23" s="386">
        <f>取引基本表!AX20</f>
        <v>251</v>
      </c>
      <c r="AS23" s="387">
        <f>取引基本表!AY20</f>
        <v>475</v>
      </c>
      <c r="AT23" s="387">
        <f>ABS(取引基本表!BB20)</f>
        <v>251</v>
      </c>
      <c r="AU23" s="388">
        <f t="shared" si="11"/>
        <v>224</v>
      </c>
      <c r="AV23" s="411">
        <v>0.79883567479416906</v>
      </c>
      <c r="AW23" s="407">
        <v>0.20116432520583094</v>
      </c>
    </row>
    <row r="24" spans="1:49" x14ac:dyDescent="0.2">
      <c r="A24" s="225" t="s">
        <v>9</v>
      </c>
      <c r="B24" s="158" t="s">
        <v>270</v>
      </c>
      <c r="C24" s="405">
        <f t="shared" si="0"/>
        <v>0.31952662721893488</v>
      </c>
      <c r="D24" s="406">
        <f t="shared" si="1"/>
        <v>5.6179775280898875E-2</v>
      </c>
      <c r="E24" s="406">
        <f t="shared" si="1"/>
        <v>5.0561797752808987E-2</v>
      </c>
      <c r="F24" s="406">
        <f t="shared" si="2"/>
        <v>0.398876404494382</v>
      </c>
      <c r="G24" s="406">
        <f t="shared" si="2"/>
        <v>0.20786516853932585</v>
      </c>
      <c r="H24" s="407">
        <f t="shared" si="3"/>
        <v>4.2638328577519763E-4</v>
      </c>
      <c r="K24" s="225" t="s">
        <v>9</v>
      </c>
      <c r="L24" s="158" t="s">
        <v>270</v>
      </c>
      <c r="M24" s="383">
        <f>取引基本表!AX21</f>
        <v>338</v>
      </c>
      <c r="N24" s="367">
        <f>ABS(取引基本表!BB21)</f>
        <v>230</v>
      </c>
      <c r="O24" s="411">
        <f t="shared" si="4"/>
        <v>0.68047337278106512</v>
      </c>
      <c r="P24" s="407">
        <f t="shared" si="5"/>
        <v>0.31952662721893488</v>
      </c>
      <c r="R24" s="225" t="s">
        <v>9</v>
      </c>
      <c r="S24" s="158" t="s">
        <v>270</v>
      </c>
      <c r="T24" s="365">
        <f>取引基本表!BD21</f>
        <v>178</v>
      </c>
      <c r="U24" s="446">
        <f>雇用表!AO21</f>
        <v>10</v>
      </c>
      <c r="V24" s="447">
        <f>雇用表!AO67</f>
        <v>9</v>
      </c>
      <c r="W24" s="413">
        <f t="shared" si="7"/>
        <v>5.6179775280898875E-2</v>
      </c>
      <c r="X24" s="413">
        <f t="shared" si="8"/>
        <v>5.0561797752808987E-2</v>
      </c>
      <c r="Z24" s="225" t="s">
        <v>9</v>
      </c>
      <c r="AA24" s="48" t="s">
        <v>270</v>
      </c>
      <c r="AB24" s="452">
        <v>37</v>
      </c>
      <c r="AC24" s="387">
        <v>5</v>
      </c>
      <c r="AD24" s="387">
        <v>26</v>
      </c>
      <c r="AE24" s="387">
        <v>3</v>
      </c>
      <c r="AF24" s="387">
        <v>0</v>
      </c>
      <c r="AG24" s="369">
        <v>178</v>
      </c>
      <c r="AH24" s="407">
        <f t="shared" si="9"/>
        <v>0.398876404494382</v>
      </c>
      <c r="AI24" s="411">
        <f t="shared" si="10"/>
        <v>0.20786516853932585</v>
      </c>
      <c r="AK24" s="225" t="s">
        <v>9</v>
      </c>
      <c r="AL24" s="158" t="s">
        <v>270</v>
      </c>
      <c r="AM24" s="383">
        <f>取引基本表!AR21</f>
        <v>13</v>
      </c>
      <c r="AN24" s="407">
        <f t="shared" si="6"/>
        <v>4.2638328577519763E-4</v>
      </c>
      <c r="AP24" s="225" t="s">
        <v>9</v>
      </c>
      <c r="AQ24" s="158" t="s">
        <v>270</v>
      </c>
      <c r="AR24" s="386">
        <f>取引基本表!AX21</f>
        <v>338</v>
      </c>
      <c r="AS24" s="387">
        <f>取引基本表!AY21</f>
        <v>70</v>
      </c>
      <c r="AT24" s="387">
        <f>ABS(取引基本表!BB21)</f>
        <v>230</v>
      </c>
      <c r="AU24" s="388">
        <f t="shared" si="11"/>
        <v>-160</v>
      </c>
      <c r="AV24" s="411">
        <v>0.53203541493025519</v>
      </c>
      <c r="AW24" s="407">
        <v>0.46796458506974481</v>
      </c>
    </row>
    <row r="25" spans="1:49" x14ac:dyDescent="0.2">
      <c r="A25" s="225" t="s">
        <v>10</v>
      </c>
      <c r="B25" s="158" t="s">
        <v>271</v>
      </c>
      <c r="C25" s="405">
        <f t="shared" si="0"/>
        <v>1.883239171374762E-2</v>
      </c>
      <c r="D25" s="406">
        <f t="shared" si="1"/>
        <v>6.6176470588235295E-2</v>
      </c>
      <c r="E25" s="406">
        <f t="shared" si="1"/>
        <v>6.25E-2</v>
      </c>
      <c r="F25" s="406">
        <f t="shared" si="2"/>
        <v>0.35294117647058826</v>
      </c>
      <c r="G25" s="406">
        <f t="shared" si="2"/>
        <v>0.19852941176470587</v>
      </c>
      <c r="H25" s="407">
        <f t="shared" si="3"/>
        <v>5.9037685722719666E-4</v>
      </c>
      <c r="K25" s="225" t="s">
        <v>10</v>
      </c>
      <c r="L25" s="158" t="s">
        <v>271</v>
      </c>
      <c r="M25" s="383">
        <f>取引基本表!AX22</f>
        <v>1062</v>
      </c>
      <c r="N25" s="367">
        <f>ABS(取引基本表!BB22)</f>
        <v>1042</v>
      </c>
      <c r="O25" s="411">
        <f t="shared" si="4"/>
        <v>0.98116760828625238</v>
      </c>
      <c r="P25" s="407">
        <f t="shared" si="5"/>
        <v>1.883239171374762E-2</v>
      </c>
      <c r="R25" s="225" t="s">
        <v>10</v>
      </c>
      <c r="S25" s="158" t="s">
        <v>271</v>
      </c>
      <c r="T25" s="365">
        <f>取引基本表!BD22</f>
        <v>272</v>
      </c>
      <c r="U25" s="446">
        <f>雇用表!AO22</f>
        <v>18</v>
      </c>
      <c r="V25" s="447">
        <f>雇用表!AO68</f>
        <v>17</v>
      </c>
      <c r="W25" s="413">
        <f t="shared" si="7"/>
        <v>6.6176470588235295E-2</v>
      </c>
      <c r="X25" s="413">
        <f t="shared" si="8"/>
        <v>6.25E-2</v>
      </c>
      <c r="Z25" s="225" t="s">
        <v>10</v>
      </c>
      <c r="AA25" s="48" t="s">
        <v>271</v>
      </c>
      <c r="AB25" s="452">
        <v>54</v>
      </c>
      <c r="AC25" s="387">
        <v>-12</v>
      </c>
      <c r="AD25" s="387">
        <v>52</v>
      </c>
      <c r="AE25" s="387">
        <v>2</v>
      </c>
      <c r="AF25" s="387">
        <v>0</v>
      </c>
      <c r="AG25" s="369">
        <v>272</v>
      </c>
      <c r="AH25" s="407">
        <f t="shared" si="9"/>
        <v>0.35294117647058826</v>
      </c>
      <c r="AI25" s="411">
        <f t="shared" si="10"/>
        <v>0.19852941176470587</v>
      </c>
      <c r="AK25" s="225" t="s">
        <v>10</v>
      </c>
      <c r="AL25" s="158" t="s">
        <v>271</v>
      </c>
      <c r="AM25" s="383">
        <f>取引基本表!AR22</f>
        <v>18</v>
      </c>
      <c r="AN25" s="407">
        <f t="shared" si="6"/>
        <v>5.9037685722719666E-4</v>
      </c>
      <c r="AP25" s="225" t="s">
        <v>10</v>
      </c>
      <c r="AQ25" s="158" t="s">
        <v>271</v>
      </c>
      <c r="AR25" s="386">
        <f>取引基本表!AX22</f>
        <v>1062</v>
      </c>
      <c r="AS25" s="387">
        <f>取引基本表!AY22</f>
        <v>252</v>
      </c>
      <c r="AT25" s="387">
        <f>ABS(取引基本表!BB22)</f>
        <v>1042</v>
      </c>
      <c r="AU25" s="388">
        <f t="shared" si="11"/>
        <v>-790</v>
      </c>
      <c r="AV25" s="411">
        <v>0.88160188384965898</v>
      </c>
      <c r="AW25" s="407">
        <v>0.11839811615034102</v>
      </c>
    </row>
    <row r="26" spans="1:49" x14ac:dyDescent="0.2">
      <c r="A26" s="225" t="s">
        <v>11</v>
      </c>
      <c r="B26" s="158" t="s">
        <v>35</v>
      </c>
      <c r="C26" s="405">
        <f t="shared" si="0"/>
        <v>0.74753173483779967</v>
      </c>
      <c r="D26" s="406">
        <f t="shared" si="1"/>
        <v>6.119027661357921E-2</v>
      </c>
      <c r="E26" s="406">
        <f t="shared" si="1"/>
        <v>6.6722548197820614E-2</v>
      </c>
      <c r="F26" s="406">
        <f t="shared" si="2"/>
        <v>0.33528918692372173</v>
      </c>
      <c r="G26" s="406">
        <f t="shared" si="2"/>
        <v>0.19647946353730092</v>
      </c>
      <c r="H26" s="407">
        <f t="shared" si="3"/>
        <v>1.2791498573255929E-2</v>
      </c>
      <c r="K26" s="225" t="s">
        <v>11</v>
      </c>
      <c r="L26" s="158" t="s">
        <v>35</v>
      </c>
      <c r="M26" s="383">
        <f>取引基本表!AX23</f>
        <v>1418</v>
      </c>
      <c r="N26" s="367">
        <f>ABS(取引基本表!BB23)</f>
        <v>358</v>
      </c>
      <c r="O26" s="411">
        <f t="shared" si="4"/>
        <v>0.25246826516220028</v>
      </c>
      <c r="P26" s="407">
        <f t="shared" si="5"/>
        <v>0.74753173483779967</v>
      </c>
      <c r="R26" s="225" t="s">
        <v>11</v>
      </c>
      <c r="S26" s="158" t="s">
        <v>35</v>
      </c>
      <c r="T26" s="365">
        <f>取引基本表!BD23</f>
        <v>5965</v>
      </c>
      <c r="U26" s="446">
        <f>雇用表!AO23</f>
        <v>365</v>
      </c>
      <c r="V26" s="447">
        <f>雇用表!AO69</f>
        <v>398</v>
      </c>
      <c r="W26" s="413">
        <f t="shared" si="7"/>
        <v>6.119027661357921E-2</v>
      </c>
      <c r="X26" s="413">
        <f t="shared" si="8"/>
        <v>6.6722548197820614E-2</v>
      </c>
      <c r="Z26" s="225" t="s">
        <v>11</v>
      </c>
      <c r="AA26" s="48" t="s">
        <v>35</v>
      </c>
      <c r="AB26" s="452">
        <v>1172</v>
      </c>
      <c r="AC26" s="387">
        <v>-127</v>
      </c>
      <c r="AD26" s="387">
        <v>931</v>
      </c>
      <c r="AE26" s="387">
        <v>24</v>
      </c>
      <c r="AF26" s="387">
        <v>0</v>
      </c>
      <c r="AG26" s="369">
        <v>5965</v>
      </c>
      <c r="AH26" s="407">
        <f t="shared" si="9"/>
        <v>0.33528918692372173</v>
      </c>
      <c r="AI26" s="411">
        <f t="shared" si="10"/>
        <v>0.19647946353730092</v>
      </c>
      <c r="AK26" s="225" t="s">
        <v>11</v>
      </c>
      <c r="AL26" s="158" t="s">
        <v>35</v>
      </c>
      <c r="AM26" s="383">
        <f>取引基本表!AR23</f>
        <v>390</v>
      </c>
      <c r="AN26" s="407">
        <f t="shared" si="6"/>
        <v>1.2791498573255929E-2</v>
      </c>
      <c r="AP26" s="225" t="s">
        <v>11</v>
      </c>
      <c r="AQ26" s="158" t="s">
        <v>35</v>
      </c>
      <c r="AR26" s="386">
        <f>取引基本表!AX23</f>
        <v>1418</v>
      </c>
      <c r="AS26" s="387">
        <f>取引基本表!AY23</f>
        <v>4905</v>
      </c>
      <c r="AT26" s="387">
        <f>ABS(取引基本表!BB23)</f>
        <v>358</v>
      </c>
      <c r="AU26" s="388">
        <f t="shared" si="11"/>
        <v>4547</v>
      </c>
      <c r="AV26" s="411">
        <v>0.70886039128338962</v>
      </c>
      <c r="AW26" s="407">
        <v>0.29113960871661038</v>
      </c>
    </row>
    <row r="27" spans="1:49" x14ac:dyDescent="0.2">
      <c r="A27" s="225" t="s">
        <v>12</v>
      </c>
      <c r="B27" s="158" t="s">
        <v>375</v>
      </c>
      <c r="C27" s="405">
        <f t="shared" si="0"/>
        <v>2.5641025641025661E-2</v>
      </c>
      <c r="D27" s="406">
        <f t="shared" si="1"/>
        <v>0</v>
      </c>
      <c r="E27" s="406">
        <f t="shared" si="1"/>
        <v>0</v>
      </c>
      <c r="F27" s="406">
        <f t="shared" si="2"/>
        <v>0.33333333333333331</v>
      </c>
      <c r="G27" s="406">
        <f t="shared" si="2"/>
        <v>0.17777777777777778</v>
      </c>
      <c r="H27" s="407">
        <f t="shared" si="3"/>
        <v>1.2135524287447932E-2</v>
      </c>
      <c r="K27" s="225" t="s">
        <v>12</v>
      </c>
      <c r="L27" s="158" t="s">
        <v>376</v>
      </c>
      <c r="M27" s="383">
        <f>取引基本表!AX24</f>
        <v>741</v>
      </c>
      <c r="N27" s="367">
        <f>ABS(取引基本表!BB24)</f>
        <v>722</v>
      </c>
      <c r="O27" s="411">
        <f t="shared" si="4"/>
        <v>0.97435897435897434</v>
      </c>
      <c r="P27" s="407">
        <f t="shared" si="5"/>
        <v>2.5641025641025661E-2</v>
      </c>
      <c r="R27" s="225" t="s">
        <v>12</v>
      </c>
      <c r="S27" s="158" t="s">
        <v>376</v>
      </c>
      <c r="T27" s="365">
        <f>取引基本表!BD24</f>
        <v>45</v>
      </c>
      <c r="U27" s="446">
        <f>雇用表!AO24</f>
        <v>0</v>
      </c>
      <c r="V27" s="447">
        <f>雇用表!AO70</f>
        <v>0</v>
      </c>
      <c r="W27" s="413">
        <f t="shared" si="7"/>
        <v>0</v>
      </c>
      <c r="X27" s="413">
        <f t="shared" si="8"/>
        <v>0</v>
      </c>
      <c r="Z27" s="225" t="s">
        <v>12</v>
      </c>
      <c r="AA27" s="48" t="s">
        <v>365</v>
      </c>
      <c r="AB27" s="452">
        <v>8</v>
      </c>
      <c r="AC27" s="387">
        <v>-2</v>
      </c>
      <c r="AD27" s="387">
        <v>9</v>
      </c>
      <c r="AE27" s="387">
        <v>0</v>
      </c>
      <c r="AF27" s="387">
        <v>0</v>
      </c>
      <c r="AG27" s="369">
        <v>45</v>
      </c>
      <c r="AH27" s="407">
        <f t="shared" si="9"/>
        <v>0.33333333333333331</v>
      </c>
      <c r="AI27" s="411">
        <f t="shared" si="10"/>
        <v>0.17777777777777778</v>
      </c>
      <c r="AK27" s="225" t="s">
        <v>12</v>
      </c>
      <c r="AL27" s="158" t="s">
        <v>365</v>
      </c>
      <c r="AM27" s="383">
        <f>取引基本表!AR24</f>
        <v>370</v>
      </c>
      <c r="AN27" s="407">
        <f t="shared" si="6"/>
        <v>1.2135524287447932E-2</v>
      </c>
      <c r="AP27" s="225" t="s">
        <v>12</v>
      </c>
      <c r="AQ27" s="158" t="s">
        <v>365</v>
      </c>
      <c r="AR27" s="386">
        <f>取引基本表!AX24</f>
        <v>741</v>
      </c>
      <c r="AS27" s="387">
        <f>取引基本表!AY24</f>
        <v>26</v>
      </c>
      <c r="AT27" s="387">
        <f>ABS(取引基本表!BB24)</f>
        <v>722</v>
      </c>
      <c r="AU27" s="388">
        <f t="shared" si="11"/>
        <v>-696</v>
      </c>
      <c r="AV27" s="411">
        <v>0.77609965062016961</v>
      </c>
      <c r="AW27" s="407">
        <v>0.22390034937983039</v>
      </c>
    </row>
    <row r="28" spans="1:49" x14ac:dyDescent="0.2">
      <c r="A28" s="225" t="s">
        <v>13</v>
      </c>
      <c r="B28" s="158" t="s">
        <v>191</v>
      </c>
      <c r="C28" s="405">
        <f t="shared" si="0"/>
        <v>7.5250836120401843E-3</v>
      </c>
      <c r="D28" s="406">
        <f t="shared" si="1"/>
        <v>0</v>
      </c>
      <c r="E28" s="406">
        <f t="shared" si="1"/>
        <v>0</v>
      </c>
      <c r="F28" s="406">
        <f t="shared" si="2"/>
        <v>0.21739130434782608</v>
      </c>
      <c r="G28" s="406">
        <f t="shared" si="2"/>
        <v>0.13043478260869565</v>
      </c>
      <c r="H28" s="407">
        <f t="shared" si="3"/>
        <v>2.325428843189347E-2</v>
      </c>
      <c r="K28" s="225" t="s">
        <v>13</v>
      </c>
      <c r="L28" s="158" t="s">
        <v>191</v>
      </c>
      <c r="M28" s="383">
        <f>取引基本表!AX25</f>
        <v>1196</v>
      </c>
      <c r="N28" s="367">
        <f>ABS(取引基本表!BB25)</f>
        <v>1187</v>
      </c>
      <c r="O28" s="411">
        <f t="shared" si="4"/>
        <v>0.99247491638795982</v>
      </c>
      <c r="P28" s="407">
        <f t="shared" si="5"/>
        <v>7.5250836120401843E-3</v>
      </c>
      <c r="R28" s="225" t="s">
        <v>13</v>
      </c>
      <c r="S28" s="158" t="s">
        <v>191</v>
      </c>
      <c r="T28" s="365">
        <f>取引基本表!BD25</f>
        <v>92</v>
      </c>
      <c r="U28" s="446">
        <f>雇用表!AO25</f>
        <v>0</v>
      </c>
      <c r="V28" s="447">
        <f>雇用表!AO71</f>
        <v>0</v>
      </c>
      <c r="W28" s="413">
        <f t="shared" si="7"/>
        <v>0</v>
      </c>
      <c r="X28" s="413">
        <f t="shared" si="8"/>
        <v>0</v>
      </c>
      <c r="Z28" s="225" t="s">
        <v>13</v>
      </c>
      <c r="AA28" s="48" t="s">
        <v>191</v>
      </c>
      <c r="AB28" s="452">
        <v>12</v>
      </c>
      <c r="AC28" s="387">
        <v>1</v>
      </c>
      <c r="AD28" s="387">
        <v>6</v>
      </c>
      <c r="AE28" s="387">
        <v>1</v>
      </c>
      <c r="AF28" s="387">
        <v>0</v>
      </c>
      <c r="AG28" s="369">
        <v>92</v>
      </c>
      <c r="AH28" s="407">
        <f t="shared" si="9"/>
        <v>0.21739130434782608</v>
      </c>
      <c r="AI28" s="411">
        <f t="shared" si="10"/>
        <v>0.13043478260869565</v>
      </c>
      <c r="AK28" s="225" t="s">
        <v>13</v>
      </c>
      <c r="AL28" s="158" t="s">
        <v>191</v>
      </c>
      <c r="AM28" s="383">
        <f>取引基本表!AR25</f>
        <v>709</v>
      </c>
      <c r="AN28" s="407">
        <f t="shared" si="6"/>
        <v>2.325428843189347E-2</v>
      </c>
      <c r="AP28" s="225" t="s">
        <v>13</v>
      </c>
      <c r="AQ28" s="158" t="s">
        <v>191</v>
      </c>
      <c r="AR28" s="386">
        <f>取引基本表!AX25</f>
        <v>1196</v>
      </c>
      <c r="AS28" s="387">
        <f>取引基本表!AY25</f>
        <v>83</v>
      </c>
      <c r="AT28" s="387">
        <f>ABS(取引基本表!BB25)</f>
        <v>1187</v>
      </c>
      <c r="AU28" s="388">
        <f t="shared" si="11"/>
        <v>-1104</v>
      </c>
      <c r="AV28" s="411">
        <v>0.77487185874795916</v>
      </c>
      <c r="AW28" s="407">
        <v>0.22512814125204084</v>
      </c>
    </row>
    <row r="29" spans="1:49" x14ac:dyDescent="0.2">
      <c r="A29" s="225" t="s">
        <v>14</v>
      </c>
      <c r="B29" s="158" t="s">
        <v>50</v>
      </c>
      <c r="C29" s="405">
        <f t="shared" si="0"/>
        <v>5.2565707133917394E-2</v>
      </c>
      <c r="D29" s="406">
        <f t="shared" si="1"/>
        <v>0.13217391304347825</v>
      </c>
      <c r="E29" s="406">
        <f t="shared" si="1"/>
        <v>0.10086956521739131</v>
      </c>
      <c r="F29" s="406">
        <f t="shared" si="2"/>
        <v>0.37217391304347824</v>
      </c>
      <c r="G29" s="406">
        <f t="shared" si="2"/>
        <v>0.23652173913043478</v>
      </c>
      <c r="H29" s="407">
        <f t="shared" si="3"/>
        <v>1.0889173144412739E-2</v>
      </c>
      <c r="K29" s="225" t="s">
        <v>14</v>
      </c>
      <c r="L29" s="158" t="s">
        <v>50</v>
      </c>
      <c r="M29" s="383">
        <f>取引基本表!AX26</f>
        <v>799</v>
      </c>
      <c r="N29" s="367">
        <f>ABS(取引基本表!BB26)</f>
        <v>757</v>
      </c>
      <c r="O29" s="411">
        <f t="shared" si="4"/>
        <v>0.94743429286608261</v>
      </c>
      <c r="P29" s="407">
        <f t="shared" si="5"/>
        <v>5.2565707133917394E-2</v>
      </c>
      <c r="R29" s="225" t="s">
        <v>14</v>
      </c>
      <c r="S29" s="158" t="s">
        <v>50</v>
      </c>
      <c r="T29" s="365">
        <f>取引基本表!BD26</f>
        <v>575</v>
      </c>
      <c r="U29" s="446">
        <f>雇用表!AO26</f>
        <v>76</v>
      </c>
      <c r="V29" s="447">
        <f>雇用表!AO72</f>
        <v>58</v>
      </c>
      <c r="W29" s="413">
        <f t="shared" si="7"/>
        <v>0.13217391304347825</v>
      </c>
      <c r="X29" s="413">
        <f t="shared" si="8"/>
        <v>0.10086956521739131</v>
      </c>
      <c r="Z29" s="225" t="s">
        <v>14</v>
      </c>
      <c r="AA29" s="48" t="s">
        <v>50</v>
      </c>
      <c r="AB29" s="452">
        <v>136</v>
      </c>
      <c r="AC29" s="387">
        <v>33</v>
      </c>
      <c r="AD29" s="387">
        <v>30</v>
      </c>
      <c r="AE29" s="387">
        <v>15</v>
      </c>
      <c r="AF29" s="387">
        <v>0</v>
      </c>
      <c r="AG29" s="369">
        <v>575</v>
      </c>
      <c r="AH29" s="407">
        <f t="shared" si="9"/>
        <v>0.37217391304347824</v>
      </c>
      <c r="AI29" s="411">
        <f t="shared" si="10"/>
        <v>0.23652173913043478</v>
      </c>
      <c r="AK29" s="225" t="s">
        <v>14</v>
      </c>
      <c r="AL29" s="158" t="s">
        <v>50</v>
      </c>
      <c r="AM29" s="383">
        <f>取引基本表!AR26</f>
        <v>332</v>
      </c>
      <c r="AN29" s="407">
        <f t="shared" si="6"/>
        <v>1.0889173144412739E-2</v>
      </c>
      <c r="AP29" s="225" t="s">
        <v>14</v>
      </c>
      <c r="AQ29" s="158" t="s">
        <v>50</v>
      </c>
      <c r="AR29" s="386">
        <f>取引基本表!AX26</f>
        <v>799</v>
      </c>
      <c r="AS29" s="387">
        <f>取引基本表!AY26</f>
        <v>533</v>
      </c>
      <c r="AT29" s="387">
        <f>ABS(取引基本表!BB26)</f>
        <v>757</v>
      </c>
      <c r="AU29" s="388">
        <f t="shared" si="11"/>
        <v>-224</v>
      </c>
      <c r="AV29" s="411">
        <v>0.79707187916920597</v>
      </c>
      <c r="AW29" s="407">
        <v>0.20292812083079403</v>
      </c>
    </row>
    <row r="30" spans="1:49" x14ac:dyDescent="0.2">
      <c r="A30" s="225" t="s">
        <v>15</v>
      </c>
      <c r="B30" s="158" t="s">
        <v>36</v>
      </c>
      <c r="C30" s="405">
        <f t="shared" si="0"/>
        <v>1</v>
      </c>
      <c r="D30" s="406">
        <f t="shared" si="1"/>
        <v>9.0218847699866017E-2</v>
      </c>
      <c r="E30" s="406">
        <f t="shared" si="1"/>
        <v>4.6225993747208573E-2</v>
      </c>
      <c r="F30" s="406">
        <f t="shared" si="2"/>
        <v>0.44149173738276015</v>
      </c>
      <c r="G30" s="406">
        <f t="shared" si="2"/>
        <v>0.34479678427869587</v>
      </c>
      <c r="H30" s="407">
        <f t="shared" si="3"/>
        <v>0</v>
      </c>
      <c r="K30" s="225" t="s">
        <v>15</v>
      </c>
      <c r="L30" s="158" t="s">
        <v>36</v>
      </c>
      <c r="M30" s="383">
        <f>取引基本表!AX27</f>
        <v>4478</v>
      </c>
      <c r="N30" s="367">
        <f>ABS(取引基本表!BB27)</f>
        <v>0</v>
      </c>
      <c r="O30" s="411">
        <f t="shared" si="4"/>
        <v>0</v>
      </c>
      <c r="P30" s="407">
        <f t="shared" si="5"/>
        <v>1</v>
      </c>
      <c r="R30" s="225" t="s">
        <v>15</v>
      </c>
      <c r="S30" s="158" t="s">
        <v>36</v>
      </c>
      <c r="T30" s="365">
        <f>取引基本表!BD27</f>
        <v>4478</v>
      </c>
      <c r="U30" s="446">
        <f>雇用表!AO27</f>
        <v>404</v>
      </c>
      <c r="V30" s="447">
        <f>雇用表!AO73</f>
        <v>207</v>
      </c>
      <c r="W30" s="413">
        <f t="shared" si="7"/>
        <v>9.0218847699866017E-2</v>
      </c>
      <c r="X30" s="413">
        <f t="shared" si="8"/>
        <v>4.6225993747208573E-2</v>
      </c>
      <c r="Z30" s="225" t="s">
        <v>15</v>
      </c>
      <c r="AA30" s="48" t="s">
        <v>36</v>
      </c>
      <c r="AB30" s="452">
        <v>1544</v>
      </c>
      <c r="AC30" s="387">
        <v>121</v>
      </c>
      <c r="AD30" s="387">
        <v>165</v>
      </c>
      <c r="AE30" s="387">
        <v>166</v>
      </c>
      <c r="AF30" s="387">
        <v>-19</v>
      </c>
      <c r="AG30" s="369">
        <v>4478</v>
      </c>
      <c r="AH30" s="407">
        <f t="shared" si="9"/>
        <v>0.44149173738276015</v>
      </c>
      <c r="AI30" s="411">
        <f t="shared" si="10"/>
        <v>0.34479678427869587</v>
      </c>
      <c r="AK30" s="225" t="s">
        <v>15</v>
      </c>
      <c r="AL30" s="158" t="s">
        <v>36</v>
      </c>
      <c r="AM30" s="383">
        <f>取引基本表!AR27</f>
        <v>0</v>
      </c>
      <c r="AN30" s="407">
        <f t="shared" si="6"/>
        <v>0</v>
      </c>
      <c r="AP30" s="225" t="s">
        <v>15</v>
      </c>
      <c r="AQ30" s="158" t="s">
        <v>36</v>
      </c>
      <c r="AR30" s="386">
        <f>取引基本表!AX27</f>
        <v>4478</v>
      </c>
      <c r="AS30" s="387">
        <f>取引基本表!AY27</f>
        <v>0</v>
      </c>
      <c r="AT30" s="387">
        <f>ABS(取引基本表!BB27)</f>
        <v>0</v>
      </c>
      <c r="AU30" s="388">
        <f t="shared" si="11"/>
        <v>0</v>
      </c>
      <c r="AV30" s="411">
        <v>0</v>
      </c>
      <c r="AW30" s="407">
        <v>1</v>
      </c>
    </row>
    <row r="31" spans="1:49" x14ac:dyDescent="0.2">
      <c r="A31" s="225" t="s">
        <v>16</v>
      </c>
      <c r="B31" s="158" t="s">
        <v>192</v>
      </c>
      <c r="C31" s="405">
        <f t="shared" si="0"/>
        <v>0.84592145015105746</v>
      </c>
      <c r="D31" s="406">
        <f t="shared" si="1"/>
        <v>0</v>
      </c>
      <c r="E31" s="406">
        <f t="shared" si="1"/>
        <v>0</v>
      </c>
      <c r="F31" s="406">
        <f t="shared" si="2"/>
        <v>0.3444121312837557</v>
      </c>
      <c r="G31" s="406">
        <f t="shared" si="2"/>
        <v>7.1042791857083509E-2</v>
      </c>
      <c r="H31" s="407">
        <f t="shared" si="3"/>
        <v>2.6304568860900653E-2</v>
      </c>
      <c r="K31" s="225" t="s">
        <v>16</v>
      </c>
      <c r="L31" s="158" t="s">
        <v>192</v>
      </c>
      <c r="M31" s="383">
        <f>取引基本表!AX28</f>
        <v>1986</v>
      </c>
      <c r="N31" s="367">
        <f>ABS(取引基本表!BB28)</f>
        <v>306</v>
      </c>
      <c r="O31" s="411">
        <f t="shared" si="4"/>
        <v>0.15407854984894259</v>
      </c>
      <c r="P31" s="407">
        <f t="shared" si="5"/>
        <v>0.84592145015105746</v>
      </c>
      <c r="R31" s="225" t="s">
        <v>16</v>
      </c>
      <c r="S31" s="158" t="s">
        <v>192</v>
      </c>
      <c r="T31" s="365">
        <f>取引基本表!BD28</f>
        <v>2407</v>
      </c>
      <c r="U31" s="446">
        <f>雇用表!AO28</f>
        <v>0</v>
      </c>
      <c r="V31" s="447">
        <f>雇用表!AO74</f>
        <v>0</v>
      </c>
      <c r="W31" s="413">
        <f t="shared" si="7"/>
        <v>0</v>
      </c>
      <c r="X31" s="413">
        <f t="shared" si="8"/>
        <v>0</v>
      </c>
      <c r="Z31" s="225" t="s">
        <v>16</v>
      </c>
      <c r="AA31" s="48" t="s">
        <v>192</v>
      </c>
      <c r="AB31" s="452">
        <v>171</v>
      </c>
      <c r="AC31" s="387">
        <v>124</v>
      </c>
      <c r="AD31" s="387">
        <v>461</v>
      </c>
      <c r="AE31" s="387">
        <v>73</v>
      </c>
      <c r="AF31" s="387">
        <v>0</v>
      </c>
      <c r="AG31" s="369">
        <v>2407</v>
      </c>
      <c r="AH31" s="407">
        <f t="shared" si="9"/>
        <v>0.3444121312837557</v>
      </c>
      <c r="AI31" s="411">
        <f t="shared" si="10"/>
        <v>7.1042791857083509E-2</v>
      </c>
      <c r="AK31" s="225" t="s">
        <v>16</v>
      </c>
      <c r="AL31" s="158" t="s">
        <v>192</v>
      </c>
      <c r="AM31" s="383">
        <f>取引基本表!AR28</f>
        <v>802</v>
      </c>
      <c r="AN31" s="407">
        <f t="shared" si="6"/>
        <v>2.6304568860900653E-2</v>
      </c>
      <c r="AP31" s="225" t="s">
        <v>16</v>
      </c>
      <c r="AQ31" s="158" t="s">
        <v>192</v>
      </c>
      <c r="AR31" s="386">
        <f>取引基本表!AX28</f>
        <v>1986</v>
      </c>
      <c r="AS31" s="387">
        <f>取引基本表!AY28</f>
        <v>727</v>
      </c>
      <c r="AT31" s="387">
        <f>ABS(取引基本表!BB28)</f>
        <v>306</v>
      </c>
      <c r="AU31" s="388">
        <f t="shared" si="11"/>
        <v>421</v>
      </c>
      <c r="AV31" s="411">
        <v>3.3200621348077096E-3</v>
      </c>
      <c r="AW31" s="407">
        <v>0.99667993786519227</v>
      </c>
    </row>
    <row r="32" spans="1:49" x14ac:dyDescent="0.2">
      <c r="A32" s="225" t="s">
        <v>17</v>
      </c>
      <c r="B32" s="158" t="s">
        <v>272</v>
      </c>
      <c r="C32" s="405">
        <f t="shared" si="0"/>
        <v>1</v>
      </c>
      <c r="D32" s="406">
        <f t="shared" si="1"/>
        <v>2.7916964924838941E-2</v>
      </c>
      <c r="E32" s="406">
        <f t="shared" si="1"/>
        <v>4.2233357193987117E-2</v>
      </c>
      <c r="F32" s="406">
        <f t="shared" si="2"/>
        <v>0.4831782390837509</v>
      </c>
      <c r="G32" s="406">
        <f t="shared" si="2"/>
        <v>0.14030064423765212</v>
      </c>
      <c r="H32" s="407">
        <f t="shared" si="3"/>
        <v>7.5437042867919574E-3</v>
      </c>
      <c r="K32" s="225" t="s">
        <v>17</v>
      </c>
      <c r="L32" s="158" t="s">
        <v>272</v>
      </c>
      <c r="M32" s="383">
        <f>取引基本表!AX29</f>
        <v>491</v>
      </c>
      <c r="N32" s="367">
        <f>ABS(取引基本表!BB29)</f>
        <v>0</v>
      </c>
      <c r="O32" s="411">
        <f t="shared" si="4"/>
        <v>0</v>
      </c>
      <c r="P32" s="407">
        <f t="shared" si="5"/>
        <v>1</v>
      </c>
      <c r="R32" s="225" t="s">
        <v>17</v>
      </c>
      <c r="S32" s="158" t="s">
        <v>272</v>
      </c>
      <c r="T32" s="365">
        <f>取引基本表!BD29</f>
        <v>1397</v>
      </c>
      <c r="U32" s="446">
        <f>雇用表!AO29</f>
        <v>39</v>
      </c>
      <c r="V32" s="447">
        <f>雇用表!AO75</f>
        <v>59</v>
      </c>
      <c r="W32" s="413">
        <f t="shared" si="7"/>
        <v>2.7916964924838941E-2</v>
      </c>
      <c r="X32" s="413">
        <f t="shared" si="8"/>
        <v>4.2233357193987117E-2</v>
      </c>
      <c r="Z32" s="225" t="s">
        <v>17</v>
      </c>
      <c r="AA32" s="48" t="s">
        <v>272</v>
      </c>
      <c r="AB32" s="452">
        <v>196</v>
      </c>
      <c r="AC32" s="387">
        <v>182</v>
      </c>
      <c r="AD32" s="387">
        <v>301</v>
      </c>
      <c r="AE32" s="387">
        <v>64</v>
      </c>
      <c r="AF32" s="387">
        <v>-68</v>
      </c>
      <c r="AG32" s="369">
        <v>1397</v>
      </c>
      <c r="AH32" s="407">
        <f t="shared" si="9"/>
        <v>0.4831782390837509</v>
      </c>
      <c r="AI32" s="411">
        <f t="shared" si="10"/>
        <v>0.14030064423765212</v>
      </c>
      <c r="AK32" s="225" t="s">
        <v>17</v>
      </c>
      <c r="AL32" s="158" t="s">
        <v>272</v>
      </c>
      <c r="AM32" s="383">
        <f>取引基本表!AR29</f>
        <v>230</v>
      </c>
      <c r="AN32" s="407">
        <f t="shared" si="6"/>
        <v>7.5437042867919574E-3</v>
      </c>
      <c r="AP32" s="225" t="s">
        <v>17</v>
      </c>
      <c r="AQ32" s="158" t="s">
        <v>272</v>
      </c>
      <c r="AR32" s="386">
        <f>取引基本表!AX29</f>
        <v>491</v>
      </c>
      <c r="AS32" s="387">
        <f>取引基本表!AY29</f>
        <v>906</v>
      </c>
      <c r="AT32" s="387">
        <f>ABS(取引基本表!BB29)</f>
        <v>0</v>
      </c>
      <c r="AU32" s="388">
        <f t="shared" si="11"/>
        <v>906</v>
      </c>
      <c r="AV32" s="411">
        <v>2.6249531258370389E-4</v>
      </c>
      <c r="AW32" s="407">
        <v>0.99973750468741629</v>
      </c>
    </row>
    <row r="33" spans="1:49" x14ac:dyDescent="0.2">
      <c r="A33" s="225" t="s">
        <v>18</v>
      </c>
      <c r="B33" s="158" t="s">
        <v>273</v>
      </c>
      <c r="C33" s="405">
        <f t="shared" si="0"/>
        <v>0.837092731829574</v>
      </c>
      <c r="D33" s="406">
        <f t="shared" si="1"/>
        <v>0.1044776119402985</v>
      </c>
      <c r="E33" s="406">
        <f t="shared" si="1"/>
        <v>0.10746268656716418</v>
      </c>
      <c r="F33" s="406">
        <f t="shared" si="2"/>
        <v>0.64477611940298507</v>
      </c>
      <c r="G33" s="406">
        <f t="shared" si="2"/>
        <v>0.5074626865671642</v>
      </c>
      <c r="H33" s="407">
        <f t="shared" si="3"/>
        <v>1.0823575715831939E-3</v>
      </c>
      <c r="K33" s="225" t="s">
        <v>18</v>
      </c>
      <c r="L33" s="158" t="s">
        <v>273</v>
      </c>
      <c r="M33" s="383">
        <f>取引基本表!AX30</f>
        <v>399</v>
      </c>
      <c r="N33" s="367">
        <f>ABS(取引基本表!BB30)</f>
        <v>65</v>
      </c>
      <c r="O33" s="411">
        <f t="shared" si="4"/>
        <v>0.16290726817042606</v>
      </c>
      <c r="P33" s="407">
        <f t="shared" si="5"/>
        <v>0.837092731829574</v>
      </c>
      <c r="R33" s="225" t="s">
        <v>18</v>
      </c>
      <c r="S33" s="158" t="s">
        <v>273</v>
      </c>
      <c r="T33" s="365">
        <f>取引基本表!BD30</f>
        <v>335</v>
      </c>
      <c r="U33" s="446">
        <f>雇用表!AO30</f>
        <v>35</v>
      </c>
      <c r="V33" s="447">
        <f>雇用表!AO76</f>
        <v>36</v>
      </c>
      <c r="W33" s="413">
        <f t="shared" si="7"/>
        <v>0.1044776119402985</v>
      </c>
      <c r="X33" s="413">
        <f t="shared" si="8"/>
        <v>0.10746268656716418</v>
      </c>
      <c r="Z33" s="225" t="s">
        <v>18</v>
      </c>
      <c r="AA33" s="48" t="s">
        <v>273</v>
      </c>
      <c r="AB33" s="452">
        <v>170</v>
      </c>
      <c r="AC33" s="387">
        <v>13</v>
      </c>
      <c r="AD33" s="387">
        <v>27</v>
      </c>
      <c r="AE33" s="387">
        <v>6</v>
      </c>
      <c r="AF33" s="387">
        <v>0</v>
      </c>
      <c r="AG33" s="369">
        <v>335</v>
      </c>
      <c r="AH33" s="407">
        <f t="shared" si="9"/>
        <v>0.64477611940298507</v>
      </c>
      <c r="AI33" s="411">
        <f t="shared" si="10"/>
        <v>0.5074626865671642</v>
      </c>
      <c r="AK33" s="225" t="s">
        <v>18</v>
      </c>
      <c r="AL33" s="158" t="s">
        <v>273</v>
      </c>
      <c r="AM33" s="383">
        <f>取引基本表!AR30</f>
        <v>33</v>
      </c>
      <c r="AN33" s="407">
        <f t="shared" si="6"/>
        <v>1.0823575715831939E-3</v>
      </c>
      <c r="AP33" s="225" t="s">
        <v>18</v>
      </c>
      <c r="AQ33" s="158" t="s">
        <v>273</v>
      </c>
      <c r="AR33" s="386">
        <f>取引基本表!AX30</f>
        <v>399</v>
      </c>
      <c r="AS33" s="387">
        <f>取引基本表!AY30</f>
        <v>1</v>
      </c>
      <c r="AT33" s="387">
        <f>ABS(取引基本表!BB30)</f>
        <v>65</v>
      </c>
      <c r="AU33" s="388">
        <f t="shared" si="11"/>
        <v>-64</v>
      </c>
      <c r="AV33" s="411">
        <v>7.2791995281517016E-2</v>
      </c>
      <c r="AW33" s="407">
        <v>0.92720800471848297</v>
      </c>
    </row>
    <row r="34" spans="1:49" x14ac:dyDescent="0.2">
      <c r="A34" s="225" t="s">
        <v>19</v>
      </c>
      <c r="B34" s="158" t="s">
        <v>274</v>
      </c>
      <c r="C34" s="405">
        <f t="shared" si="0"/>
        <v>0.15171777726539082</v>
      </c>
      <c r="D34" s="406">
        <f t="shared" si="1"/>
        <v>0.41728280961182995</v>
      </c>
      <c r="E34" s="406">
        <f t="shared" si="1"/>
        <v>0.28927911275415896</v>
      </c>
      <c r="F34" s="406">
        <f t="shared" si="2"/>
        <v>0.70194085027726427</v>
      </c>
      <c r="G34" s="406">
        <f t="shared" si="2"/>
        <v>0.4256007393715342</v>
      </c>
      <c r="H34" s="407">
        <f t="shared" si="3"/>
        <v>0.18524713831217815</v>
      </c>
      <c r="K34" s="225" t="s">
        <v>19</v>
      </c>
      <c r="L34" s="158" t="s">
        <v>274</v>
      </c>
      <c r="M34" s="383">
        <f>取引基本表!AX31</f>
        <v>8674</v>
      </c>
      <c r="N34" s="367">
        <f>ABS(取引基本表!BB31)</f>
        <v>7358</v>
      </c>
      <c r="O34" s="411">
        <f t="shared" si="4"/>
        <v>0.84828222273460918</v>
      </c>
      <c r="P34" s="407">
        <f t="shared" si="5"/>
        <v>0.15171777726539082</v>
      </c>
      <c r="R34" s="225" t="s">
        <v>19</v>
      </c>
      <c r="S34" s="158" t="s">
        <v>274</v>
      </c>
      <c r="T34" s="365">
        <f>取引基本表!BD31</f>
        <v>2164</v>
      </c>
      <c r="U34" s="446">
        <f>雇用表!AO31</f>
        <v>903</v>
      </c>
      <c r="V34" s="447">
        <f>雇用表!AO77</f>
        <v>626</v>
      </c>
      <c r="W34" s="413">
        <f t="shared" si="7"/>
        <v>0.41728280961182995</v>
      </c>
      <c r="X34" s="413">
        <f t="shared" si="8"/>
        <v>0.28927911275415896</v>
      </c>
      <c r="Z34" s="225" t="s">
        <v>19</v>
      </c>
      <c r="AA34" s="48" t="s">
        <v>274</v>
      </c>
      <c r="AB34" s="452">
        <v>921</v>
      </c>
      <c r="AC34" s="387">
        <v>299</v>
      </c>
      <c r="AD34" s="387">
        <v>205</v>
      </c>
      <c r="AE34" s="387">
        <v>95</v>
      </c>
      <c r="AF34" s="387">
        <v>-1</v>
      </c>
      <c r="AG34" s="369">
        <v>2164</v>
      </c>
      <c r="AH34" s="407">
        <f t="shared" si="9"/>
        <v>0.70194085027726427</v>
      </c>
      <c r="AI34" s="411">
        <f t="shared" si="10"/>
        <v>0.4256007393715342</v>
      </c>
      <c r="AK34" s="225" t="s">
        <v>19</v>
      </c>
      <c r="AL34" s="158" t="s">
        <v>274</v>
      </c>
      <c r="AM34" s="383">
        <f>取引基本表!AR31</f>
        <v>5648</v>
      </c>
      <c r="AN34" s="407">
        <f t="shared" si="6"/>
        <v>0.18524713831217815</v>
      </c>
      <c r="AP34" s="225" t="s">
        <v>19</v>
      </c>
      <c r="AQ34" s="158" t="s">
        <v>274</v>
      </c>
      <c r="AR34" s="386">
        <f>取引基本表!AX31</f>
        <v>8674</v>
      </c>
      <c r="AS34" s="387">
        <f>取引基本表!AY31</f>
        <v>848</v>
      </c>
      <c r="AT34" s="387">
        <f>ABS(取引基本表!BB31)</f>
        <v>7358</v>
      </c>
      <c r="AU34" s="388">
        <f t="shared" si="11"/>
        <v>-6510</v>
      </c>
      <c r="AV34" s="411">
        <v>0.56941832909614032</v>
      </c>
      <c r="AW34" s="407">
        <v>0.43058167090385968</v>
      </c>
    </row>
    <row r="35" spans="1:49" x14ac:dyDescent="0.2">
      <c r="A35" s="225" t="s">
        <v>20</v>
      </c>
      <c r="B35" s="158" t="s">
        <v>37</v>
      </c>
      <c r="C35" s="405">
        <f t="shared" si="0"/>
        <v>0.24573021958870689</v>
      </c>
      <c r="D35" s="406">
        <f t="shared" si="1"/>
        <v>8.2446808510638292E-2</v>
      </c>
      <c r="E35" s="406">
        <f t="shared" si="1"/>
        <v>6.3829787234042548E-2</v>
      </c>
      <c r="F35" s="406">
        <f t="shared" si="2"/>
        <v>0.65026595744680848</v>
      </c>
      <c r="G35" s="406">
        <f t="shared" si="2"/>
        <v>0.31648936170212766</v>
      </c>
      <c r="H35" s="407">
        <f t="shared" si="3"/>
        <v>7.0287644724326803E-2</v>
      </c>
      <c r="K35" s="225" t="s">
        <v>20</v>
      </c>
      <c r="L35" s="158" t="s">
        <v>37</v>
      </c>
      <c r="M35" s="383">
        <f>取引基本表!AX32</f>
        <v>2869</v>
      </c>
      <c r="N35" s="367">
        <f>ABS(取引基本表!BB32)</f>
        <v>2164</v>
      </c>
      <c r="O35" s="411">
        <f t="shared" si="4"/>
        <v>0.75426978041129311</v>
      </c>
      <c r="P35" s="407">
        <f t="shared" si="5"/>
        <v>0.24573021958870689</v>
      </c>
      <c r="R35" s="225" t="s">
        <v>20</v>
      </c>
      <c r="S35" s="158" t="s">
        <v>37</v>
      </c>
      <c r="T35" s="365">
        <f>取引基本表!BD32</f>
        <v>752</v>
      </c>
      <c r="U35" s="446">
        <f>雇用表!AO32</f>
        <v>62</v>
      </c>
      <c r="V35" s="447">
        <f>雇用表!AO78</f>
        <v>48</v>
      </c>
      <c r="W35" s="413">
        <f t="shared" si="7"/>
        <v>8.2446808510638292E-2</v>
      </c>
      <c r="X35" s="413">
        <f t="shared" si="8"/>
        <v>6.3829787234042548E-2</v>
      </c>
      <c r="Z35" s="225" t="s">
        <v>20</v>
      </c>
      <c r="AA35" s="48" t="s">
        <v>37</v>
      </c>
      <c r="AB35" s="452">
        <v>238</v>
      </c>
      <c r="AC35" s="387">
        <v>191</v>
      </c>
      <c r="AD35" s="387">
        <v>56</v>
      </c>
      <c r="AE35" s="387">
        <v>16</v>
      </c>
      <c r="AF35" s="387">
        <v>-12</v>
      </c>
      <c r="AG35" s="369">
        <v>752</v>
      </c>
      <c r="AH35" s="407">
        <f t="shared" si="9"/>
        <v>0.65026595744680848</v>
      </c>
      <c r="AI35" s="411">
        <f t="shared" si="10"/>
        <v>0.31648936170212766</v>
      </c>
      <c r="AK35" s="225" t="s">
        <v>20</v>
      </c>
      <c r="AL35" s="158" t="s">
        <v>37</v>
      </c>
      <c r="AM35" s="383">
        <f>取引基本表!AR32</f>
        <v>2143</v>
      </c>
      <c r="AN35" s="407">
        <f t="shared" si="6"/>
        <v>7.0287644724326803E-2</v>
      </c>
      <c r="AP35" s="225" t="s">
        <v>20</v>
      </c>
      <c r="AQ35" s="158" t="s">
        <v>37</v>
      </c>
      <c r="AR35" s="386">
        <f>取引基本表!AX32</f>
        <v>2869</v>
      </c>
      <c r="AS35" s="387">
        <f>取引基本表!AY32</f>
        <v>47</v>
      </c>
      <c r="AT35" s="387">
        <f>ABS(取引基本表!BB32)</f>
        <v>2164</v>
      </c>
      <c r="AU35" s="388">
        <f t="shared" si="11"/>
        <v>-2117</v>
      </c>
      <c r="AV35" s="411">
        <v>0.14958058191588852</v>
      </c>
      <c r="AW35" s="407">
        <v>0.85041941808411148</v>
      </c>
    </row>
    <row r="36" spans="1:49" x14ac:dyDescent="0.2">
      <c r="A36" s="225" t="s">
        <v>21</v>
      </c>
      <c r="B36" s="158" t="s">
        <v>38</v>
      </c>
      <c r="C36" s="405">
        <f t="shared" si="0"/>
        <v>0.58821233411397345</v>
      </c>
      <c r="D36" s="406">
        <f t="shared" si="1"/>
        <v>3.6399735274652546E-2</v>
      </c>
      <c r="E36" s="406">
        <f t="shared" si="1"/>
        <v>1.1912640635340834E-2</v>
      </c>
      <c r="F36" s="406">
        <f t="shared" si="2"/>
        <v>0.85903375248180014</v>
      </c>
      <c r="G36" s="406">
        <f t="shared" si="2"/>
        <v>4.6988749172733289E-2</v>
      </c>
      <c r="H36" s="407">
        <f t="shared" si="3"/>
        <v>7.2517957296073993E-2</v>
      </c>
      <c r="K36" s="225" t="s">
        <v>21</v>
      </c>
      <c r="L36" s="158" t="s">
        <v>38</v>
      </c>
      <c r="M36" s="383">
        <f>取引基本表!AX33</f>
        <v>2562</v>
      </c>
      <c r="N36" s="367">
        <f>ABS(取引基本表!BB33)</f>
        <v>1055</v>
      </c>
      <c r="O36" s="411">
        <f t="shared" si="4"/>
        <v>0.41178766588602655</v>
      </c>
      <c r="P36" s="407">
        <f t="shared" si="5"/>
        <v>0.58821233411397345</v>
      </c>
      <c r="R36" s="225" t="s">
        <v>21</v>
      </c>
      <c r="S36" s="158" t="s">
        <v>38</v>
      </c>
      <c r="T36" s="365">
        <f>取引基本表!BD33</f>
        <v>1511</v>
      </c>
      <c r="U36" s="446">
        <f>雇用表!AO33</f>
        <v>55</v>
      </c>
      <c r="V36" s="447">
        <f>雇用表!AO79</f>
        <v>18</v>
      </c>
      <c r="W36" s="413">
        <f t="shared" si="7"/>
        <v>3.6399735274652546E-2</v>
      </c>
      <c r="X36" s="413">
        <f t="shared" si="8"/>
        <v>1.1912640635340834E-2</v>
      </c>
      <c r="Z36" s="225" t="s">
        <v>21</v>
      </c>
      <c r="AA36" s="48" t="s">
        <v>38</v>
      </c>
      <c r="AB36" s="452">
        <v>71</v>
      </c>
      <c r="AC36" s="387">
        <v>642</v>
      </c>
      <c r="AD36" s="387">
        <v>518</v>
      </c>
      <c r="AE36" s="387">
        <v>67</v>
      </c>
      <c r="AF36" s="387">
        <v>0</v>
      </c>
      <c r="AG36" s="369">
        <v>1511</v>
      </c>
      <c r="AH36" s="407">
        <f>SUM(AB36:AF36)/AG36</f>
        <v>0.85903375248180014</v>
      </c>
      <c r="AI36" s="411">
        <f>AB36/AG36</f>
        <v>4.6988749172733289E-2</v>
      </c>
      <c r="AK36" s="225" t="s">
        <v>21</v>
      </c>
      <c r="AL36" s="158" t="s">
        <v>38</v>
      </c>
      <c r="AM36" s="383">
        <f>取引基本表!AR33</f>
        <v>2211</v>
      </c>
      <c r="AN36" s="407">
        <f t="shared" si="6"/>
        <v>7.2517957296073993E-2</v>
      </c>
      <c r="AP36" s="225" t="s">
        <v>21</v>
      </c>
      <c r="AQ36" s="158" t="s">
        <v>38</v>
      </c>
      <c r="AR36" s="386">
        <f>取引基本表!AX33</f>
        <v>2562</v>
      </c>
      <c r="AS36" s="387">
        <f>取引基本表!AY33</f>
        <v>4</v>
      </c>
      <c r="AT36" s="387">
        <f>ABS(取引基本表!BB33)</f>
        <v>1055</v>
      </c>
      <c r="AU36" s="388">
        <f t="shared" si="11"/>
        <v>-1051</v>
      </c>
      <c r="AV36" s="411">
        <v>6.3278791478513889E-3</v>
      </c>
      <c r="AW36" s="407">
        <v>0.99367212085214862</v>
      </c>
    </row>
    <row r="37" spans="1:49" x14ac:dyDescent="0.2">
      <c r="A37" s="225" t="s">
        <v>22</v>
      </c>
      <c r="B37" s="158" t="s">
        <v>377</v>
      </c>
      <c r="C37" s="405">
        <f t="shared" si="0"/>
        <v>0.50371087447563734</v>
      </c>
      <c r="D37" s="406">
        <f t="shared" si="1"/>
        <v>7.0838252656434481E-2</v>
      </c>
      <c r="E37" s="406">
        <f t="shared" si="1"/>
        <v>5.5489964580873671E-2</v>
      </c>
      <c r="F37" s="406">
        <f t="shared" si="2"/>
        <v>0.71979535615899248</v>
      </c>
      <c r="G37" s="406">
        <f t="shared" si="2"/>
        <v>0.46674537583628495</v>
      </c>
      <c r="H37" s="407">
        <f t="shared" si="3"/>
        <v>5.4544261864934891E-2</v>
      </c>
      <c r="K37" s="225" t="s">
        <v>22</v>
      </c>
      <c r="L37" s="158" t="s">
        <v>377</v>
      </c>
      <c r="M37" s="383">
        <f>取引基本表!AX34</f>
        <v>3099</v>
      </c>
      <c r="N37" s="367">
        <f>ABS(取引基本表!BB34)</f>
        <v>1538</v>
      </c>
      <c r="O37" s="411">
        <f t="shared" si="4"/>
        <v>0.49628912552436272</v>
      </c>
      <c r="P37" s="407">
        <f t="shared" si="5"/>
        <v>0.50371087447563734</v>
      </c>
      <c r="R37" s="225" t="s">
        <v>22</v>
      </c>
      <c r="S37" s="158" t="s">
        <v>377</v>
      </c>
      <c r="T37" s="365">
        <f>取引基本表!BD34</f>
        <v>2541</v>
      </c>
      <c r="U37" s="446">
        <f>雇用表!AO34</f>
        <v>180</v>
      </c>
      <c r="V37" s="447">
        <f>雇用表!AO80</f>
        <v>141</v>
      </c>
      <c r="W37" s="413">
        <f t="shared" si="7"/>
        <v>7.0838252656434481E-2</v>
      </c>
      <c r="X37" s="413">
        <f t="shared" si="8"/>
        <v>5.5489964580873671E-2</v>
      </c>
      <c r="Z37" s="225" t="s">
        <v>22</v>
      </c>
      <c r="AA37" s="48" t="s">
        <v>377</v>
      </c>
      <c r="AB37" s="452">
        <v>1186</v>
      </c>
      <c r="AC37" s="387">
        <v>130</v>
      </c>
      <c r="AD37" s="387">
        <v>328</v>
      </c>
      <c r="AE37" s="387">
        <v>195</v>
      </c>
      <c r="AF37" s="387">
        <v>-10</v>
      </c>
      <c r="AG37" s="369">
        <v>2541</v>
      </c>
      <c r="AH37" s="407">
        <f t="shared" si="9"/>
        <v>0.71979535615899248</v>
      </c>
      <c r="AI37" s="411">
        <f t="shared" si="10"/>
        <v>0.46674537583628495</v>
      </c>
      <c r="AK37" s="225" t="s">
        <v>22</v>
      </c>
      <c r="AL37" s="158" t="s">
        <v>377</v>
      </c>
      <c r="AM37" s="383">
        <f>取引基本表!AR34</f>
        <v>1663</v>
      </c>
      <c r="AN37" s="407">
        <f t="shared" si="6"/>
        <v>5.4544261864934891E-2</v>
      </c>
      <c r="AP37" s="225" t="s">
        <v>22</v>
      </c>
      <c r="AQ37" s="158" t="s">
        <v>377</v>
      </c>
      <c r="AR37" s="386">
        <f>取引基本表!AX34</f>
        <v>3099</v>
      </c>
      <c r="AS37" s="387">
        <f>取引基本表!AY34</f>
        <v>980</v>
      </c>
      <c r="AT37" s="387">
        <f>ABS(取引基本表!BB34)</f>
        <v>1538</v>
      </c>
      <c r="AU37" s="388">
        <f t="shared" si="11"/>
        <v>-558</v>
      </c>
      <c r="AV37" s="411">
        <v>0.42821641302313979</v>
      </c>
      <c r="AW37" s="407">
        <v>0.57178358697686016</v>
      </c>
    </row>
    <row r="38" spans="1:49" x14ac:dyDescent="0.2">
      <c r="A38" s="225" t="s">
        <v>23</v>
      </c>
      <c r="B38" s="158" t="s">
        <v>193</v>
      </c>
      <c r="C38" s="405">
        <f t="shared" si="0"/>
        <v>2.603198214949809E-3</v>
      </c>
      <c r="D38" s="406">
        <f t="shared" si="1"/>
        <v>1.0833333333333333</v>
      </c>
      <c r="E38" s="406">
        <f t="shared" si="1"/>
        <v>0</v>
      </c>
      <c r="F38" s="406">
        <f t="shared" si="2"/>
        <v>0.66666666666666663</v>
      </c>
      <c r="G38" s="406">
        <f t="shared" si="2"/>
        <v>0.5</v>
      </c>
      <c r="H38" s="407">
        <f t="shared" si="3"/>
        <v>4.7820525435402932E-2</v>
      </c>
      <c r="K38" s="225" t="s">
        <v>23</v>
      </c>
      <c r="L38" s="158" t="s">
        <v>193</v>
      </c>
      <c r="M38" s="383">
        <f>取引基本表!AX35</f>
        <v>2689</v>
      </c>
      <c r="N38" s="367">
        <f>ABS(取引基本表!BB35)</f>
        <v>2682</v>
      </c>
      <c r="O38" s="411">
        <f t="shared" si="4"/>
        <v>0.99739680178505019</v>
      </c>
      <c r="P38" s="407">
        <f t="shared" si="5"/>
        <v>2.603198214949809E-3</v>
      </c>
      <c r="R38" s="225" t="s">
        <v>23</v>
      </c>
      <c r="S38" s="158" t="s">
        <v>193</v>
      </c>
      <c r="T38" s="365">
        <f>取引基本表!BD35</f>
        <v>12</v>
      </c>
      <c r="U38" s="446">
        <f>雇用表!AO35</f>
        <v>13</v>
      </c>
      <c r="V38" s="447">
        <f>雇用表!AO81</f>
        <v>0</v>
      </c>
      <c r="W38" s="413">
        <f t="shared" si="7"/>
        <v>1.0833333333333333</v>
      </c>
      <c r="X38" s="413">
        <f t="shared" si="8"/>
        <v>0</v>
      </c>
      <c r="Z38" s="225" t="s">
        <v>23</v>
      </c>
      <c r="AA38" s="48" t="s">
        <v>193</v>
      </c>
      <c r="AB38" s="452">
        <v>6</v>
      </c>
      <c r="AC38" s="387">
        <v>1</v>
      </c>
      <c r="AD38" s="387">
        <v>1</v>
      </c>
      <c r="AE38" s="387">
        <v>0</v>
      </c>
      <c r="AF38" s="387">
        <v>0</v>
      </c>
      <c r="AG38" s="369">
        <v>12</v>
      </c>
      <c r="AH38" s="407">
        <f t="shared" si="9"/>
        <v>0.66666666666666663</v>
      </c>
      <c r="AI38" s="411">
        <f t="shared" si="10"/>
        <v>0.5</v>
      </c>
      <c r="AK38" s="225" t="s">
        <v>23</v>
      </c>
      <c r="AL38" s="158" t="s">
        <v>193</v>
      </c>
      <c r="AM38" s="383">
        <f>取引基本表!AR35</f>
        <v>1458</v>
      </c>
      <c r="AN38" s="407">
        <f t="shared" si="6"/>
        <v>4.7820525435402932E-2</v>
      </c>
      <c r="AP38" s="225" t="s">
        <v>23</v>
      </c>
      <c r="AQ38" s="158" t="s">
        <v>193</v>
      </c>
      <c r="AR38" s="386">
        <f>取引基本表!AX35</f>
        <v>2689</v>
      </c>
      <c r="AS38" s="387">
        <f>取引基本表!AY35</f>
        <v>5</v>
      </c>
      <c r="AT38" s="387">
        <f>ABS(取引基本表!BB35)</f>
        <v>2682</v>
      </c>
      <c r="AU38" s="388">
        <f t="shared" si="11"/>
        <v>-2677</v>
      </c>
      <c r="AV38" s="411">
        <v>0.57331716017527301</v>
      </c>
      <c r="AW38" s="407">
        <v>0.42668283982472699</v>
      </c>
    </row>
    <row r="39" spans="1:49" x14ac:dyDescent="0.2">
      <c r="A39" s="225" t="s">
        <v>24</v>
      </c>
      <c r="B39" s="158" t="s">
        <v>39</v>
      </c>
      <c r="C39" s="405">
        <f t="shared" si="0"/>
        <v>1</v>
      </c>
      <c r="D39" s="406">
        <f t="shared" si="1"/>
        <v>6.4008778346744691E-2</v>
      </c>
      <c r="E39" s="406">
        <f t="shared" si="1"/>
        <v>8.1199707388441844E-2</v>
      </c>
      <c r="F39" s="406">
        <f t="shared" si="2"/>
        <v>0.70501097293343085</v>
      </c>
      <c r="G39" s="406">
        <f t="shared" si="2"/>
        <v>0.35424286759326995</v>
      </c>
      <c r="H39" s="407">
        <f t="shared" si="3"/>
        <v>4.3622290006231756E-3</v>
      </c>
      <c r="K39" s="225" t="s">
        <v>24</v>
      </c>
      <c r="L39" s="158" t="s">
        <v>39</v>
      </c>
      <c r="M39" s="383">
        <f>取引基本表!AX36</f>
        <v>5468</v>
      </c>
      <c r="N39" s="367">
        <f>ABS(取引基本表!BB36)</f>
        <v>0</v>
      </c>
      <c r="O39" s="411">
        <f t="shared" si="4"/>
        <v>0</v>
      </c>
      <c r="P39" s="407">
        <f t="shared" si="5"/>
        <v>1</v>
      </c>
      <c r="R39" s="225" t="s">
        <v>24</v>
      </c>
      <c r="S39" s="158" t="s">
        <v>39</v>
      </c>
      <c r="T39" s="365">
        <f>取引基本表!BD36</f>
        <v>5468</v>
      </c>
      <c r="U39" s="446">
        <f>雇用表!AO36</f>
        <v>350</v>
      </c>
      <c r="V39" s="447">
        <f>雇用表!AO82</f>
        <v>444</v>
      </c>
      <c r="W39" s="413">
        <f t="shared" si="7"/>
        <v>6.4008778346744691E-2</v>
      </c>
      <c r="X39" s="413">
        <f t="shared" si="8"/>
        <v>8.1199707388441844E-2</v>
      </c>
      <c r="Z39" s="225" t="s">
        <v>24</v>
      </c>
      <c r="AA39" s="48" t="s">
        <v>39</v>
      </c>
      <c r="AB39" s="452">
        <v>1937</v>
      </c>
      <c r="AC39" s="387">
        <v>0</v>
      </c>
      <c r="AD39" s="387">
        <v>1909</v>
      </c>
      <c r="AE39" s="387">
        <v>9</v>
      </c>
      <c r="AF39" s="387">
        <v>0</v>
      </c>
      <c r="AG39" s="369">
        <v>5468</v>
      </c>
      <c r="AH39" s="407">
        <f t="shared" si="9"/>
        <v>0.70501097293343085</v>
      </c>
      <c r="AI39" s="411">
        <f t="shared" si="10"/>
        <v>0.35424286759326995</v>
      </c>
      <c r="AK39" s="225" t="s">
        <v>24</v>
      </c>
      <c r="AL39" s="158" t="s">
        <v>39</v>
      </c>
      <c r="AM39" s="383">
        <f>取引基本表!AR36</f>
        <v>133</v>
      </c>
      <c r="AN39" s="407">
        <f t="shared" si="6"/>
        <v>4.3622290006231756E-3</v>
      </c>
      <c r="AP39" s="225" t="s">
        <v>24</v>
      </c>
      <c r="AQ39" s="158" t="s">
        <v>39</v>
      </c>
      <c r="AR39" s="386">
        <f>取引基本表!AX36</f>
        <v>5468</v>
      </c>
      <c r="AS39" s="387">
        <f>取引基本表!AY36</f>
        <v>0</v>
      </c>
      <c r="AT39" s="387">
        <f>ABS(取引基本表!BB36)</f>
        <v>0</v>
      </c>
      <c r="AU39" s="388">
        <f t="shared" si="11"/>
        <v>0</v>
      </c>
      <c r="AV39" s="411">
        <v>0</v>
      </c>
      <c r="AW39" s="407">
        <v>1</v>
      </c>
    </row>
    <row r="40" spans="1:49" x14ac:dyDescent="0.2">
      <c r="A40" s="225" t="s">
        <v>25</v>
      </c>
      <c r="B40" s="158" t="s">
        <v>40</v>
      </c>
      <c r="C40" s="405">
        <f t="shared" si="0"/>
        <v>0.80741531074953321</v>
      </c>
      <c r="D40" s="406">
        <f t="shared" si="1"/>
        <v>0.16393028542561253</v>
      </c>
      <c r="E40" s="406">
        <f t="shared" si="1"/>
        <v>9.8509724677948982E-2</v>
      </c>
      <c r="F40" s="406">
        <f t="shared" si="2"/>
        <v>0.7794897701439758</v>
      </c>
      <c r="G40" s="406">
        <f t="shared" si="2"/>
        <v>0.58044960848699167</v>
      </c>
      <c r="H40" s="407">
        <f t="shared" si="3"/>
        <v>3.1486765718783824E-2</v>
      </c>
      <c r="K40" s="225" t="s">
        <v>25</v>
      </c>
      <c r="L40" s="158" t="s">
        <v>40</v>
      </c>
      <c r="M40" s="383">
        <f>取引基本表!AX37</f>
        <v>3749</v>
      </c>
      <c r="N40" s="367">
        <f>ABS(取引基本表!BB37)</f>
        <v>722</v>
      </c>
      <c r="O40" s="411">
        <f t="shared" si="4"/>
        <v>0.19258468925046679</v>
      </c>
      <c r="P40" s="407">
        <f t="shared" si="5"/>
        <v>0.80741531074953321</v>
      </c>
      <c r="R40" s="225" t="s">
        <v>25</v>
      </c>
      <c r="S40" s="158" t="s">
        <v>40</v>
      </c>
      <c r="T40" s="365">
        <f>取引基本表!BD37</f>
        <v>3959</v>
      </c>
      <c r="U40" s="446">
        <f>雇用表!AO37</f>
        <v>649</v>
      </c>
      <c r="V40" s="447">
        <f>雇用表!AO83</f>
        <v>390</v>
      </c>
      <c r="W40" s="413">
        <f t="shared" si="7"/>
        <v>0.16393028542561253</v>
      </c>
      <c r="X40" s="413">
        <f t="shared" si="8"/>
        <v>9.8509724677948982E-2</v>
      </c>
      <c r="Z40" s="225" t="s">
        <v>25</v>
      </c>
      <c r="AA40" s="48" t="s">
        <v>40</v>
      </c>
      <c r="AB40" s="452">
        <v>2298</v>
      </c>
      <c r="AC40" s="387">
        <v>45</v>
      </c>
      <c r="AD40" s="387">
        <v>705</v>
      </c>
      <c r="AE40" s="387">
        <v>42</v>
      </c>
      <c r="AF40" s="387">
        <v>-4</v>
      </c>
      <c r="AG40" s="369">
        <v>3959</v>
      </c>
      <c r="AH40" s="407">
        <f t="shared" si="9"/>
        <v>0.7794897701439758</v>
      </c>
      <c r="AI40" s="411">
        <f t="shared" si="10"/>
        <v>0.58044960848699167</v>
      </c>
      <c r="AK40" s="225" t="s">
        <v>25</v>
      </c>
      <c r="AL40" s="158" t="s">
        <v>40</v>
      </c>
      <c r="AM40" s="383">
        <f>取引基本表!AR37</f>
        <v>960</v>
      </c>
      <c r="AN40" s="407">
        <f t="shared" si="6"/>
        <v>3.1486765718783824E-2</v>
      </c>
      <c r="AP40" s="225" t="s">
        <v>25</v>
      </c>
      <c r="AQ40" s="158" t="s">
        <v>40</v>
      </c>
      <c r="AR40" s="386">
        <f>取引基本表!AX37</f>
        <v>3749</v>
      </c>
      <c r="AS40" s="387">
        <f>取引基本表!AY37</f>
        <v>932</v>
      </c>
      <c r="AT40" s="387">
        <f>ABS(取引基本表!BB37)</f>
        <v>722</v>
      </c>
      <c r="AU40" s="388">
        <f t="shared" si="11"/>
        <v>210</v>
      </c>
      <c r="AV40" s="411">
        <v>0.13187533136804414</v>
      </c>
      <c r="AW40" s="407">
        <v>0.86812466863195592</v>
      </c>
    </row>
    <row r="41" spans="1:49" x14ac:dyDescent="0.2">
      <c r="A41" s="225" t="s">
        <v>26</v>
      </c>
      <c r="B41" s="158" t="s">
        <v>276</v>
      </c>
      <c r="C41" s="405">
        <f t="shared" si="0"/>
        <v>0.45201238390092879</v>
      </c>
      <c r="D41" s="406">
        <f t="shared" si="1"/>
        <v>0.2361157299634187</v>
      </c>
      <c r="E41" s="406">
        <f t="shared" si="1"/>
        <v>0.23478550049883604</v>
      </c>
      <c r="F41" s="406">
        <f t="shared" si="2"/>
        <v>0.58829398071167271</v>
      </c>
      <c r="G41" s="406">
        <f t="shared" si="2"/>
        <v>0.48819421350182907</v>
      </c>
      <c r="H41" s="407">
        <f t="shared" si="3"/>
        <v>5.5823411722260484E-2</v>
      </c>
      <c r="K41" s="225" t="s">
        <v>26</v>
      </c>
      <c r="L41" s="158" t="s">
        <v>276</v>
      </c>
      <c r="M41" s="383">
        <f>取引基本表!AX38</f>
        <v>6460</v>
      </c>
      <c r="N41" s="367">
        <f>ABS(取引基本表!BB38)</f>
        <v>3540</v>
      </c>
      <c r="O41" s="411">
        <f t="shared" si="4"/>
        <v>0.54798761609907121</v>
      </c>
      <c r="P41" s="407">
        <f t="shared" si="5"/>
        <v>0.45201238390092879</v>
      </c>
      <c r="R41" s="225" t="s">
        <v>26</v>
      </c>
      <c r="S41" s="158" t="s">
        <v>276</v>
      </c>
      <c r="T41" s="365">
        <f>取引基本表!BD38</f>
        <v>3007</v>
      </c>
      <c r="U41" s="446">
        <f>雇用表!AO38</f>
        <v>710</v>
      </c>
      <c r="V41" s="447">
        <f>雇用表!AO84</f>
        <v>706</v>
      </c>
      <c r="W41" s="413">
        <f t="shared" si="7"/>
        <v>0.2361157299634187</v>
      </c>
      <c r="X41" s="413">
        <f t="shared" si="8"/>
        <v>0.23478550049883604</v>
      </c>
      <c r="Z41" s="225" t="s">
        <v>26</v>
      </c>
      <c r="AA41" s="48" t="s">
        <v>276</v>
      </c>
      <c r="AB41" s="452">
        <v>1468</v>
      </c>
      <c r="AC41" s="387">
        <v>107</v>
      </c>
      <c r="AD41" s="387">
        <v>183</v>
      </c>
      <c r="AE41" s="387">
        <v>43</v>
      </c>
      <c r="AF41" s="387">
        <v>-32</v>
      </c>
      <c r="AG41" s="369">
        <v>3007</v>
      </c>
      <c r="AH41" s="407">
        <f t="shared" si="9"/>
        <v>0.58829398071167271</v>
      </c>
      <c r="AI41" s="411">
        <f t="shared" si="10"/>
        <v>0.48819421350182907</v>
      </c>
      <c r="AK41" s="225" t="s">
        <v>26</v>
      </c>
      <c r="AL41" s="158" t="s">
        <v>276</v>
      </c>
      <c r="AM41" s="383">
        <f>取引基本表!AR38</f>
        <v>1702</v>
      </c>
      <c r="AN41" s="407">
        <f t="shared" si="6"/>
        <v>5.5823411722260484E-2</v>
      </c>
      <c r="AP41" s="225" t="s">
        <v>26</v>
      </c>
      <c r="AQ41" s="158" t="s">
        <v>276</v>
      </c>
      <c r="AR41" s="386">
        <f>取引基本表!AX38</f>
        <v>6460</v>
      </c>
      <c r="AS41" s="387">
        <f>取引基本表!AY38</f>
        <v>87</v>
      </c>
      <c r="AT41" s="387">
        <f>ABS(取引基本表!BB38)</f>
        <v>3540</v>
      </c>
      <c r="AU41" s="388">
        <f t="shared" si="11"/>
        <v>-3453</v>
      </c>
      <c r="AV41" s="411">
        <v>5.6596812691101581E-5</v>
      </c>
      <c r="AW41" s="407">
        <v>0.9999434031873089</v>
      </c>
    </row>
    <row r="42" spans="1:49" x14ac:dyDescent="0.2">
      <c r="A42" s="225" t="s">
        <v>51</v>
      </c>
      <c r="B42" s="158" t="s">
        <v>367</v>
      </c>
      <c r="C42" s="405">
        <f t="shared" ref="C42:C47" si="12">P42</f>
        <v>0.22977941176470584</v>
      </c>
      <c r="D42" s="406">
        <f t="shared" ref="D42:E47" si="13">W42</f>
        <v>0.8571428571428571</v>
      </c>
      <c r="E42" s="406">
        <f t="shared" si="13"/>
        <v>0.72222222222222221</v>
      </c>
      <c r="F42" s="406">
        <f t="shared" ref="F42:G46" si="14">AH42</f>
        <v>0.56349206349206349</v>
      </c>
      <c r="G42" s="406">
        <f t="shared" si="14"/>
        <v>0.5</v>
      </c>
      <c r="H42" s="407">
        <f t="shared" ref="H42:H47" si="15">AN42</f>
        <v>1.6268162288038308E-2</v>
      </c>
      <c r="K42" s="225" t="s">
        <v>51</v>
      </c>
      <c r="L42" s="158" t="s">
        <v>367</v>
      </c>
      <c r="M42" s="383">
        <f>取引基本表!AX39</f>
        <v>544</v>
      </c>
      <c r="N42" s="367">
        <f>ABS(取引基本表!BB39)</f>
        <v>419</v>
      </c>
      <c r="O42" s="411">
        <f t="shared" ref="O42:O47" si="16">N42/M42</f>
        <v>0.77022058823529416</v>
      </c>
      <c r="P42" s="407">
        <f t="shared" si="5"/>
        <v>0.22977941176470584</v>
      </c>
      <c r="R42" s="225" t="s">
        <v>51</v>
      </c>
      <c r="S42" s="158" t="s">
        <v>367</v>
      </c>
      <c r="T42" s="365">
        <f>取引基本表!BD39</f>
        <v>126</v>
      </c>
      <c r="U42" s="446">
        <f>雇用表!AO39</f>
        <v>108</v>
      </c>
      <c r="V42" s="447">
        <f>雇用表!AO85</f>
        <v>91</v>
      </c>
      <c r="W42" s="413">
        <f t="shared" si="7"/>
        <v>0.8571428571428571</v>
      </c>
      <c r="X42" s="413">
        <f t="shared" si="8"/>
        <v>0.72222222222222221</v>
      </c>
      <c r="Z42" s="225" t="s">
        <v>51</v>
      </c>
      <c r="AA42" s="48" t="s">
        <v>367</v>
      </c>
      <c r="AB42" s="452">
        <v>63</v>
      </c>
      <c r="AC42" s="387">
        <v>-1</v>
      </c>
      <c r="AD42" s="387">
        <v>8</v>
      </c>
      <c r="AE42" s="387">
        <v>4</v>
      </c>
      <c r="AF42" s="387">
        <v>-3</v>
      </c>
      <c r="AG42" s="369">
        <v>126</v>
      </c>
      <c r="AH42" s="407">
        <f t="shared" ref="AH42:AH47" si="17">SUM(AB42:AF42)/AG42</f>
        <v>0.56349206349206349</v>
      </c>
      <c r="AI42" s="411">
        <f t="shared" ref="AI42:AI47" si="18">AB42/AG42</f>
        <v>0.5</v>
      </c>
      <c r="AK42" s="225" t="s">
        <v>51</v>
      </c>
      <c r="AL42" s="158" t="s">
        <v>367</v>
      </c>
      <c r="AM42" s="383">
        <f>取引基本表!AR39</f>
        <v>496</v>
      </c>
      <c r="AN42" s="407">
        <f t="shared" si="6"/>
        <v>1.6268162288038308E-2</v>
      </c>
      <c r="AP42" s="225" t="s">
        <v>51</v>
      </c>
      <c r="AQ42" s="158" t="s">
        <v>367</v>
      </c>
      <c r="AR42" s="386">
        <f>取引基本表!AX39</f>
        <v>544</v>
      </c>
      <c r="AS42" s="387">
        <f>取引基本表!AY39</f>
        <v>1</v>
      </c>
      <c r="AT42" s="387">
        <f>ABS(取引基本表!BB39)</f>
        <v>419</v>
      </c>
      <c r="AU42" s="388">
        <f t="shared" si="11"/>
        <v>-418</v>
      </c>
      <c r="AV42" s="411">
        <v>6.3071491241979305E-2</v>
      </c>
      <c r="AW42" s="407">
        <v>0.93692850875802069</v>
      </c>
    </row>
    <row r="43" spans="1:49" x14ac:dyDescent="0.2">
      <c r="A43" s="225" t="s">
        <v>194</v>
      </c>
      <c r="B43" s="158" t="s">
        <v>41</v>
      </c>
      <c r="C43" s="405">
        <f t="shared" si="12"/>
        <v>0.15755839576906128</v>
      </c>
      <c r="D43" s="406">
        <f t="shared" si="13"/>
        <v>0.81889763779527558</v>
      </c>
      <c r="E43" s="406">
        <f t="shared" si="13"/>
        <v>0.67322834645669294</v>
      </c>
      <c r="F43" s="406">
        <f t="shared" si="14"/>
        <v>0.59317585301837272</v>
      </c>
      <c r="G43" s="406">
        <f t="shared" si="14"/>
        <v>0.37795275590551181</v>
      </c>
      <c r="H43" s="407">
        <f t="shared" si="15"/>
        <v>4.3425497720489356E-2</v>
      </c>
      <c r="K43" s="225" t="s">
        <v>194</v>
      </c>
      <c r="L43" s="158" t="s">
        <v>41</v>
      </c>
      <c r="M43" s="383">
        <f>取引基本表!AX40</f>
        <v>4538</v>
      </c>
      <c r="N43" s="367">
        <f>ABS(取引基本表!BB40)</f>
        <v>3823</v>
      </c>
      <c r="O43" s="411">
        <f t="shared" si="16"/>
        <v>0.84244160423093872</v>
      </c>
      <c r="P43" s="407">
        <f t="shared" si="5"/>
        <v>0.15755839576906128</v>
      </c>
      <c r="R43" s="225" t="s">
        <v>194</v>
      </c>
      <c r="S43" s="158" t="s">
        <v>41</v>
      </c>
      <c r="T43" s="365">
        <f>取引基本表!BD40</f>
        <v>762</v>
      </c>
      <c r="U43" s="446">
        <f>雇用表!AO40</f>
        <v>624</v>
      </c>
      <c r="V43" s="447">
        <f>雇用表!AO86</f>
        <v>513</v>
      </c>
      <c r="W43" s="413">
        <f t="shared" si="7"/>
        <v>0.81889763779527558</v>
      </c>
      <c r="X43" s="413">
        <f t="shared" si="8"/>
        <v>0.67322834645669294</v>
      </c>
      <c r="Z43" s="225" t="s">
        <v>194</v>
      </c>
      <c r="AA43" s="48" t="s">
        <v>41</v>
      </c>
      <c r="AB43" s="452">
        <v>288</v>
      </c>
      <c r="AC43" s="387">
        <v>66</v>
      </c>
      <c r="AD43" s="387">
        <v>58</v>
      </c>
      <c r="AE43" s="387">
        <v>40</v>
      </c>
      <c r="AF43" s="387">
        <v>0</v>
      </c>
      <c r="AG43" s="369">
        <v>762</v>
      </c>
      <c r="AH43" s="407">
        <f t="shared" si="17"/>
        <v>0.59317585301837272</v>
      </c>
      <c r="AI43" s="411">
        <f t="shared" si="18"/>
        <v>0.37795275590551181</v>
      </c>
      <c r="AK43" s="225" t="s">
        <v>194</v>
      </c>
      <c r="AL43" s="158" t="s">
        <v>41</v>
      </c>
      <c r="AM43" s="383">
        <f>取引基本表!AR40</f>
        <v>1324</v>
      </c>
      <c r="AN43" s="407">
        <f t="shared" si="6"/>
        <v>4.3425497720489356E-2</v>
      </c>
      <c r="AP43" s="225" t="s">
        <v>194</v>
      </c>
      <c r="AQ43" s="158" t="s">
        <v>41</v>
      </c>
      <c r="AR43" s="386">
        <f>取引基本表!AX40</f>
        <v>4538</v>
      </c>
      <c r="AS43" s="387">
        <f>取引基本表!AY40</f>
        <v>47</v>
      </c>
      <c r="AT43" s="387">
        <f>ABS(取引基本表!BB40)</f>
        <v>3823</v>
      </c>
      <c r="AU43" s="388">
        <f t="shared" si="11"/>
        <v>-3776</v>
      </c>
      <c r="AV43" s="411">
        <v>0.35331229564204947</v>
      </c>
      <c r="AW43" s="407">
        <v>0.64668770435795053</v>
      </c>
    </row>
    <row r="44" spans="1:49" x14ac:dyDescent="0.2">
      <c r="A44" s="225" t="s">
        <v>205</v>
      </c>
      <c r="B44" s="158" t="s">
        <v>345</v>
      </c>
      <c r="C44" s="405">
        <f t="shared" si="12"/>
        <v>0.3172445048719692</v>
      </c>
      <c r="D44" s="406">
        <f t="shared" si="13"/>
        <v>0.3292929292929293</v>
      </c>
      <c r="E44" s="406">
        <f t="shared" si="13"/>
        <v>0.21363636363636362</v>
      </c>
      <c r="F44" s="406">
        <f t="shared" si="14"/>
        <v>0.56111111111111112</v>
      </c>
      <c r="G44" s="406">
        <f t="shared" si="14"/>
        <v>0.27070707070707073</v>
      </c>
      <c r="H44" s="407">
        <f t="shared" si="15"/>
        <v>0.1249959001607137</v>
      </c>
      <c r="K44" s="225" t="s">
        <v>205</v>
      </c>
      <c r="L44" s="158" t="s">
        <v>277</v>
      </c>
      <c r="M44" s="383">
        <f>取引基本表!AX41</f>
        <v>4413</v>
      </c>
      <c r="N44" s="367">
        <f>ABS(取引基本表!BB41)</f>
        <v>3013</v>
      </c>
      <c r="O44" s="411">
        <f t="shared" si="16"/>
        <v>0.6827554951280308</v>
      </c>
      <c r="P44" s="407">
        <f>1-O44</f>
        <v>0.3172445048719692</v>
      </c>
      <c r="R44" s="225" t="s">
        <v>205</v>
      </c>
      <c r="S44" s="158" t="s">
        <v>360</v>
      </c>
      <c r="T44" s="365">
        <f>取引基本表!BD41</f>
        <v>1980</v>
      </c>
      <c r="U44" s="446">
        <f>雇用表!AO41</f>
        <v>652</v>
      </c>
      <c r="V44" s="447">
        <f>雇用表!AO87</f>
        <v>423</v>
      </c>
      <c r="W44" s="413">
        <f t="shared" si="7"/>
        <v>0.3292929292929293</v>
      </c>
      <c r="X44" s="413">
        <f t="shared" si="8"/>
        <v>0.21363636363636362</v>
      </c>
      <c r="Z44" s="225" t="s">
        <v>205</v>
      </c>
      <c r="AA44" s="48" t="s">
        <v>42</v>
      </c>
      <c r="AB44" s="452">
        <v>536</v>
      </c>
      <c r="AC44" s="387">
        <v>244</v>
      </c>
      <c r="AD44" s="387">
        <v>200</v>
      </c>
      <c r="AE44" s="387">
        <v>131</v>
      </c>
      <c r="AF44" s="387">
        <v>0</v>
      </c>
      <c r="AG44" s="369">
        <v>1980</v>
      </c>
      <c r="AH44" s="407">
        <f t="shared" si="17"/>
        <v>0.56111111111111112</v>
      </c>
      <c r="AI44" s="411">
        <f t="shared" si="18"/>
        <v>0.27070707070707073</v>
      </c>
      <c r="AK44" s="225" t="s">
        <v>205</v>
      </c>
      <c r="AL44" s="158" t="s">
        <v>42</v>
      </c>
      <c r="AM44" s="383">
        <f>取引基本表!AR41</f>
        <v>3811</v>
      </c>
      <c r="AN44" s="407">
        <f t="shared" si="6"/>
        <v>0.1249959001607137</v>
      </c>
      <c r="AP44" s="225" t="s">
        <v>200</v>
      </c>
      <c r="AQ44" s="158" t="s">
        <v>42</v>
      </c>
      <c r="AR44" s="386">
        <f>取引基本表!AX41</f>
        <v>4413</v>
      </c>
      <c r="AS44" s="387">
        <f>取引基本表!AY41</f>
        <v>580</v>
      </c>
      <c r="AT44" s="387">
        <f>ABS(取引基本表!BB41)</f>
        <v>3013</v>
      </c>
      <c r="AU44" s="388">
        <f t="shared" si="11"/>
        <v>-2433</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51</v>
      </c>
      <c r="N45" s="367">
        <f>ABS(取引基本表!BB42)</f>
        <v>0</v>
      </c>
      <c r="O45" s="411">
        <f t="shared" si="16"/>
        <v>0</v>
      </c>
      <c r="P45" s="407">
        <f>1-O45</f>
        <v>1</v>
      </c>
      <c r="R45" s="225" t="s">
        <v>341</v>
      </c>
      <c r="S45" s="158" t="s">
        <v>278</v>
      </c>
      <c r="T45" s="365">
        <f>取引基本表!BD42</f>
        <v>51</v>
      </c>
      <c r="U45" s="446">
        <f>雇用表!AO42</f>
        <v>0</v>
      </c>
      <c r="V45" s="447">
        <f>雇用表!AO88</f>
        <v>0</v>
      </c>
      <c r="W45" s="413">
        <f t="shared" si="7"/>
        <v>0</v>
      </c>
      <c r="X45" s="413">
        <f t="shared" si="8"/>
        <v>0</v>
      </c>
      <c r="Z45" s="225" t="s">
        <v>341</v>
      </c>
      <c r="AA45" s="48" t="s">
        <v>278</v>
      </c>
      <c r="AB45" s="452">
        <v>0</v>
      </c>
      <c r="AC45" s="387">
        <v>0</v>
      </c>
      <c r="AD45" s="387">
        <v>0</v>
      </c>
      <c r="AE45" s="387">
        <v>0</v>
      </c>
      <c r="AF45" s="387">
        <v>0</v>
      </c>
      <c r="AG45" s="369">
        <v>51</v>
      </c>
      <c r="AH45" s="407">
        <v>0</v>
      </c>
      <c r="AI45" s="411">
        <v>0</v>
      </c>
      <c r="AK45" s="225" t="s">
        <v>341</v>
      </c>
      <c r="AL45" s="158" t="s">
        <v>278</v>
      </c>
      <c r="AM45" s="383">
        <f>取引基本表!AR42</f>
        <v>0</v>
      </c>
      <c r="AN45" s="407">
        <f t="shared" si="6"/>
        <v>0</v>
      </c>
      <c r="AP45" s="225" t="s">
        <v>201</v>
      </c>
      <c r="AQ45" s="158" t="s">
        <v>278</v>
      </c>
      <c r="AR45" s="386">
        <f>取引基本表!AX42</f>
        <v>51</v>
      </c>
      <c r="AS45" s="387">
        <f>取引基本表!AY42</f>
        <v>0</v>
      </c>
      <c r="AT45" s="387">
        <f>ABS(取引基本表!BB42)</f>
        <v>0</v>
      </c>
      <c r="AU45" s="388">
        <f t="shared" si="11"/>
        <v>0</v>
      </c>
      <c r="AV45" s="411">
        <v>0</v>
      </c>
      <c r="AW45" s="407">
        <v>1</v>
      </c>
    </row>
    <row r="46" spans="1:49" x14ac:dyDescent="0.2">
      <c r="A46" s="225" t="s">
        <v>342</v>
      </c>
      <c r="B46" s="158" t="s">
        <v>279</v>
      </c>
      <c r="C46" s="405">
        <f t="shared" si="12"/>
        <v>4.6672428694900625E-2</v>
      </c>
      <c r="D46" s="406">
        <f t="shared" si="13"/>
        <v>3.7037037037037035E-2</v>
      </c>
      <c r="E46" s="406">
        <f t="shared" si="13"/>
        <v>9.2592592592592587E-2</v>
      </c>
      <c r="F46" s="406">
        <f t="shared" si="14"/>
        <v>0.35185185185185186</v>
      </c>
      <c r="G46" s="406">
        <f t="shared" si="14"/>
        <v>1.8518518518518517E-2</v>
      </c>
      <c r="H46" s="407">
        <f t="shared" si="15"/>
        <v>2.5582997146511858E-2</v>
      </c>
      <c r="K46" s="225" t="s">
        <v>342</v>
      </c>
      <c r="L46" s="158" t="s">
        <v>279</v>
      </c>
      <c r="M46" s="383">
        <f>取引基本表!AX43</f>
        <v>1157</v>
      </c>
      <c r="N46" s="367">
        <f>ABS(取引基本表!BB43)</f>
        <v>1103</v>
      </c>
      <c r="O46" s="411">
        <f t="shared" si="16"/>
        <v>0.95332757130509937</v>
      </c>
      <c r="P46" s="407">
        <f>1-O46</f>
        <v>4.6672428694900625E-2</v>
      </c>
      <c r="R46" s="225" t="s">
        <v>342</v>
      </c>
      <c r="S46" s="158" t="s">
        <v>279</v>
      </c>
      <c r="T46" s="365">
        <f>取引基本表!BD43</f>
        <v>54</v>
      </c>
      <c r="U46" s="446">
        <f>雇用表!AO43</f>
        <v>2</v>
      </c>
      <c r="V46" s="447">
        <f>雇用表!AO89</f>
        <v>5</v>
      </c>
      <c r="W46" s="413">
        <f t="shared" si="7"/>
        <v>3.7037037037037035E-2</v>
      </c>
      <c r="X46" s="413">
        <f t="shared" si="8"/>
        <v>9.2592592592592587E-2</v>
      </c>
      <c r="Z46" s="225" t="s">
        <v>342</v>
      </c>
      <c r="AA46" s="48" t="s">
        <v>279</v>
      </c>
      <c r="AB46" s="452">
        <v>1</v>
      </c>
      <c r="AC46" s="387">
        <v>15</v>
      </c>
      <c r="AD46" s="387">
        <v>2</v>
      </c>
      <c r="AE46" s="387">
        <v>1</v>
      </c>
      <c r="AF46" s="387">
        <v>0</v>
      </c>
      <c r="AG46" s="369">
        <v>54</v>
      </c>
      <c r="AH46" s="407">
        <f t="shared" si="17"/>
        <v>0.35185185185185186</v>
      </c>
      <c r="AI46" s="411">
        <f t="shared" si="18"/>
        <v>1.8518518518518517E-2</v>
      </c>
      <c r="AK46" s="225" t="s">
        <v>342</v>
      </c>
      <c r="AL46" s="158" t="s">
        <v>279</v>
      </c>
      <c r="AM46" s="383">
        <f>取引基本表!AR43</f>
        <v>780</v>
      </c>
      <c r="AN46" s="407">
        <f t="shared" si="6"/>
        <v>2.5582997146511858E-2</v>
      </c>
      <c r="AP46" s="225" t="s">
        <v>202</v>
      </c>
      <c r="AQ46" s="158" t="s">
        <v>279</v>
      </c>
      <c r="AR46" s="386">
        <f>取引基本表!AX43</f>
        <v>1157</v>
      </c>
      <c r="AS46" s="387">
        <f>取引基本表!AY43</f>
        <v>0</v>
      </c>
      <c r="AT46" s="387">
        <f>ABS(取引基本表!BB43)</f>
        <v>1103</v>
      </c>
      <c r="AU46" s="388">
        <f t="shared" si="11"/>
        <v>-1103</v>
      </c>
      <c r="AV46" s="411">
        <v>6.99850635196259E-3</v>
      </c>
      <c r="AW46" s="407">
        <v>0.99300149364803736</v>
      </c>
    </row>
    <row r="47" spans="1:49" x14ac:dyDescent="0.2">
      <c r="A47" s="226" t="s">
        <v>347</v>
      </c>
      <c r="B47" s="227" t="s">
        <v>43</v>
      </c>
      <c r="C47" s="408">
        <f t="shared" si="12"/>
        <v>0.39611399613657461</v>
      </c>
      <c r="D47" s="409">
        <f t="shared" si="13"/>
        <v>0.10482893318965517</v>
      </c>
      <c r="E47" s="409">
        <f t="shared" si="13"/>
        <v>8.4725215517241381E-2</v>
      </c>
      <c r="F47" s="409">
        <f>AH47</f>
        <v>0.49986530172413796</v>
      </c>
      <c r="G47" s="409">
        <f>AI47</f>
        <v>0.26621430495689657</v>
      </c>
      <c r="H47" s="410">
        <f t="shared" si="15"/>
        <v>1</v>
      </c>
      <c r="K47" s="226" t="s">
        <v>347</v>
      </c>
      <c r="L47" s="228" t="s">
        <v>43</v>
      </c>
      <c r="M47" s="384">
        <f>取引基本表!AX44</f>
        <v>79722</v>
      </c>
      <c r="N47" s="385">
        <f>ABS(取引基本表!BB44)</f>
        <v>48143</v>
      </c>
      <c r="O47" s="412">
        <f t="shared" si="16"/>
        <v>0.60388600386342539</v>
      </c>
      <c r="P47" s="410">
        <f>1-O47</f>
        <v>0.39611399613657461</v>
      </c>
      <c r="R47" s="226" t="s">
        <v>347</v>
      </c>
      <c r="S47" s="228" t="s">
        <v>43</v>
      </c>
      <c r="T47" s="366">
        <f>取引基本表!BD44</f>
        <v>59392</v>
      </c>
      <c r="U47" s="448">
        <f>雇用表!AO44</f>
        <v>6226</v>
      </c>
      <c r="V47" s="449">
        <f>雇用表!AO90</f>
        <v>5032</v>
      </c>
      <c r="W47" s="414">
        <f t="shared" si="7"/>
        <v>0.10482893318965517</v>
      </c>
      <c r="X47" s="414">
        <f t="shared" si="8"/>
        <v>8.4725215517241381E-2</v>
      </c>
      <c r="Z47" s="226" t="s">
        <v>347</v>
      </c>
      <c r="AA47" s="229" t="s">
        <v>43</v>
      </c>
      <c r="AB47" s="453">
        <v>15811</v>
      </c>
      <c r="AC47" s="390">
        <v>4358</v>
      </c>
      <c r="AD47" s="390">
        <v>8540</v>
      </c>
      <c r="AE47" s="390">
        <v>1747</v>
      </c>
      <c r="AF47" s="390">
        <v>-768</v>
      </c>
      <c r="AG47" s="370">
        <v>59392</v>
      </c>
      <c r="AH47" s="410">
        <f t="shared" si="17"/>
        <v>0.49986530172413796</v>
      </c>
      <c r="AI47" s="412">
        <f t="shared" si="18"/>
        <v>0.26621430495689657</v>
      </c>
      <c r="AK47" s="226" t="s">
        <v>347</v>
      </c>
      <c r="AL47" s="228" t="s">
        <v>43</v>
      </c>
      <c r="AM47" s="384">
        <f>取引基本表!AR44</f>
        <v>30489</v>
      </c>
      <c r="AN47" s="410">
        <f t="shared" si="6"/>
        <v>1</v>
      </c>
      <c r="AP47" s="226" t="s">
        <v>203</v>
      </c>
      <c r="AQ47" s="228" t="s">
        <v>43</v>
      </c>
      <c r="AR47" s="389">
        <f>取引基本表!AX44</f>
        <v>79722</v>
      </c>
      <c r="AS47" s="390">
        <f>取引基本表!AY44</f>
        <v>27813</v>
      </c>
      <c r="AT47" s="391">
        <f>ABS(取引基本表!BB44)</f>
        <v>48143</v>
      </c>
      <c r="AU47" s="392">
        <f t="shared" si="11"/>
        <v>-20330</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22234</v>
      </c>
      <c r="AS49" s="231">
        <f>SUM(AS12:AS29)+AS45</f>
        <v>16587</v>
      </c>
      <c r="AT49" s="231">
        <f>SUM(AT12:AT29)+AT45</f>
        <v>19054</v>
      </c>
      <c r="AU49" s="231">
        <f>SUM(AU12:AU29)+AU45</f>
        <v>-2467</v>
      </c>
      <c r="AV49" s="230">
        <f>AT49/AR49</f>
        <v>0.85697580282450303</v>
      </c>
      <c r="AW49" s="230">
        <f>1-AV49</f>
        <v>0.14302419717549697</v>
      </c>
    </row>
    <row r="50" spans="43:49" x14ac:dyDescent="0.2">
      <c r="AQ50" s="48" t="s">
        <v>394</v>
      </c>
      <c r="AR50" s="231">
        <f>SUM(AR8:AR11)+SUM(AR30:AR44)+AR46</f>
        <v>57488</v>
      </c>
      <c r="AS50" s="231">
        <f>SUM(AS8:AS11)+SUM(AS30:AS44)+AS46</f>
        <v>11226</v>
      </c>
      <c r="AT50" s="231">
        <f>SUM(AT8:AT11)+SUM(AT30:AT44)+AT46</f>
        <v>29089</v>
      </c>
      <c r="AU50" s="231">
        <f>SUM(AU8:AU11)+SUM(AU30:AU44)+AU46</f>
        <v>-17863</v>
      </c>
      <c r="AV50" s="230">
        <f>AT50/AR50</f>
        <v>0.50600125243529082</v>
      </c>
      <c r="AW50" s="230">
        <f>1-AV50</f>
        <v>0.49399874756470918</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I41"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1212</v>
      </c>
      <c r="D5" s="269">
        <v>0</v>
      </c>
      <c r="E5" s="269">
        <v>0</v>
      </c>
      <c r="F5" s="269">
        <v>0</v>
      </c>
      <c r="G5" s="269">
        <v>833</v>
      </c>
      <c r="H5" s="269">
        <v>1</v>
      </c>
      <c r="I5" s="269">
        <v>0</v>
      </c>
      <c r="J5" s="269">
        <v>2</v>
      </c>
      <c r="K5" s="269">
        <v>0</v>
      </c>
      <c r="L5" s="269">
        <v>3</v>
      </c>
      <c r="M5" s="269">
        <v>0</v>
      </c>
      <c r="N5" s="269">
        <v>0</v>
      </c>
      <c r="O5" s="269">
        <v>0</v>
      </c>
      <c r="P5" s="269">
        <v>0</v>
      </c>
      <c r="Q5" s="269">
        <v>0</v>
      </c>
      <c r="R5" s="269">
        <v>0</v>
      </c>
      <c r="S5" s="269">
        <v>0</v>
      </c>
      <c r="T5" s="269">
        <v>0</v>
      </c>
      <c r="U5" s="269">
        <v>0</v>
      </c>
      <c r="V5" s="269">
        <v>0</v>
      </c>
      <c r="W5" s="269">
        <v>0</v>
      </c>
      <c r="X5" s="269">
        <v>9</v>
      </c>
      <c r="Y5" s="269">
        <v>5</v>
      </c>
      <c r="Z5" s="269">
        <v>0</v>
      </c>
      <c r="AA5" s="269">
        <v>0</v>
      </c>
      <c r="AB5" s="269">
        <v>0</v>
      </c>
      <c r="AC5" s="269">
        <v>0</v>
      </c>
      <c r="AD5" s="269">
        <v>0</v>
      </c>
      <c r="AE5" s="269">
        <v>0</v>
      </c>
      <c r="AF5" s="269">
        <v>0</v>
      </c>
      <c r="AG5" s="269">
        <v>0</v>
      </c>
      <c r="AH5" s="269">
        <v>0</v>
      </c>
      <c r="AI5" s="269">
        <v>10</v>
      </c>
      <c r="AJ5" s="269">
        <v>7</v>
      </c>
      <c r="AK5" s="269">
        <v>0</v>
      </c>
      <c r="AL5" s="269">
        <v>0</v>
      </c>
      <c r="AM5" s="269">
        <v>30</v>
      </c>
      <c r="AN5" s="269">
        <v>0</v>
      </c>
      <c r="AO5" s="269">
        <v>0</v>
      </c>
      <c r="AP5" s="270">
        <v>2112</v>
      </c>
      <c r="AQ5" s="269">
        <v>2</v>
      </c>
      <c r="AR5" s="269">
        <v>428</v>
      </c>
      <c r="AS5" s="269">
        <v>0</v>
      </c>
      <c r="AT5" s="269">
        <v>0</v>
      </c>
      <c r="AU5" s="269">
        <v>3</v>
      </c>
      <c r="AV5" s="269">
        <v>0</v>
      </c>
      <c r="AW5" s="270">
        <v>433</v>
      </c>
      <c r="AX5" s="269">
        <v>2545</v>
      </c>
      <c r="AY5" s="270">
        <v>6053</v>
      </c>
      <c r="AZ5" s="270">
        <v>6486</v>
      </c>
      <c r="BA5" s="269">
        <v>8598</v>
      </c>
      <c r="BB5" s="270">
        <v>0</v>
      </c>
      <c r="BC5" s="269">
        <v>6486</v>
      </c>
      <c r="BD5" s="270">
        <v>8598</v>
      </c>
      <c r="BE5" s="271"/>
      <c r="BG5" s="267" t="s">
        <v>442</v>
      </c>
      <c r="BH5" s="272" t="s">
        <v>443</v>
      </c>
      <c r="BI5" s="273">
        <f>AX5</f>
        <v>2545</v>
      </c>
      <c r="BJ5" s="274">
        <f>ABS(BB5)</f>
        <v>0</v>
      </c>
      <c r="BK5" s="275">
        <f>BJ5/BI5</f>
        <v>0</v>
      </c>
      <c r="BL5" s="276">
        <f>1-BK5</f>
        <v>1</v>
      </c>
      <c r="BM5" s="277"/>
      <c r="BN5" s="267" t="s">
        <v>442</v>
      </c>
      <c r="BO5" s="272" t="s">
        <v>443</v>
      </c>
      <c r="BP5" s="278">
        <f>AY5</f>
        <v>6053</v>
      </c>
      <c r="BQ5" s="279">
        <f>ABS(BB5)</f>
        <v>0</v>
      </c>
      <c r="BR5" s="280">
        <f>BP5-BQ5</f>
        <v>6053</v>
      </c>
      <c r="BS5" s="277"/>
    </row>
    <row r="6" spans="1:71" x14ac:dyDescent="0.2">
      <c r="A6" s="267" t="s">
        <v>444</v>
      </c>
      <c r="B6" s="268" t="s">
        <v>445</v>
      </c>
      <c r="C6" s="269">
        <v>1</v>
      </c>
      <c r="D6" s="269">
        <v>9</v>
      </c>
      <c r="E6" s="269">
        <v>0</v>
      </c>
      <c r="F6" s="269">
        <v>0</v>
      </c>
      <c r="G6" s="269">
        <v>2</v>
      </c>
      <c r="H6" s="269">
        <v>0</v>
      </c>
      <c r="I6" s="269">
        <v>24</v>
      </c>
      <c r="J6" s="269">
        <v>0</v>
      </c>
      <c r="K6" s="269">
        <v>0</v>
      </c>
      <c r="L6" s="269">
        <v>0</v>
      </c>
      <c r="M6" s="269">
        <v>0</v>
      </c>
      <c r="N6" s="269">
        <v>0</v>
      </c>
      <c r="O6" s="269">
        <v>0</v>
      </c>
      <c r="P6" s="269">
        <v>0</v>
      </c>
      <c r="Q6" s="269">
        <v>0</v>
      </c>
      <c r="R6" s="269">
        <v>0</v>
      </c>
      <c r="S6" s="269">
        <v>0</v>
      </c>
      <c r="T6" s="269">
        <v>0</v>
      </c>
      <c r="U6" s="269">
        <v>0</v>
      </c>
      <c r="V6" s="269">
        <v>0</v>
      </c>
      <c r="W6" s="269">
        <v>0</v>
      </c>
      <c r="X6" s="269">
        <v>2</v>
      </c>
      <c r="Y6" s="269">
        <v>0</v>
      </c>
      <c r="Z6" s="269">
        <v>0</v>
      </c>
      <c r="AA6" s="269">
        <v>0</v>
      </c>
      <c r="AB6" s="269">
        <v>0</v>
      </c>
      <c r="AC6" s="269">
        <v>0</v>
      </c>
      <c r="AD6" s="269">
        <v>0</v>
      </c>
      <c r="AE6" s="269">
        <v>0</v>
      </c>
      <c r="AF6" s="269">
        <v>0</v>
      </c>
      <c r="AG6" s="269">
        <v>0</v>
      </c>
      <c r="AH6" s="269">
        <v>0</v>
      </c>
      <c r="AI6" s="269">
        <v>0</v>
      </c>
      <c r="AJ6" s="269">
        <v>0</v>
      </c>
      <c r="AK6" s="269">
        <v>0</v>
      </c>
      <c r="AL6" s="269">
        <v>0</v>
      </c>
      <c r="AM6" s="269">
        <v>2</v>
      </c>
      <c r="AN6" s="269">
        <v>0</v>
      </c>
      <c r="AO6" s="269">
        <v>0</v>
      </c>
      <c r="AP6" s="270">
        <v>40</v>
      </c>
      <c r="AQ6" s="269">
        <v>0</v>
      </c>
      <c r="AR6" s="269">
        <v>22</v>
      </c>
      <c r="AS6" s="269">
        <v>0</v>
      </c>
      <c r="AT6" s="269">
        <v>0</v>
      </c>
      <c r="AU6" s="269">
        <v>0</v>
      </c>
      <c r="AV6" s="269">
        <v>23</v>
      </c>
      <c r="AW6" s="270">
        <v>45</v>
      </c>
      <c r="AX6" s="269">
        <v>85</v>
      </c>
      <c r="AY6" s="270">
        <v>5</v>
      </c>
      <c r="AZ6" s="270">
        <v>50</v>
      </c>
      <c r="BA6" s="269">
        <v>90</v>
      </c>
      <c r="BB6" s="270">
        <v>-24</v>
      </c>
      <c r="BC6" s="269">
        <v>26</v>
      </c>
      <c r="BD6" s="270">
        <v>66</v>
      </c>
      <c r="BE6" s="271"/>
      <c r="BG6" s="267" t="s">
        <v>444</v>
      </c>
      <c r="BH6" s="272" t="s">
        <v>445</v>
      </c>
      <c r="BI6" s="273">
        <f t="shared" ref="BI6:BI44" si="0">AX6</f>
        <v>85</v>
      </c>
      <c r="BJ6" s="274">
        <f t="shared" ref="BJ6:BJ44" si="1">ABS(BB6)</f>
        <v>24</v>
      </c>
      <c r="BK6" s="275">
        <f t="shared" ref="BK6:BK44" si="2">BJ6/BI6</f>
        <v>0.28235294117647058</v>
      </c>
      <c r="BL6" s="276">
        <f t="shared" ref="BL6:BL44" si="3">1-BK6</f>
        <v>0.71764705882352942</v>
      </c>
      <c r="BM6" s="277"/>
      <c r="BN6" s="267" t="s">
        <v>444</v>
      </c>
      <c r="BO6" s="272" t="s">
        <v>445</v>
      </c>
      <c r="BP6" s="278">
        <f t="shared" ref="BP6:BP44" si="4">AY6</f>
        <v>5</v>
      </c>
      <c r="BQ6" s="279">
        <f t="shared" ref="BQ6:BQ44" si="5">ABS(BB6)</f>
        <v>24</v>
      </c>
      <c r="BR6" s="280">
        <f t="shared" ref="BR6:BR44" si="6">BP6-BQ6</f>
        <v>-19</v>
      </c>
      <c r="BS6" s="277"/>
    </row>
    <row r="7" spans="1:71" x14ac:dyDescent="0.2">
      <c r="A7" s="267" t="s">
        <v>446</v>
      </c>
      <c r="B7" s="268" t="s">
        <v>249</v>
      </c>
      <c r="C7" s="269">
        <v>0</v>
      </c>
      <c r="D7" s="269">
        <v>0</v>
      </c>
      <c r="E7" s="269">
        <v>0</v>
      </c>
      <c r="F7" s="269">
        <v>0</v>
      </c>
      <c r="G7" s="269">
        <v>159</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v>
      </c>
      <c r="Y7" s="269">
        <v>0</v>
      </c>
      <c r="Z7" s="269">
        <v>0</v>
      </c>
      <c r="AA7" s="269">
        <v>0</v>
      </c>
      <c r="AB7" s="269">
        <v>0</v>
      </c>
      <c r="AC7" s="269">
        <v>0</v>
      </c>
      <c r="AD7" s="269">
        <v>0</v>
      </c>
      <c r="AE7" s="269">
        <v>0</v>
      </c>
      <c r="AF7" s="269">
        <v>0</v>
      </c>
      <c r="AG7" s="269">
        <v>0</v>
      </c>
      <c r="AH7" s="269">
        <v>0</v>
      </c>
      <c r="AI7" s="269">
        <v>0</v>
      </c>
      <c r="AJ7" s="269">
        <v>2</v>
      </c>
      <c r="AK7" s="269">
        <v>0</v>
      </c>
      <c r="AL7" s="269">
        <v>0</v>
      </c>
      <c r="AM7" s="269">
        <v>5</v>
      </c>
      <c r="AN7" s="269">
        <v>0</v>
      </c>
      <c r="AO7" s="269">
        <v>0</v>
      </c>
      <c r="AP7" s="270">
        <v>167</v>
      </c>
      <c r="AQ7" s="269">
        <v>1</v>
      </c>
      <c r="AR7" s="269">
        <v>44</v>
      </c>
      <c r="AS7" s="269">
        <v>0</v>
      </c>
      <c r="AT7" s="269">
        <v>0</v>
      </c>
      <c r="AU7" s="269">
        <v>0</v>
      </c>
      <c r="AV7" s="269">
        <v>0</v>
      </c>
      <c r="AW7" s="270">
        <v>45</v>
      </c>
      <c r="AX7" s="269">
        <v>212</v>
      </c>
      <c r="AY7" s="270">
        <v>2</v>
      </c>
      <c r="AZ7" s="270">
        <v>47</v>
      </c>
      <c r="BA7" s="269">
        <v>214</v>
      </c>
      <c r="BB7" s="270">
        <v>-207</v>
      </c>
      <c r="BC7" s="269">
        <v>-160</v>
      </c>
      <c r="BD7" s="270">
        <v>7</v>
      </c>
      <c r="BE7" s="271"/>
      <c r="BG7" s="267" t="s">
        <v>446</v>
      </c>
      <c r="BH7" s="272" t="s">
        <v>249</v>
      </c>
      <c r="BI7" s="273">
        <f t="shared" si="0"/>
        <v>212</v>
      </c>
      <c r="BJ7" s="274">
        <f t="shared" si="1"/>
        <v>207</v>
      </c>
      <c r="BK7" s="275">
        <f t="shared" si="2"/>
        <v>0.97641509433962259</v>
      </c>
      <c r="BL7" s="276">
        <f t="shared" si="3"/>
        <v>2.3584905660377409E-2</v>
      </c>
      <c r="BM7" s="277"/>
      <c r="BN7" s="267" t="s">
        <v>446</v>
      </c>
      <c r="BO7" s="272" t="s">
        <v>249</v>
      </c>
      <c r="BP7" s="278">
        <f t="shared" si="4"/>
        <v>2</v>
      </c>
      <c r="BQ7" s="279">
        <f t="shared" si="5"/>
        <v>207</v>
      </c>
      <c r="BR7" s="280">
        <f t="shared" si="6"/>
        <v>-205</v>
      </c>
      <c r="BS7" s="277"/>
    </row>
    <row r="8" spans="1:71" x14ac:dyDescent="0.2">
      <c r="A8" s="267" t="s">
        <v>447</v>
      </c>
      <c r="B8" s="268" t="s">
        <v>27</v>
      </c>
      <c r="C8" s="269">
        <v>0</v>
      </c>
      <c r="D8" s="269">
        <v>0</v>
      </c>
      <c r="E8" s="269">
        <v>0</v>
      </c>
      <c r="F8" s="269">
        <v>0</v>
      </c>
      <c r="G8" s="269">
        <v>1</v>
      </c>
      <c r="H8" s="269">
        <v>0</v>
      </c>
      <c r="I8" s="269">
        <v>0</v>
      </c>
      <c r="J8" s="269">
        <v>7</v>
      </c>
      <c r="K8" s="269">
        <v>287</v>
      </c>
      <c r="L8" s="269">
        <v>0</v>
      </c>
      <c r="M8" s="269">
        <v>15</v>
      </c>
      <c r="N8" s="269">
        <v>4</v>
      </c>
      <c r="O8" s="269">
        <v>4</v>
      </c>
      <c r="P8" s="269">
        <v>0</v>
      </c>
      <c r="Q8" s="269">
        <v>0</v>
      </c>
      <c r="R8" s="269">
        <v>0</v>
      </c>
      <c r="S8" s="269">
        <v>0</v>
      </c>
      <c r="T8" s="269">
        <v>0</v>
      </c>
      <c r="U8" s="269">
        <v>0</v>
      </c>
      <c r="V8" s="269">
        <v>0</v>
      </c>
      <c r="W8" s="269">
        <v>0</v>
      </c>
      <c r="X8" s="269">
        <v>0</v>
      </c>
      <c r="Y8" s="269">
        <v>29</v>
      </c>
      <c r="Z8" s="269">
        <v>724</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1071</v>
      </c>
      <c r="AQ8" s="269">
        <v>0</v>
      </c>
      <c r="AR8" s="269">
        <v>-1</v>
      </c>
      <c r="AS8" s="269">
        <v>0</v>
      </c>
      <c r="AT8" s="269">
        <v>0</v>
      </c>
      <c r="AU8" s="269">
        <v>0</v>
      </c>
      <c r="AV8" s="269">
        <v>0</v>
      </c>
      <c r="AW8" s="270">
        <v>-1</v>
      </c>
      <c r="AX8" s="269">
        <v>1070</v>
      </c>
      <c r="AY8" s="270">
        <v>1</v>
      </c>
      <c r="AZ8" s="270">
        <v>0</v>
      </c>
      <c r="BA8" s="269">
        <v>1071</v>
      </c>
      <c r="BB8" s="270">
        <v>-1070</v>
      </c>
      <c r="BC8" s="269">
        <v>-1070</v>
      </c>
      <c r="BD8" s="270">
        <v>1</v>
      </c>
      <c r="BE8" s="271"/>
      <c r="BG8" s="267" t="s">
        <v>447</v>
      </c>
      <c r="BH8" s="272" t="s">
        <v>27</v>
      </c>
      <c r="BI8" s="273">
        <f t="shared" si="0"/>
        <v>1070</v>
      </c>
      <c r="BJ8" s="274">
        <f t="shared" si="1"/>
        <v>1070</v>
      </c>
      <c r="BK8" s="275">
        <f t="shared" si="2"/>
        <v>1</v>
      </c>
      <c r="BL8" s="276">
        <f t="shared" si="3"/>
        <v>0</v>
      </c>
      <c r="BM8" s="277"/>
      <c r="BN8" s="267" t="s">
        <v>447</v>
      </c>
      <c r="BO8" s="272" t="s">
        <v>27</v>
      </c>
      <c r="BP8" s="278">
        <f t="shared" si="4"/>
        <v>1</v>
      </c>
      <c r="BQ8" s="279">
        <f t="shared" si="5"/>
        <v>1070</v>
      </c>
      <c r="BR8" s="280">
        <f t="shared" si="6"/>
        <v>-1069</v>
      </c>
      <c r="BS8" s="277"/>
    </row>
    <row r="9" spans="1:71" x14ac:dyDescent="0.2">
      <c r="A9" s="267" t="s">
        <v>448</v>
      </c>
      <c r="B9" s="268" t="s">
        <v>190</v>
      </c>
      <c r="C9" s="269">
        <v>1134</v>
      </c>
      <c r="D9" s="269">
        <v>2</v>
      </c>
      <c r="E9" s="269">
        <v>1</v>
      </c>
      <c r="F9" s="269">
        <v>0</v>
      </c>
      <c r="G9" s="269">
        <v>844</v>
      </c>
      <c r="H9" s="269">
        <v>0</v>
      </c>
      <c r="I9" s="269">
        <v>0</v>
      </c>
      <c r="J9" s="269">
        <v>10</v>
      </c>
      <c r="K9" s="269">
        <v>0</v>
      </c>
      <c r="L9" s="269">
        <v>0</v>
      </c>
      <c r="M9" s="269">
        <v>0</v>
      </c>
      <c r="N9" s="269">
        <v>0</v>
      </c>
      <c r="O9" s="269">
        <v>0</v>
      </c>
      <c r="P9" s="269">
        <v>0</v>
      </c>
      <c r="Q9" s="269">
        <v>0</v>
      </c>
      <c r="R9" s="269">
        <v>0</v>
      </c>
      <c r="S9" s="269">
        <v>0</v>
      </c>
      <c r="T9" s="269">
        <v>0</v>
      </c>
      <c r="U9" s="269">
        <v>0</v>
      </c>
      <c r="V9" s="269">
        <v>0</v>
      </c>
      <c r="W9" s="269">
        <v>0</v>
      </c>
      <c r="X9" s="269">
        <v>30</v>
      </c>
      <c r="Y9" s="269">
        <v>0</v>
      </c>
      <c r="Z9" s="269">
        <v>0</v>
      </c>
      <c r="AA9" s="269">
        <v>0</v>
      </c>
      <c r="AB9" s="269">
        <v>0</v>
      </c>
      <c r="AC9" s="269">
        <v>0</v>
      </c>
      <c r="AD9" s="269">
        <v>0</v>
      </c>
      <c r="AE9" s="269">
        <v>0</v>
      </c>
      <c r="AF9" s="269">
        <v>0</v>
      </c>
      <c r="AG9" s="269">
        <v>0</v>
      </c>
      <c r="AH9" s="269">
        <v>2</v>
      </c>
      <c r="AI9" s="269">
        <v>28</v>
      </c>
      <c r="AJ9" s="269">
        <v>27</v>
      </c>
      <c r="AK9" s="269">
        <v>0</v>
      </c>
      <c r="AL9" s="269">
        <v>0</v>
      </c>
      <c r="AM9" s="269">
        <v>223</v>
      </c>
      <c r="AN9" s="269">
        <v>0</v>
      </c>
      <c r="AO9" s="269">
        <v>0</v>
      </c>
      <c r="AP9" s="270">
        <v>2301</v>
      </c>
      <c r="AQ9" s="269">
        <v>45</v>
      </c>
      <c r="AR9" s="269">
        <v>3218</v>
      </c>
      <c r="AS9" s="269">
        <v>0</v>
      </c>
      <c r="AT9" s="269">
        <v>0</v>
      </c>
      <c r="AU9" s="269">
        <v>0</v>
      </c>
      <c r="AV9" s="269">
        <v>10</v>
      </c>
      <c r="AW9" s="270">
        <v>3273</v>
      </c>
      <c r="AX9" s="269">
        <v>5574</v>
      </c>
      <c r="AY9" s="270">
        <v>3339</v>
      </c>
      <c r="AZ9" s="270">
        <v>6612</v>
      </c>
      <c r="BA9" s="269">
        <v>8913</v>
      </c>
      <c r="BB9" s="270">
        <v>-4969</v>
      </c>
      <c r="BC9" s="269">
        <v>1643</v>
      </c>
      <c r="BD9" s="270">
        <v>3944</v>
      </c>
      <c r="BE9" s="271"/>
      <c r="BG9" s="267" t="s">
        <v>448</v>
      </c>
      <c r="BH9" s="272" t="s">
        <v>190</v>
      </c>
      <c r="BI9" s="273">
        <f t="shared" si="0"/>
        <v>5574</v>
      </c>
      <c r="BJ9" s="274">
        <f t="shared" si="1"/>
        <v>4969</v>
      </c>
      <c r="BK9" s="275">
        <f t="shared" si="2"/>
        <v>0.89146035163257986</v>
      </c>
      <c r="BL9" s="276">
        <f t="shared" si="3"/>
        <v>0.10853964836742014</v>
      </c>
      <c r="BM9" s="277"/>
      <c r="BN9" s="267" t="s">
        <v>448</v>
      </c>
      <c r="BO9" s="272" t="s">
        <v>190</v>
      </c>
      <c r="BP9" s="278">
        <f t="shared" si="4"/>
        <v>3339</v>
      </c>
      <c r="BQ9" s="279">
        <f t="shared" si="5"/>
        <v>4969</v>
      </c>
      <c r="BR9" s="280">
        <f t="shared" si="6"/>
        <v>-1630</v>
      </c>
      <c r="BS9" s="277"/>
    </row>
    <row r="10" spans="1:71" x14ac:dyDescent="0.2">
      <c r="A10" s="281" t="s">
        <v>449</v>
      </c>
      <c r="B10" s="282" t="s">
        <v>28</v>
      </c>
      <c r="C10" s="269">
        <v>36</v>
      </c>
      <c r="D10" s="269">
        <v>0</v>
      </c>
      <c r="E10" s="269">
        <v>0</v>
      </c>
      <c r="F10" s="269">
        <v>0</v>
      </c>
      <c r="G10" s="269">
        <v>5</v>
      </c>
      <c r="H10" s="269">
        <v>21</v>
      </c>
      <c r="I10" s="269">
        <v>1</v>
      </c>
      <c r="J10" s="269">
        <v>2</v>
      </c>
      <c r="K10" s="269">
        <v>0</v>
      </c>
      <c r="L10" s="269">
        <v>5</v>
      </c>
      <c r="M10" s="269">
        <v>1</v>
      </c>
      <c r="N10" s="269">
        <v>0</v>
      </c>
      <c r="O10" s="269">
        <v>0</v>
      </c>
      <c r="P10" s="269">
        <v>2</v>
      </c>
      <c r="Q10" s="269">
        <v>0</v>
      </c>
      <c r="R10" s="269">
        <v>1</v>
      </c>
      <c r="S10" s="269">
        <v>0</v>
      </c>
      <c r="T10" s="269">
        <v>1</v>
      </c>
      <c r="U10" s="269">
        <v>15</v>
      </c>
      <c r="V10" s="269">
        <v>0</v>
      </c>
      <c r="W10" s="269">
        <v>0</v>
      </c>
      <c r="X10" s="269">
        <v>14</v>
      </c>
      <c r="Y10" s="269">
        <v>15</v>
      </c>
      <c r="Z10" s="269">
        <v>0</v>
      </c>
      <c r="AA10" s="269">
        <v>1</v>
      </c>
      <c r="AB10" s="269">
        <v>1</v>
      </c>
      <c r="AC10" s="269">
        <v>10</v>
      </c>
      <c r="AD10" s="269">
        <v>1</v>
      </c>
      <c r="AE10" s="269">
        <v>0</v>
      </c>
      <c r="AF10" s="269">
        <v>4</v>
      </c>
      <c r="AG10" s="269">
        <v>0</v>
      </c>
      <c r="AH10" s="269">
        <v>18</v>
      </c>
      <c r="AI10" s="269">
        <v>1</v>
      </c>
      <c r="AJ10" s="269">
        <v>11</v>
      </c>
      <c r="AK10" s="269">
        <v>3</v>
      </c>
      <c r="AL10" s="269">
        <v>1</v>
      </c>
      <c r="AM10" s="269">
        <v>7</v>
      </c>
      <c r="AN10" s="269">
        <v>2</v>
      </c>
      <c r="AO10" s="269">
        <v>0</v>
      </c>
      <c r="AP10" s="270">
        <v>179</v>
      </c>
      <c r="AQ10" s="269">
        <v>5</v>
      </c>
      <c r="AR10" s="269">
        <v>479</v>
      </c>
      <c r="AS10" s="269">
        <v>0</v>
      </c>
      <c r="AT10" s="269">
        <v>0</v>
      </c>
      <c r="AU10" s="269">
        <v>3</v>
      </c>
      <c r="AV10" s="269">
        <v>11</v>
      </c>
      <c r="AW10" s="270">
        <v>498</v>
      </c>
      <c r="AX10" s="269">
        <v>677</v>
      </c>
      <c r="AY10" s="270">
        <v>84</v>
      </c>
      <c r="AZ10" s="270">
        <v>582</v>
      </c>
      <c r="BA10" s="269">
        <v>761</v>
      </c>
      <c r="BB10" s="270">
        <v>-677</v>
      </c>
      <c r="BC10" s="269">
        <v>-95</v>
      </c>
      <c r="BD10" s="270">
        <v>84</v>
      </c>
      <c r="BE10" s="271"/>
      <c r="BG10" s="281" t="s">
        <v>449</v>
      </c>
      <c r="BH10" s="283" t="s">
        <v>28</v>
      </c>
      <c r="BI10" s="273">
        <f t="shared" si="0"/>
        <v>677</v>
      </c>
      <c r="BJ10" s="274">
        <f t="shared" si="1"/>
        <v>677</v>
      </c>
      <c r="BK10" s="275">
        <f t="shared" si="2"/>
        <v>1</v>
      </c>
      <c r="BL10" s="276">
        <f t="shared" si="3"/>
        <v>0</v>
      </c>
      <c r="BM10" s="277"/>
      <c r="BN10" s="281" t="s">
        <v>449</v>
      </c>
      <c r="BO10" s="283" t="s">
        <v>28</v>
      </c>
      <c r="BP10" s="278">
        <f t="shared" si="4"/>
        <v>84</v>
      </c>
      <c r="BQ10" s="279">
        <f t="shared" si="5"/>
        <v>677</v>
      </c>
      <c r="BR10" s="280">
        <f t="shared" si="6"/>
        <v>-593</v>
      </c>
      <c r="BS10" s="277"/>
    </row>
    <row r="11" spans="1:71" x14ac:dyDescent="0.2">
      <c r="A11" s="281" t="s">
        <v>450</v>
      </c>
      <c r="B11" s="282" t="s">
        <v>284</v>
      </c>
      <c r="C11" s="269">
        <v>231</v>
      </c>
      <c r="D11" s="269">
        <v>0</v>
      </c>
      <c r="E11" s="269">
        <v>0</v>
      </c>
      <c r="F11" s="269">
        <v>0</v>
      </c>
      <c r="G11" s="269">
        <v>64</v>
      </c>
      <c r="H11" s="269">
        <v>1</v>
      </c>
      <c r="I11" s="269">
        <v>62</v>
      </c>
      <c r="J11" s="269">
        <v>18</v>
      </c>
      <c r="K11" s="269">
        <v>0</v>
      </c>
      <c r="L11" s="269">
        <v>31</v>
      </c>
      <c r="M11" s="269">
        <v>5</v>
      </c>
      <c r="N11" s="269">
        <v>0</v>
      </c>
      <c r="O11" s="269">
        <v>0</v>
      </c>
      <c r="P11" s="269">
        <v>4</v>
      </c>
      <c r="Q11" s="269">
        <v>0</v>
      </c>
      <c r="R11" s="269">
        <v>0</v>
      </c>
      <c r="S11" s="269">
        <v>1</v>
      </c>
      <c r="T11" s="269">
        <v>2</v>
      </c>
      <c r="U11" s="269">
        <v>44</v>
      </c>
      <c r="V11" s="269">
        <v>0</v>
      </c>
      <c r="W11" s="269">
        <v>0</v>
      </c>
      <c r="X11" s="269">
        <v>12</v>
      </c>
      <c r="Y11" s="269">
        <v>225</v>
      </c>
      <c r="Z11" s="269">
        <v>8</v>
      </c>
      <c r="AA11" s="269">
        <v>4</v>
      </c>
      <c r="AB11" s="269">
        <v>1</v>
      </c>
      <c r="AC11" s="269">
        <v>18</v>
      </c>
      <c r="AD11" s="269">
        <v>2</v>
      </c>
      <c r="AE11" s="269">
        <v>0</v>
      </c>
      <c r="AF11" s="269">
        <v>4</v>
      </c>
      <c r="AG11" s="269">
        <v>0</v>
      </c>
      <c r="AH11" s="269">
        <v>7</v>
      </c>
      <c r="AI11" s="269">
        <v>23</v>
      </c>
      <c r="AJ11" s="269">
        <v>18</v>
      </c>
      <c r="AK11" s="269">
        <v>3</v>
      </c>
      <c r="AL11" s="269">
        <v>2</v>
      </c>
      <c r="AM11" s="269">
        <v>10</v>
      </c>
      <c r="AN11" s="269">
        <v>4</v>
      </c>
      <c r="AO11" s="269">
        <v>6</v>
      </c>
      <c r="AP11" s="270">
        <v>810</v>
      </c>
      <c r="AQ11" s="269">
        <v>4</v>
      </c>
      <c r="AR11" s="269">
        <v>40</v>
      </c>
      <c r="AS11" s="269">
        <v>0</v>
      </c>
      <c r="AT11" s="269">
        <v>5</v>
      </c>
      <c r="AU11" s="269">
        <v>4</v>
      </c>
      <c r="AV11" s="269">
        <v>-14</v>
      </c>
      <c r="AW11" s="270">
        <v>39</v>
      </c>
      <c r="AX11" s="269">
        <v>849</v>
      </c>
      <c r="AY11" s="270">
        <v>212</v>
      </c>
      <c r="AZ11" s="270">
        <v>251</v>
      </c>
      <c r="BA11" s="269">
        <v>1061</v>
      </c>
      <c r="BB11" s="270">
        <v>-774</v>
      </c>
      <c r="BC11" s="269">
        <v>-523</v>
      </c>
      <c r="BD11" s="270">
        <v>287</v>
      </c>
      <c r="BE11" s="271"/>
      <c r="BG11" s="281" t="s">
        <v>450</v>
      </c>
      <c r="BH11" s="283" t="s">
        <v>284</v>
      </c>
      <c r="BI11" s="273">
        <f t="shared" si="0"/>
        <v>849</v>
      </c>
      <c r="BJ11" s="274">
        <f t="shared" si="1"/>
        <v>774</v>
      </c>
      <c r="BK11" s="275">
        <f t="shared" si="2"/>
        <v>0.91166077738515905</v>
      </c>
      <c r="BL11" s="276">
        <f t="shared" si="3"/>
        <v>8.8339222614840951E-2</v>
      </c>
      <c r="BM11" s="277"/>
      <c r="BN11" s="281" t="s">
        <v>450</v>
      </c>
      <c r="BO11" s="283" t="s">
        <v>284</v>
      </c>
      <c r="BP11" s="278">
        <f t="shared" si="4"/>
        <v>212</v>
      </c>
      <c r="BQ11" s="279">
        <f t="shared" si="5"/>
        <v>774</v>
      </c>
      <c r="BR11" s="280">
        <f t="shared" si="6"/>
        <v>-562</v>
      </c>
      <c r="BS11" s="277"/>
    </row>
    <row r="12" spans="1:71" x14ac:dyDescent="0.2">
      <c r="A12" s="281" t="s">
        <v>451</v>
      </c>
      <c r="B12" s="282" t="s">
        <v>29</v>
      </c>
      <c r="C12" s="269">
        <v>584</v>
      </c>
      <c r="D12" s="269">
        <v>0</v>
      </c>
      <c r="E12" s="269">
        <v>0</v>
      </c>
      <c r="F12" s="269">
        <v>0</v>
      </c>
      <c r="G12" s="269">
        <v>41</v>
      </c>
      <c r="H12" s="269">
        <v>10</v>
      </c>
      <c r="I12" s="269">
        <v>10</v>
      </c>
      <c r="J12" s="269">
        <v>465</v>
      </c>
      <c r="K12" s="269">
        <v>1</v>
      </c>
      <c r="L12" s="269">
        <v>892</v>
      </c>
      <c r="M12" s="269">
        <v>8</v>
      </c>
      <c r="N12" s="269">
        <v>0</v>
      </c>
      <c r="O12" s="269">
        <v>0</v>
      </c>
      <c r="P12" s="269">
        <v>12</v>
      </c>
      <c r="Q12" s="269">
        <v>0</v>
      </c>
      <c r="R12" s="269">
        <v>2</v>
      </c>
      <c r="S12" s="269">
        <v>3</v>
      </c>
      <c r="T12" s="269">
        <v>5</v>
      </c>
      <c r="U12" s="269">
        <v>82</v>
      </c>
      <c r="V12" s="269">
        <v>0</v>
      </c>
      <c r="W12" s="269">
        <v>1</v>
      </c>
      <c r="X12" s="269">
        <v>12</v>
      </c>
      <c r="Y12" s="269">
        <v>25</v>
      </c>
      <c r="Z12" s="269">
        <v>1</v>
      </c>
      <c r="AA12" s="269">
        <v>12</v>
      </c>
      <c r="AB12" s="269">
        <v>5</v>
      </c>
      <c r="AC12" s="269">
        <v>0</v>
      </c>
      <c r="AD12" s="269">
        <v>0</v>
      </c>
      <c r="AE12" s="269">
        <v>0</v>
      </c>
      <c r="AF12" s="269">
        <v>1</v>
      </c>
      <c r="AG12" s="269">
        <v>0</v>
      </c>
      <c r="AH12" s="269">
        <v>5</v>
      </c>
      <c r="AI12" s="269">
        <v>16</v>
      </c>
      <c r="AJ12" s="269">
        <v>417</v>
      </c>
      <c r="AK12" s="269">
        <v>0</v>
      </c>
      <c r="AL12" s="269">
        <v>4</v>
      </c>
      <c r="AM12" s="269">
        <v>13</v>
      </c>
      <c r="AN12" s="269">
        <v>1</v>
      </c>
      <c r="AO12" s="269">
        <v>1</v>
      </c>
      <c r="AP12" s="270">
        <v>2629</v>
      </c>
      <c r="AQ12" s="269">
        <v>8</v>
      </c>
      <c r="AR12" s="269">
        <v>298</v>
      </c>
      <c r="AS12" s="269">
        <v>0</v>
      </c>
      <c r="AT12" s="269">
        <v>0</v>
      </c>
      <c r="AU12" s="269">
        <v>0</v>
      </c>
      <c r="AV12" s="269">
        <v>59</v>
      </c>
      <c r="AW12" s="270">
        <v>365</v>
      </c>
      <c r="AX12" s="269">
        <v>2994</v>
      </c>
      <c r="AY12" s="270">
        <v>1288</v>
      </c>
      <c r="AZ12" s="270">
        <v>1653</v>
      </c>
      <c r="BA12" s="269">
        <v>4282</v>
      </c>
      <c r="BB12" s="270">
        <v>-2994</v>
      </c>
      <c r="BC12" s="269">
        <v>-1341</v>
      </c>
      <c r="BD12" s="270">
        <v>1288</v>
      </c>
      <c r="BE12" s="271"/>
      <c r="BG12" s="281" t="s">
        <v>451</v>
      </c>
      <c r="BH12" s="283" t="s">
        <v>29</v>
      </c>
      <c r="BI12" s="273">
        <f t="shared" si="0"/>
        <v>2994</v>
      </c>
      <c r="BJ12" s="274">
        <f t="shared" si="1"/>
        <v>2994</v>
      </c>
      <c r="BK12" s="275">
        <f t="shared" si="2"/>
        <v>1</v>
      </c>
      <c r="BL12" s="276">
        <f t="shared" si="3"/>
        <v>0</v>
      </c>
      <c r="BM12" s="277"/>
      <c r="BN12" s="281" t="s">
        <v>451</v>
      </c>
      <c r="BO12" s="283" t="s">
        <v>29</v>
      </c>
      <c r="BP12" s="278">
        <f t="shared" si="4"/>
        <v>1288</v>
      </c>
      <c r="BQ12" s="279">
        <f t="shared" si="5"/>
        <v>2994</v>
      </c>
      <c r="BR12" s="280">
        <f t="shared" si="6"/>
        <v>-1706</v>
      </c>
      <c r="BS12" s="277"/>
    </row>
    <row r="13" spans="1:71" x14ac:dyDescent="0.2">
      <c r="A13" s="281" t="s">
        <v>452</v>
      </c>
      <c r="B13" s="282" t="s">
        <v>30</v>
      </c>
      <c r="C13" s="269">
        <v>61</v>
      </c>
      <c r="D13" s="269">
        <v>0</v>
      </c>
      <c r="E13" s="269">
        <v>1</v>
      </c>
      <c r="F13" s="269">
        <v>0</v>
      </c>
      <c r="G13" s="269">
        <v>18</v>
      </c>
      <c r="H13" s="269">
        <v>1</v>
      </c>
      <c r="I13" s="269">
        <v>0</v>
      </c>
      <c r="J13" s="269">
        <v>105</v>
      </c>
      <c r="K13" s="269">
        <v>31</v>
      </c>
      <c r="L13" s="269">
        <v>5</v>
      </c>
      <c r="M13" s="269">
        <v>5</v>
      </c>
      <c r="N13" s="269">
        <v>2</v>
      </c>
      <c r="O13" s="269">
        <v>0</v>
      </c>
      <c r="P13" s="269">
        <v>4</v>
      </c>
      <c r="Q13" s="269">
        <v>0</v>
      </c>
      <c r="R13" s="269">
        <v>1</v>
      </c>
      <c r="S13" s="269">
        <v>0</v>
      </c>
      <c r="T13" s="269">
        <v>0</v>
      </c>
      <c r="U13" s="269">
        <v>7</v>
      </c>
      <c r="V13" s="269">
        <v>0</v>
      </c>
      <c r="W13" s="269">
        <v>0</v>
      </c>
      <c r="X13" s="269">
        <v>1</v>
      </c>
      <c r="Y13" s="269">
        <v>58</v>
      </c>
      <c r="Z13" s="269">
        <v>136</v>
      </c>
      <c r="AA13" s="269">
        <v>16</v>
      </c>
      <c r="AB13" s="269">
        <v>4</v>
      </c>
      <c r="AC13" s="269">
        <v>3</v>
      </c>
      <c r="AD13" s="269">
        <v>0</v>
      </c>
      <c r="AE13" s="269">
        <v>0</v>
      </c>
      <c r="AF13" s="269">
        <v>120</v>
      </c>
      <c r="AG13" s="269">
        <v>0</v>
      </c>
      <c r="AH13" s="269">
        <v>60</v>
      </c>
      <c r="AI13" s="269">
        <v>9</v>
      </c>
      <c r="AJ13" s="269">
        <v>7</v>
      </c>
      <c r="AK13" s="269">
        <v>1</v>
      </c>
      <c r="AL13" s="269">
        <v>3</v>
      </c>
      <c r="AM13" s="269">
        <v>10</v>
      </c>
      <c r="AN13" s="269">
        <v>0</v>
      </c>
      <c r="AO13" s="269">
        <v>1</v>
      </c>
      <c r="AP13" s="270">
        <v>670</v>
      </c>
      <c r="AQ13" s="269">
        <v>1</v>
      </c>
      <c r="AR13" s="269">
        <v>575</v>
      </c>
      <c r="AS13" s="269">
        <v>0</v>
      </c>
      <c r="AT13" s="269">
        <v>0</v>
      </c>
      <c r="AU13" s="269">
        <v>0</v>
      </c>
      <c r="AV13" s="269">
        <v>-1</v>
      </c>
      <c r="AW13" s="270">
        <v>575</v>
      </c>
      <c r="AX13" s="269">
        <v>1245</v>
      </c>
      <c r="AY13" s="270">
        <v>268</v>
      </c>
      <c r="AZ13" s="270">
        <v>843</v>
      </c>
      <c r="BA13" s="269">
        <v>1513</v>
      </c>
      <c r="BB13" s="270">
        <v>-1022</v>
      </c>
      <c r="BC13" s="269">
        <v>-179</v>
      </c>
      <c r="BD13" s="270">
        <v>491</v>
      </c>
      <c r="BE13" s="271"/>
      <c r="BG13" s="281" t="s">
        <v>452</v>
      </c>
      <c r="BH13" s="283" t="s">
        <v>30</v>
      </c>
      <c r="BI13" s="273">
        <f t="shared" si="0"/>
        <v>1245</v>
      </c>
      <c r="BJ13" s="274">
        <f t="shared" si="1"/>
        <v>1022</v>
      </c>
      <c r="BK13" s="275">
        <f t="shared" si="2"/>
        <v>0.82088353413654613</v>
      </c>
      <c r="BL13" s="276">
        <f t="shared" si="3"/>
        <v>0.17911646586345387</v>
      </c>
      <c r="BM13" s="277"/>
      <c r="BN13" s="281" t="s">
        <v>452</v>
      </c>
      <c r="BO13" s="283" t="s">
        <v>30</v>
      </c>
      <c r="BP13" s="278">
        <f t="shared" si="4"/>
        <v>268</v>
      </c>
      <c r="BQ13" s="279">
        <f t="shared" si="5"/>
        <v>1022</v>
      </c>
      <c r="BR13" s="280">
        <f t="shared" si="6"/>
        <v>-754</v>
      </c>
      <c r="BS13" s="277"/>
    </row>
    <row r="14" spans="1:71" x14ac:dyDescent="0.2">
      <c r="A14" s="281" t="s">
        <v>453</v>
      </c>
      <c r="B14" s="282" t="s">
        <v>454</v>
      </c>
      <c r="C14" s="269">
        <v>70</v>
      </c>
      <c r="D14" s="269">
        <v>2</v>
      </c>
      <c r="E14" s="269">
        <v>0</v>
      </c>
      <c r="F14" s="269">
        <v>0</v>
      </c>
      <c r="G14" s="269">
        <v>69</v>
      </c>
      <c r="H14" s="269">
        <v>1</v>
      </c>
      <c r="I14" s="269">
        <v>7</v>
      </c>
      <c r="J14" s="269">
        <v>24</v>
      </c>
      <c r="K14" s="269">
        <v>0</v>
      </c>
      <c r="L14" s="269">
        <v>1103</v>
      </c>
      <c r="M14" s="269">
        <v>1</v>
      </c>
      <c r="N14" s="269">
        <v>0</v>
      </c>
      <c r="O14" s="269">
        <v>0</v>
      </c>
      <c r="P14" s="269">
        <v>8</v>
      </c>
      <c r="Q14" s="269">
        <v>2</v>
      </c>
      <c r="R14" s="269">
        <v>10</v>
      </c>
      <c r="S14" s="269">
        <v>7</v>
      </c>
      <c r="T14" s="269">
        <v>6</v>
      </c>
      <c r="U14" s="269">
        <v>241</v>
      </c>
      <c r="V14" s="269">
        <v>2</v>
      </c>
      <c r="W14" s="269">
        <v>3</v>
      </c>
      <c r="X14" s="269">
        <v>54</v>
      </c>
      <c r="Y14" s="269">
        <v>64</v>
      </c>
      <c r="Z14" s="269">
        <v>0</v>
      </c>
      <c r="AA14" s="269">
        <v>55</v>
      </c>
      <c r="AB14" s="269">
        <v>6</v>
      </c>
      <c r="AC14" s="269">
        <v>11</v>
      </c>
      <c r="AD14" s="269">
        <v>3</v>
      </c>
      <c r="AE14" s="269">
        <v>0</v>
      </c>
      <c r="AF14" s="269">
        <v>5</v>
      </c>
      <c r="AG14" s="269">
        <v>0</v>
      </c>
      <c r="AH14" s="269">
        <v>10</v>
      </c>
      <c r="AI14" s="269">
        <v>7</v>
      </c>
      <c r="AJ14" s="269">
        <v>6</v>
      </c>
      <c r="AK14" s="269">
        <v>1</v>
      </c>
      <c r="AL14" s="269">
        <v>12</v>
      </c>
      <c r="AM14" s="269">
        <v>7</v>
      </c>
      <c r="AN14" s="269">
        <v>20</v>
      </c>
      <c r="AO14" s="269">
        <v>1</v>
      </c>
      <c r="AP14" s="270">
        <v>1818</v>
      </c>
      <c r="AQ14" s="269">
        <v>1</v>
      </c>
      <c r="AR14" s="269">
        <v>95</v>
      </c>
      <c r="AS14" s="269">
        <v>0</v>
      </c>
      <c r="AT14" s="269">
        <v>0</v>
      </c>
      <c r="AU14" s="269">
        <v>0</v>
      </c>
      <c r="AV14" s="269">
        <v>16</v>
      </c>
      <c r="AW14" s="270">
        <v>112</v>
      </c>
      <c r="AX14" s="269">
        <v>1930</v>
      </c>
      <c r="AY14" s="270">
        <v>3510</v>
      </c>
      <c r="AZ14" s="270">
        <v>3622</v>
      </c>
      <c r="BA14" s="269">
        <v>5440</v>
      </c>
      <c r="BB14" s="270">
        <v>-1209</v>
      </c>
      <c r="BC14" s="269">
        <v>2413</v>
      </c>
      <c r="BD14" s="270">
        <v>4231</v>
      </c>
      <c r="BE14" s="271"/>
      <c r="BG14" s="281" t="s">
        <v>453</v>
      </c>
      <c r="BH14" s="283" t="s">
        <v>454</v>
      </c>
      <c r="BI14" s="273">
        <f t="shared" si="0"/>
        <v>1930</v>
      </c>
      <c r="BJ14" s="274">
        <f t="shared" si="1"/>
        <v>1209</v>
      </c>
      <c r="BK14" s="275">
        <f t="shared" si="2"/>
        <v>0.62642487046632123</v>
      </c>
      <c r="BL14" s="276">
        <f t="shared" si="3"/>
        <v>0.37357512953367877</v>
      </c>
      <c r="BM14" s="277"/>
      <c r="BN14" s="281" t="s">
        <v>453</v>
      </c>
      <c r="BO14" s="283" t="s">
        <v>454</v>
      </c>
      <c r="BP14" s="278">
        <f t="shared" si="4"/>
        <v>3510</v>
      </c>
      <c r="BQ14" s="279">
        <f t="shared" si="5"/>
        <v>1209</v>
      </c>
      <c r="BR14" s="280">
        <f t="shared" si="6"/>
        <v>2301</v>
      </c>
      <c r="BS14" s="277"/>
    </row>
    <row r="15" spans="1:71" x14ac:dyDescent="0.2">
      <c r="A15" s="281" t="s">
        <v>455</v>
      </c>
      <c r="B15" s="282" t="s">
        <v>31</v>
      </c>
      <c r="C15" s="269">
        <v>23</v>
      </c>
      <c r="D15" s="269">
        <v>0</v>
      </c>
      <c r="E15" s="269">
        <v>0</v>
      </c>
      <c r="F15" s="269">
        <v>0</v>
      </c>
      <c r="G15" s="269">
        <v>5</v>
      </c>
      <c r="H15" s="269">
        <v>0</v>
      </c>
      <c r="I15" s="269">
        <v>2</v>
      </c>
      <c r="J15" s="269">
        <v>9</v>
      </c>
      <c r="K15" s="269">
        <v>0</v>
      </c>
      <c r="L15" s="269">
        <v>16</v>
      </c>
      <c r="M15" s="269">
        <v>20</v>
      </c>
      <c r="N15" s="269">
        <v>0</v>
      </c>
      <c r="O15" s="269">
        <v>0</v>
      </c>
      <c r="P15" s="269">
        <v>5</v>
      </c>
      <c r="Q15" s="269">
        <v>1</v>
      </c>
      <c r="R15" s="269">
        <v>3</v>
      </c>
      <c r="S15" s="269">
        <v>4</v>
      </c>
      <c r="T15" s="269">
        <v>10</v>
      </c>
      <c r="U15" s="269">
        <v>55</v>
      </c>
      <c r="V15" s="269">
        <v>0</v>
      </c>
      <c r="W15" s="269">
        <v>1</v>
      </c>
      <c r="X15" s="269">
        <v>1</v>
      </c>
      <c r="Y15" s="269">
        <v>255</v>
      </c>
      <c r="Z15" s="269">
        <v>0</v>
      </c>
      <c r="AA15" s="269">
        <v>7</v>
      </c>
      <c r="AB15" s="269">
        <v>0</v>
      </c>
      <c r="AC15" s="269">
        <v>0</v>
      </c>
      <c r="AD15" s="269">
        <v>0</v>
      </c>
      <c r="AE15" s="269">
        <v>0</v>
      </c>
      <c r="AF15" s="269">
        <v>0</v>
      </c>
      <c r="AG15" s="269">
        <v>0</v>
      </c>
      <c r="AH15" s="269">
        <v>1</v>
      </c>
      <c r="AI15" s="269">
        <v>7</v>
      </c>
      <c r="AJ15" s="269">
        <v>3</v>
      </c>
      <c r="AK15" s="269">
        <v>0</v>
      </c>
      <c r="AL15" s="269">
        <v>2</v>
      </c>
      <c r="AM15" s="269">
        <v>2</v>
      </c>
      <c r="AN15" s="269">
        <v>0</v>
      </c>
      <c r="AO15" s="269">
        <v>0</v>
      </c>
      <c r="AP15" s="270">
        <v>432</v>
      </c>
      <c r="AQ15" s="269">
        <v>1</v>
      </c>
      <c r="AR15" s="269">
        <v>15</v>
      </c>
      <c r="AS15" s="269">
        <v>0</v>
      </c>
      <c r="AT15" s="269">
        <v>0</v>
      </c>
      <c r="AU15" s="269">
        <v>0</v>
      </c>
      <c r="AV15" s="269">
        <v>-5</v>
      </c>
      <c r="AW15" s="270">
        <v>11</v>
      </c>
      <c r="AX15" s="269">
        <v>443</v>
      </c>
      <c r="AY15" s="270">
        <v>188</v>
      </c>
      <c r="AZ15" s="270">
        <v>199</v>
      </c>
      <c r="BA15" s="269">
        <v>631</v>
      </c>
      <c r="BB15" s="270">
        <v>-403</v>
      </c>
      <c r="BC15" s="269">
        <v>-204</v>
      </c>
      <c r="BD15" s="270">
        <v>228</v>
      </c>
      <c r="BE15" s="271"/>
      <c r="BG15" s="281" t="s">
        <v>455</v>
      </c>
      <c r="BH15" s="283" t="s">
        <v>31</v>
      </c>
      <c r="BI15" s="273">
        <f t="shared" si="0"/>
        <v>443</v>
      </c>
      <c r="BJ15" s="274">
        <f t="shared" si="1"/>
        <v>403</v>
      </c>
      <c r="BK15" s="275">
        <f t="shared" si="2"/>
        <v>0.90970654627539504</v>
      </c>
      <c r="BL15" s="276">
        <f t="shared" si="3"/>
        <v>9.0293453724604955E-2</v>
      </c>
      <c r="BM15" s="277"/>
      <c r="BN15" s="281" t="s">
        <v>455</v>
      </c>
      <c r="BO15" s="283" t="s">
        <v>31</v>
      </c>
      <c r="BP15" s="278">
        <f t="shared" si="4"/>
        <v>188</v>
      </c>
      <c r="BQ15" s="279">
        <f t="shared" si="5"/>
        <v>403</v>
      </c>
      <c r="BR15" s="280">
        <f t="shared" si="6"/>
        <v>-215</v>
      </c>
      <c r="BS15" s="277"/>
    </row>
    <row r="16" spans="1:71" x14ac:dyDescent="0.2">
      <c r="A16" s="281" t="s">
        <v>456</v>
      </c>
      <c r="B16" s="282" t="s">
        <v>32</v>
      </c>
      <c r="C16" s="269">
        <v>0</v>
      </c>
      <c r="D16" s="269">
        <v>0</v>
      </c>
      <c r="E16" s="269">
        <v>0</v>
      </c>
      <c r="F16" s="269">
        <v>0</v>
      </c>
      <c r="G16" s="269">
        <v>0</v>
      </c>
      <c r="H16" s="269">
        <v>0</v>
      </c>
      <c r="I16" s="269">
        <v>7</v>
      </c>
      <c r="J16" s="269">
        <v>0</v>
      </c>
      <c r="K16" s="269">
        <v>0</v>
      </c>
      <c r="L16" s="269">
        <v>6</v>
      </c>
      <c r="M16" s="269">
        <v>2</v>
      </c>
      <c r="N16" s="269">
        <v>43</v>
      </c>
      <c r="O16" s="269">
        <v>0</v>
      </c>
      <c r="P16" s="269">
        <v>317</v>
      </c>
      <c r="Q16" s="269">
        <v>13</v>
      </c>
      <c r="R16" s="269">
        <v>45</v>
      </c>
      <c r="S16" s="269">
        <v>4</v>
      </c>
      <c r="T16" s="269">
        <v>2</v>
      </c>
      <c r="U16" s="269">
        <v>274</v>
      </c>
      <c r="V16" s="269">
        <v>0</v>
      </c>
      <c r="W16" s="269">
        <v>5</v>
      </c>
      <c r="X16" s="269">
        <v>1</v>
      </c>
      <c r="Y16" s="269">
        <v>111</v>
      </c>
      <c r="Z16" s="269">
        <v>0</v>
      </c>
      <c r="AA16" s="269">
        <v>0</v>
      </c>
      <c r="AB16" s="269">
        <v>0</v>
      </c>
      <c r="AC16" s="269">
        <v>0</v>
      </c>
      <c r="AD16" s="269">
        <v>0</v>
      </c>
      <c r="AE16" s="269">
        <v>0</v>
      </c>
      <c r="AF16" s="269">
        <v>0</v>
      </c>
      <c r="AG16" s="269">
        <v>0</v>
      </c>
      <c r="AH16" s="269">
        <v>0</v>
      </c>
      <c r="AI16" s="269">
        <v>0</v>
      </c>
      <c r="AJ16" s="269">
        <v>0</v>
      </c>
      <c r="AK16" s="269">
        <v>0</v>
      </c>
      <c r="AL16" s="269">
        <v>0</v>
      </c>
      <c r="AM16" s="269">
        <v>0</v>
      </c>
      <c r="AN16" s="269">
        <v>0</v>
      </c>
      <c r="AO16" s="269">
        <v>0</v>
      </c>
      <c r="AP16" s="270">
        <v>830</v>
      </c>
      <c r="AQ16" s="269">
        <v>0</v>
      </c>
      <c r="AR16" s="269">
        <v>-4</v>
      </c>
      <c r="AS16" s="269">
        <v>0</v>
      </c>
      <c r="AT16" s="269">
        <v>-11</v>
      </c>
      <c r="AU16" s="269">
        <v>-2</v>
      </c>
      <c r="AV16" s="269">
        <v>-1</v>
      </c>
      <c r="AW16" s="270">
        <v>-18</v>
      </c>
      <c r="AX16" s="269">
        <v>812</v>
      </c>
      <c r="AY16" s="270">
        <v>63</v>
      </c>
      <c r="AZ16" s="270">
        <v>45</v>
      </c>
      <c r="BA16" s="269">
        <v>875</v>
      </c>
      <c r="BB16" s="270">
        <v>-796</v>
      </c>
      <c r="BC16" s="269">
        <v>-751</v>
      </c>
      <c r="BD16" s="270">
        <v>79</v>
      </c>
      <c r="BE16" s="271"/>
      <c r="BG16" s="281" t="s">
        <v>456</v>
      </c>
      <c r="BH16" s="283" t="s">
        <v>32</v>
      </c>
      <c r="BI16" s="273">
        <f t="shared" si="0"/>
        <v>812</v>
      </c>
      <c r="BJ16" s="274">
        <f t="shared" si="1"/>
        <v>796</v>
      </c>
      <c r="BK16" s="275">
        <f t="shared" si="2"/>
        <v>0.98029556650246308</v>
      </c>
      <c r="BL16" s="276">
        <f t="shared" si="3"/>
        <v>1.9704433497536922E-2</v>
      </c>
      <c r="BM16" s="277"/>
      <c r="BN16" s="281" t="s">
        <v>456</v>
      </c>
      <c r="BO16" s="283" t="s">
        <v>32</v>
      </c>
      <c r="BP16" s="278">
        <f t="shared" si="4"/>
        <v>63</v>
      </c>
      <c r="BQ16" s="279">
        <f t="shared" si="5"/>
        <v>796</v>
      </c>
      <c r="BR16" s="280">
        <f t="shared" si="6"/>
        <v>-733</v>
      </c>
      <c r="BS16" s="277"/>
    </row>
    <row r="17" spans="1:71" x14ac:dyDescent="0.2">
      <c r="A17" s="281" t="s">
        <v>457</v>
      </c>
      <c r="B17" s="282" t="s">
        <v>33</v>
      </c>
      <c r="C17" s="269">
        <v>0</v>
      </c>
      <c r="D17" s="269">
        <v>0</v>
      </c>
      <c r="E17" s="269">
        <v>0</v>
      </c>
      <c r="F17" s="269">
        <v>0</v>
      </c>
      <c r="G17" s="269">
        <v>6</v>
      </c>
      <c r="H17" s="269">
        <v>0</v>
      </c>
      <c r="I17" s="269">
        <v>1</v>
      </c>
      <c r="J17" s="269">
        <v>7</v>
      </c>
      <c r="K17" s="269">
        <v>0</v>
      </c>
      <c r="L17" s="269">
        <v>11</v>
      </c>
      <c r="M17" s="269">
        <v>2</v>
      </c>
      <c r="N17" s="269">
        <v>1</v>
      </c>
      <c r="O17" s="269">
        <v>12</v>
      </c>
      <c r="P17" s="269">
        <v>92</v>
      </c>
      <c r="Q17" s="269">
        <v>4</v>
      </c>
      <c r="R17" s="269">
        <v>9</v>
      </c>
      <c r="S17" s="269">
        <v>7</v>
      </c>
      <c r="T17" s="269">
        <v>13</v>
      </c>
      <c r="U17" s="269">
        <v>399</v>
      </c>
      <c r="V17" s="269">
        <v>2</v>
      </c>
      <c r="W17" s="269">
        <v>2</v>
      </c>
      <c r="X17" s="269">
        <v>4</v>
      </c>
      <c r="Y17" s="269">
        <v>43</v>
      </c>
      <c r="Z17" s="269">
        <v>1</v>
      </c>
      <c r="AA17" s="269">
        <v>0</v>
      </c>
      <c r="AB17" s="269">
        <v>0</v>
      </c>
      <c r="AC17" s="269">
        <v>0</v>
      </c>
      <c r="AD17" s="269">
        <v>0</v>
      </c>
      <c r="AE17" s="269">
        <v>0</v>
      </c>
      <c r="AF17" s="269">
        <v>0</v>
      </c>
      <c r="AG17" s="269">
        <v>0</v>
      </c>
      <c r="AH17" s="269">
        <v>1</v>
      </c>
      <c r="AI17" s="269">
        <v>0</v>
      </c>
      <c r="AJ17" s="269">
        <v>4</v>
      </c>
      <c r="AK17" s="269">
        <v>0</v>
      </c>
      <c r="AL17" s="269">
        <v>0</v>
      </c>
      <c r="AM17" s="269">
        <v>0</v>
      </c>
      <c r="AN17" s="269">
        <v>0</v>
      </c>
      <c r="AO17" s="269">
        <v>0</v>
      </c>
      <c r="AP17" s="270">
        <v>621</v>
      </c>
      <c r="AQ17" s="269">
        <v>0</v>
      </c>
      <c r="AR17" s="269">
        <v>19</v>
      </c>
      <c r="AS17" s="269">
        <v>0</v>
      </c>
      <c r="AT17" s="269">
        <v>0</v>
      </c>
      <c r="AU17" s="269">
        <v>-2</v>
      </c>
      <c r="AV17" s="269">
        <v>-1</v>
      </c>
      <c r="AW17" s="270">
        <v>16</v>
      </c>
      <c r="AX17" s="269">
        <v>637</v>
      </c>
      <c r="AY17" s="270">
        <v>24</v>
      </c>
      <c r="AZ17" s="270">
        <v>40</v>
      </c>
      <c r="BA17" s="269">
        <v>661</v>
      </c>
      <c r="BB17" s="270">
        <v>-635</v>
      </c>
      <c r="BC17" s="269">
        <v>-595</v>
      </c>
      <c r="BD17" s="270">
        <v>26</v>
      </c>
      <c r="BE17" s="271"/>
      <c r="BG17" s="281" t="s">
        <v>457</v>
      </c>
      <c r="BH17" s="283" t="s">
        <v>33</v>
      </c>
      <c r="BI17" s="273">
        <f t="shared" si="0"/>
        <v>637</v>
      </c>
      <c r="BJ17" s="274">
        <f t="shared" si="1"/>
        <v>635</v>
      </c>
      <c r="BK17" s="275">
        <f t="shared" si="2"/>
        <v>0.99686028257456827</v>
      </c>
      <c r="BL17" s="276">
        <f t="shared" si="3"/>
        <v>3.1397174254317317E-3</v>
      </c>
      <c r="BM17" s="277"/>
      <c r="BN17" s="281" t="s">
        <v>457</v>
      </c>
      <c r="BO17" s="283" t="s">
        <v>33</v>
      </c>
      <c r="BP17" s="278">
        <f t="shared" si="4"/>
        <v>24</v>
      </c>
      <c r="BQ17" s="279">
        <f t="shared" si="5"/>
        <v>635</v>
      </c>
      <c r="BR17" s="280">
        <f t="shared" si="6"/>
        <v>-611</v>
      </c>
      <c r="BS17" s="277"/>
    </row>
    <row r="18" spans="1:71" x14ac:dyDescent="0.2">
      <c r="A18" s="281" t="s">
        <v>458</v>
      </c>
      <c r="B18" s="282" t="s">
        <v>34</v>
      </c>
      <c r="C18" s="269">
        <v>12</v>
      </c>
      <c r="D18" s="269">
        <v>0</v>
      </c>
      <c r="E18" s="269">
        <v>0</v>
      </c>
      <c r="F18" s="269">
        <v>0</v>
      </c>
      <c r="G18" s="269">
        <v>18</v>
      </c>
      <c r="H18" s="269">
        <v>0</v>
      </c>
      <c r="I18" s="269">
        <v>9</v>
      </c>
      <c r="J18" s="269">
        <v>12</v>
      </c>
      <c r="K18" s="269">
        <v>0</v>
      </c>
      <c r="L18" s="269">
        <v>10</v>
      </c>
      <c r="M18" s="269">
        <v>3</v>
      </c>
      <c r="N18" s="269">
        <v>0</v>
      </c>
      <c r="O18" s="269">
        <v>0</v>
      </c>
      <c r="P18" s="269">
        <v>99</v>
      </c>
      <c r="Q18" s="269">
        <v>4</v>
      </c>
      <c r="R18" s="269">
        <v>16</v>
      </c>
      <c r="S18" s="269">
        <v>8</v>
      </c>
      <c r="T18" s="269">
        <v>5</v>
      </c>
      <c r="U18" s="269">
        <v>168</v>
      </c>
      <c r="V18" s="269">
        <v>2</v>
      </c>
      <c r="W18" s="269">
        <v>1</v>
      </c>
      <c r="X18" s="269">
        <v>9</v>
      </c>
      <c r="Y18" s="269">
        <v>456</v>
      </c>
      <c r="Z18" s="269">
        <v>1</v>
      </c>
      <c r="AA18" s="269">
        <v>1</v>
      </c>
      <c r="AB18" s="269">
        <v>0</v>
      </c>
      <c r="AC18" s="269">
        <v>7</v>
      </c>
      <c r="AD18" s="269">
        <v>0</v>
      </c>
      <c r="AE18" s="269">
        <v>0</v>
      </c>
      <c r="AF18" s="269">
        <v>4</v>
      </c>
      <c r="AG18" s="269">
        <v>0</v>
      </c>
      <c r="AH18" s="269">
        <v>25</v>
      </c>
      <c r="AI18" s="269">
        <v>0</v>
      </c>
      <c r="AJ18" s="269">
        <v>2</v>
      </c>
      <c r="AK18" s="269">
        <v>0</v>
      </c>
      <c r="AL18" s="269">
        <v>2</v>
      </c>
      <c r="AM18" s="269">
        <v>4</v>
      </c>
      <c r="AN18" s="269">
        <v>0</v>
      </c>
      <c r="AO18" s="269">
        <v>0</v>
      </c>
      <c r="AP18" s="270">
        <v>878</v>
      </c>
      <c r="AQ18" s="269">
        <v>1</v>
      </c>
      <c r="AR18" s="269">
        <v>32</v>
      </c>
      <c r="AS18" s="269">
        <v>0</v>
      </c>
      <c r="AT18" s="269">
        <v>6</v>
      </c>
      <c r="AU18" s="269">
        <v>5</v>
      </c>
      <c r="AV18" s="269">
        <v>-8</v>
      </c>
      <c r="AW18" s="270">
        <v>36</v>
      </c>
      <c r="AX18" s="269">
        <v>914</v>
      </c>
      <c r="AY18" s="270">
        <v>1163</v>
      </c>
      <c r="AZ18" s="270">
        <v>1199</v>
      </c>
      <c r="BA18" s="269">
        <v>2077</v>
      </c>
      <c r="BB18" s="270">
        <v>-729</v>
      </c>
      <c r="BC18" s="269">
        <v>470</v>
      </c>
      <c r="BD18" s="270">
        <v>1348</v>
      </c>
      <c r="BE18" s="271"/>
      <c r="BG18" s="281" t="s">
        <v>458</v>
      </c>
      <c r="BH18" s="283" t="s">
        <v>34</v>
      </c>
      <c r="BI18" s="273">
        <f t="shared" si="0"/>
        <v>914</v>
      </c>
      <c r="BJ18" s="274">
        <f t="shared" si="1"/>
        <v>729</v>
      </c>
      <c r="BK18" s="275">
        <f t="shared" si="2"/>
        <v>0.79759299781181614</v>
      </c>
      <c r="BL18" s="276">
        <f t="shared" si="3"/>
        <v>0.20240700218818386</v>
      </c>
      <c r="BM18" s="277"/>
      <c r="BN18" s="281" t="s">
        <v>458</v>
      </c>
      <c r="BO18" s="283" t="s">
        <v>34</v>
      </c>
      <c r="BP18" s="278">
        <f t="shared" si="4"/>
        <v>1163</v>
      </c>
      <c r="BQ18" s="279">
        <f t="shared" si="5"/>
        <v>729</v>
      </c>
      <c r="BR18" s="280">
        <f t="shared" si="6"/>
        <v>434</v>
      </c>
      <c r="BS18" s="277"/>
    </row>
    <row r="19" spans="1:71" x14ac:dyDescent="0.2">
      <c r="A19" s="281" t="s">
        <v>459</v>
      </c>
      <c r="B19" s="284" t="s">
        <v>268</v>
      </c>
      <c r="C19" s="269">
        <v>0</v>
      </c>
      <c r="D19" s="269">
        <v>0</v>
      </c>
      <c r="E19" s="269">
        <v>0</v>
      </c>
      <c r="F19" s="269">
        <v>0</v>
      </c>
      <c r="G19" s="269">
        <v>0</v>
      </c>
      <c r="H19" s="269">
        <v>0</v>
      </c>
      <c r="I19" s="269">
        <v>1</v>
      </c>
      <c r="J19" s="269">
        <v>0</v>
      </c>
      <c r="K19" s="269">
        <v>0</v>
      </c>
      <c r="L19" s="269">
        <v>2</v>
      </c>
      <c r="M19" s="269">
        <v>1</v>
      </c>
      <c r="N19" s="269">
        <v>0</v>
      </c>
      <c r="O19" s="269">
        <v>0</v>
      </c>
      <c r="P19" s="269">
        <v>2</v>
      </c>
      <c r="Q19" s="269">
        <v>18</v>
      </c>
      <c r="R19" s="269">
        <v>19</v>
      </c>
      <c r="S19" s="269">
        <v>3</v>
      </c>
      <c r="T19" s="269">
        <v>1</v>
      </c>
      <c r="U19" s="269">
        <v>81</v>
      </c>
      <c r="V19" s="269">
        <v>0</v>
      </c>
      <c r="W19" s="269">
        <v>1</v>
      </c>
      <c r="X19" s="269">
        <v>0</v>
      </c>
      <c r="Y19" s="269">
        <v>30</v>
      </c>
      <c r="Z19" s="269">
        <v>0</v>
      </c>
      <c r="AA19" s="269">
        <v>15</v>
      </c>
      <c r="AB19" s="269">
        <v>0</v>
      </c>
      <c r="AC19" s="269">
        <v>0</v>
      </c>
      <c r="AD19" s="269">
        <v>0</v>
      </c>
      <c r="AE19" s="269">
        <v>0</v>
      </c>
      <c r="AF19" s="269">
        <v>0</v>
      </c>
      <c r="AG19" s="269">
        <v>0</v>
      </c>
      <c r="AH19" s="269">
        <v>2</v>
      </c>
      <c r="AI19" s="269">
        <v>0</v>
      </c>
      <c r="AJ19" s="269">
        <v>0</v>
      </c>
      <c r="AK19" s="269">
        <v>0</v>
      </c>
      <c r="AL19" s="269">
        <v>9</v>
      </c>
      <c r="AM19" s="269">
        <v>0</v>
      </c>
      <c r="AN19" s="269">
        <v>0</v>
      </c>
      <c r="AO19" s="269">
        <v>0</v>
      </c>
      <c r="AP19" s="270">
        <v>185</v>
      </c>
      <c r="AQ19" s="269">
        <v>0</v>
      </c>
      <c r="AR19" s="269">
        <v>2</v>
      </c>
      <c r="AS19" s="269">
        <v>0</v>
      </c>
      <c r="AT19" s="269">
        <v>57</v>
      </c>
      <c r="AU19" s="269">
        <v>57</v>
      </c>
      <c r="AV19" s="269">
        <v>2</v>
      </c>
      <c r="AW19" s="270">
        <v>118</v>
      </c>
      <c r="AX19" s="269">
        <v>303</v>
      </c>
      <c r="AY19" s="270">
        <v>104</v>
      </c>
      <c r="AZ19" s="270">
        <v>222</v>
      </c>
      <c r="BA19" s="269">
        <v>407</v>
      </c>
      <c r="BB19" s="270">
        <v>-299</v>
      </c>
      <c r="BC19" s="269">
        <v>-77</v>
      </c>
      <c r="BD19" s="270">
        <v>108</v>
      </c>
      <c r="BE19" s="271"/>
      <c r="BG19" s="281" t="s">
        <v>459</v>
      </c>
      <c r="BH19" s="285" t="s">
        <v>268</v>
      </c>
      <c r="BI19" s="273">
        <f t="shared" si="0"/>
        <v>303</v>
      </c>
      <c r="BJ19" s="274">
        <f t="shared" si="1"/>
        <v>299</v>
      </c>
      <c r="BK19" s="275">
        <f t="shared" si="2"/>
        <v>0.98679867986798675</v>
      </c>
      <c r="BL19" s="276">
        <f t="shared" si="3"/>
        <v>1.320132013201325E-2</v>
      </c>
      <c r="BM19" s="277"/>
      <c r="BN19" s="281" t="s">
        <v>459</v>
      </c>
      <c r="BO19" s="285" t="s">
        <v>268</v>
      </c>
      <c r="BP19" s="278">
        <f t="shared" si="4"/>
        <v>104</v>
      </c>
      <c r="BQ19" s="279">
        <f t="shared" si="5"/>
        <v>299</v>
      </c>
      <c r="BR19" s="280">
        <f t="shared" si="6"/>
        <v>-195</v>
      </c>
      <c r="BS19" s="277"/>
    </row>
    <row r="20" spans="1:71" x14ac:dyDescent="0.2">
      <c r="A20" s="281" t="s">
        <v>460</v>
      </c>
      <c r="B20" s="284" t="s">
        <v>269</v>
      </c>
      <c r="C20" s="269">
        <v>0</v>
      </c>
      <c r="D20" s="269">
        <v>0</v>
      </c>
      <c r="E20" s="269">
        <v>0</v>
      </c>
      <c r="F20" s="269">
        <v>0</v>
      </c>
      <c r="G20" s="269">
        <v>0</v>
      </c>
      <c r="H20" s="269">
        <v>0</v>
      </c>
      <c r="I20" s="269">
        <v>0</v>
      </c>
      <c r="J20" s="269">
        <v>0</v>
      </c>
      <c r="K20" s="269">
        <v>0</v>
      </c>
      <c r="L20" s="269">
        <v>14</v>
      </c>
      <c r="M20" s="269">
        <v>0</v>
      </c>
      <c r="N20" s="269">
        <v>0</v>
      </c>
      <c r="O20" s="269">
        <v>0</v>
      </c>
      <c r="P20" s="269">
        <v>1</v>
      </c>
      <c r="Q20" s="269">
        <v>1</v>
      </c>
      <c r="R20" s="269">
        <v>72</v>
      </c>
      <c r="S20" s="269">
        <v>0</v>
      </c>
      <c r="T20" s="269">
        <v>1</v>
      </c>
      <c r="U20" s="269">
        <v>14</v>
      </c>
      <c r="V20" s="269">
        <v>0</v>
      </c>
      <c r="W20" s="269">
        <v>0</v>
      </c>
      <c r="X20" s="269">
        <v>0</v>
      </c>
      <c r="Y20" s="269">
        <v>0</v>
      </c>
      <c r="Z20" s="269">
        <v>0</v>
      </c>
      <c r="AA20" s="269">
        <v>0</v>
      </c>
      <c r="AB20" s="269">
        <v>0</v>
      </c>
      <c r="AC20" s="269">
        <v>0</v>
      </c>
      <c r="AD20" s="269">
        <v>0</v>
      </c>
      <c r="AE20" s="269">
        <v>0</v>
      </c>
      <c r="AF20" s="269">
        <v>0</v>
      </c>
      <c r="AG20" s="269">
        <v>0</v>
      </c>
      <c r="AH20" s="269">
        <v>0</v>
      </c>
      <c r="AI20" s="269">
        <v>0</v>
      </c>
      <c r="AJ20" s="269">
        <v>0</v>
      </c>
      <c r="AK20" s="269">
        <v>0</v>
      </c>
      <c r="AL20" s="269">
        <v>14</v>
      </c>
      <c r="AM20" s="269">
        <v>0</v>
      </c>
      <c r="AN20" s="269">
        <v>0</v>
      </c>
      <c r="AO20" s="269">
        <v>0</v>
      </c>
      <c r="AP20" s="270">
        <v>117</v>
      </c>
      <c r="AQ20" s="269">
        <v>0</v>
      </c>
      <c r="AR20" s="269">
        <v>1</v>
      </c>
      <c r="AS20" s="269">
        <v>0</v>
      </c>
      <c r="AT20" s="269">
        <v>34</v>
      </c>
      <c r="AU20" s="269">
        <v>98</v>
      </c>
      <c r="AV20" s="269">
        <v>1</v>
      </c>
      <c r="AW20" s="270">
        <v>134</v>
      </c>
      <c r="AX20" s="269">
        <v>251</v>
      </c>
      <c r="AY20" s="270">
        <v>475</v>
      </c>
      <c r="AZ20" s="270">
        <v>609</v>
      </c>
      <c r="BA20" s="269">
        <v>726</v>
      </c>
      <c r="BB20" s="270">
        <v>-251</v>
      </c>
      <c r="BC20" s="269">
        <v>358</v>
      </c>
      <c r="BD20" s="270">
        <v>475</v>
      </c>
      <c r="BE20" s="271"/>
      <c r="BG20" s="281" t="s">
        <v>460</v>
      </c>
      <c r="BH20" s="285" t="s">
        <v>269</v>
      </c>
      <c r="BI20" s="273">
        <f t="shared" si="0"/>
        <v>251</v>
      </c>
      <c r="BJ20" s="274">
        <f t="shared" si="1"/>
        <v>251</v>
      </c>
      <c r="BK20" s="275">
        <f t="shared" si="2"/>
        <v>1</v>
      </c>
      <c r="BL20" s="276">
        <f t="shared" si="3"/>
        <v>0</v>
      </c>
      <c r="BM20" s="277"/>
      <c r="BN20" s="281" t="s">
        <v>460</v>
      </c>
      <c r="BO20" s="285" t="s">
        <v>269</v>
      </c>
      <c r="BP20" s="278">
        <f t="shared" si="4"/>
        <v>475</v>
      </c>
      <c r="BQ20" s="279">
        <f t="shared" si="5"/>
        <v>251</v>
      </c>
      <c r="BR20" s="280">
        <f t="shared" si="6"/>
        <v>224</v>
      </c>
      <c r="BS20" s="277"/>
    </row>
    <row r="21" spans="1:71" x14ac:dyDescent="0.2">
      <c r="A21" s="281" t="s">
        <v>461</v>
      </c>
      <c r="B21" s="284" t="s">
        <v>270</v>
      </c>
      <c r="C21" s="269">
        <v>3</v>
      </c>
      <c r="D21" s="269">
        <v>0</v>
      </c>
      <c r="E21" s="269">
        <v>0</v>
      </c>
      <c r="F21" s="269">
        <v>0</v>
      </c>
      <c r="G21" s="269">
        <v>0</v>
      </c>
      <c r="H21" s="269">
        <v>0</v>
      </c>
      <c r="I21" s="269">
        <v>0</v>
      </c>
      <c r="J21" s="269">
        <v>0</v>
      </c>
      <c r="K21" s="269">
        <v>0</v>
      </c>
      <c r="L21" s="269">
        <v>0</v>
      </c>
      <c r="M21" s="269">
        <v>0</v>
      </c>
      <c r="N21" s="269">
        <v>0</v>
      </c>
      <c r="O21" s="269">
        <v>0</v>
      </c>
      <c r="P21" s="269">
        <v>0</v>
      </c>
      <c r="Q21" s="269">
        <v>0</v>
      </c>
      <c r="R21" s="269">
        <v>3</v>
      </c>
      <c r="S21" s="269">
        <v>15</v>
      </c>
      <c r="T21" s="269">
        <v>0</v>
      </c>
      <c r="U21" s="269">
        <v>5</v>
      </c>
      <c r="V21" s="269">
        <v>0</v>
      </c>
      <c r="W21" s="269">
        <v>0</v>
      </c>
      <c r="X21" s="269">
        <v>0</v>
      </c>
      <c r="Y21" s="269">
        <v>1</v>
      </c>
      <c r="Z21" s="269">
        <v>0</v>
      </c>
      <c r="AA21" s="269">
        <v>0</v>
      </c>
      <c r="AB21" s="269">
        <v>0</v>
      </c>
      <c r="AC21" s="269">
        <v>2</v>
      </c>
      <c r="AD21" s="269">
        <v>0</v>
      </c>
      <c r="AE21" s="269">
        <v>0</v>
      </c>
      <c r="AF21" s="269">
        <v>0</v>
      </c>
      <c r="AG21" s="269">
        <v>0</v>
      </c>
      <c r="AH21" s="269">
        <v>17</v>
      </c>
      <c r="AI21" s="269">
        <v>0</v>
      </c>
      <c r="AJ21" s="269">
        <v>33</v>
      </c>
      <c r="AK21" s="269">
        <v>0</v>
      </c>
      <c r="AL21" s="269">
        <v>5</v>
      </c>
      <c r="AM21" s="269">
        <v>3</v>
      </c>
      <c r="AN21" s="269">
        <v>1</v>
      </c>
      <c r="AO21" s="269">
        <v>0</v>
      </c>
      <c r="AP21" s="270">
        <v>88</v>
      </c>
      <c r="AQ21" s="269">
        <v>1</v>
      </c>
      <c r="AR21" s="269">
        <v>13</v>
      </c>
      <c r="AS21" s="269">
        <v>0</v>
      </c>
      <c r="AT21" s="269">
        <v>167</v>
      </c>
      <c r="AU21" s="269">
        <v>62</v>
      </c>
      <c r="AV21" s="269">
        <v>7</v>
      </c>
      <c r="AW21" s="270">
        <v>250</v>
      </c>
      <c r="AX21" s="269">
        <v>338</v>
      </c>
      <c r="AY21" s="270">
        <v>70</v>
      </c>
      <c r="AZ21" s="270">
        <v>320</v>
      </c>
      <c r="BA21" s="269">
        <v>408</v>
      </c>
      <c r="BB21" s="270">
        <v>-230</v>
      </c>
      <c r="BC21" s="269">
        <v>90</v>
      </c>
      <c r="BD21" s="270">
        <v>178</v>
      </c>
      <c r="BE21" s="271"/>
      <c r="BG21" s="281" t="s">
        <v>461</v>
      </c>
      <c r="BH21" s="285" t="s">
        <v>270</v>
      </c>
      <c r="BI21" s="273">
        <f t="shared" si="0"/>
        <v>338</v>
      </c>
      <c r="BJ21" s="274">
        <f t="shared" si="1"/>
        <v>230</v>
      </c>
      <c r="BK21" s="275">
        <f t="shared" si="2"/>
        <v>0.68047337278106512</v>
      </c>
      <c r="BL21" s="276">
        <f t="shared" si="3"/>
        <v>0.31952662721893488</v>
      </c>
      <c r="BM21" s="277"/>
      <c r="BN21" s="281" t="s">
        <v>461</v>
      </c>
      <c r="BO21" s="285" t="s">
        <v>270</v>
      </c>
      <c r="BP21" s="278">
        <f t="shared" si="4"/>
        <v>70</v>
      </c>
      <c r="BQ21" s="279">
        <f t="shared" si="5"/>
        <v>230</v>
      </c>
      <c r="BR21" s="280">
        <f t="shared" si="6"/>
        <v>-160</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4</v>
      </c>
      <c r="Q22" s="269">
        <v>1</v>
      </c>
      <c r="R22" s="269">
        <v>5</v>
      </c>
      <c r="S22" s="269">
        <v>25</v>
      </c>
      <c r="T22" s="269">
        <v>79</v>
      </c>
      <c r="U22" s="269">
        <v>897</v>
      </c>
      <c r="V22" s="269">
        <v>14</v>
      </c>
      <c r="W22" s="269">
        <v>1</v>
      </c>
      <c r="X22" s="269">
        <v>1</v>
      </c>
      <c r="Y22" s="269">
        <v>1</v>
      </c>
      <c r="Z22" s="269">
        <v>0</v>
      </c>
      <c r="AA22" s="269">
        <v>0</v>
      </c>
      <c r="AB22" s="269">
        <v>0</v>
      </c>
      <c r="AC22" s="269">
        <v>0</v>
      </c>
      <c r="AD22" s="269">
        <v>0</v>
      </c>
      <c r="AE22" s="269">
        <v>0</v>
      </c>
      <c r="AF22" s="269">
        <v>0</v>
      </c>
      <c r="AG22" s="269">
        <v>0</v>
      </c>
      <c r="AH22" s="269">
        <v>12</v>
      </c>
      <c r="AI22" s="269">
        <v>3</v>
      </c>
      <c r="AJ22" s="269">
        <v>0</v>
      </c>
      <c r="AK22" s="269">
        <v>0</v>
      </c>
      <c r="AL22" s="269">
        <v>14</v>
      </c>
      <c r="AM22" s="269">
        <v>0</v>
      </c>
      <c r="AN22" s="269">
        <v>2</v>
      </c>
      <c r="AO22" s="269">
        <v>1</v>
      </c>
      <c r="AP22" s="270">
        <v>1060</v>
      </c>
      <c r="AQ22" s="269">
        <v>0</v>
      </c>
      <c r="AR22" s="269">
        <v>18</v>
      </c>
      <c r="AS22" s="269">
        <v>0</v>
      </c>
      <c r="AT22" s="269">
        <v>0</v>
      </c>
      <c r="AU22" s="269">
        <v>0</v>
      </c>
      <c r="AV22" s="269">
        <v>-16</v>
      </c>
      <c r="AW22" s="270">
        <v>2</v>
      </c>
      <c r="AX22" s="269">
        <v>1062</v>
      </c>
      <c r="AY22" s="270">
        <v>252</v>
      </c>
      <c r="AZ22" s="270">
        <v>254</v>
      </c>
      <c r="BA22" s="269">
        <v>1314</v>
      </c>
      <c r="BB22" s="270">
        <v>-1042</v>
      </c>
      <c r="BC22" s="269">
        <v>-788</v>
      </c>
      <c r="BD22" s="270">
        <v>272</v>
      </c>
      <c r="BE22" s="271"/>
      <c r="BG22" s="281" t="s">
        <v>462</v>
      </c>
      <c r="BH22" s="285" t="s">
        <v>280</v>
      </c>
      <c r="BI22" s="273">
        <f t="shared" si="0"/>
        <v>1062</v>
      </c>
      <c r="BJ22" s="274">
        <f t="shared" si="1"/>
        <v>1042</v>
      </c>
      <c r="BK22" s="275">
        <f t="shared" si="2"/>
        <v>0.98116760828625238</v>
      </c>
      <c r="BL22" s="276">
        <f t="shared" si="3"/>
        <v>1.883239171374762E-2</v>
      </c>
      <c r="BM22" s="277"/>
      <c r="BN22" s="281" t="s">
        <v>462</v>
      </c>
      <c r="BO22" s="285" t="s">
        <v>280</v>
      </c>
      <c r="BP22" s="278">
        <f t="shared" si="4"/>
        <v>252</v>
      </c>
      <c r="BQ22" s="279">
        <f t="shared" si="5"/>
        <v>1042</v>
      </c>
      <c r="BR22" s="280">
        <f t="shared" si="6"/>
        <v>-790</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1</v>
      </c>
      <c r="Q23" s="269">
        <v>3</v>
      </c>
      <c r="R23" s="269">
        <v>11</v>
      </c>
      <c r="S23" s="269">
        <v>4</v>
      </c>
      <c r="T23" s="269">
        <v>5</v>
      </c>
      <c r="U23" s="269">
        <v>710</v>
      </c>
      <c r="V23" s="269">
        <v>2</v>
      </c>
      <c r="W23" s="269">
        <v>3</v>
      </c>
      <c r="X23" s="269">
        <v>0</v>
      </c>
      <c r="Y23" s="269">
        <v>38</v>
      </c>
      <c r="Z23" s="269">
        <v>0</v>
      </c>
      <c r="AA23" s="269">
        <v>0</v>
      </c>
      <c r="AB23" s="269">
        <v>0</v>
      </c>
      <c r="AC23" s="269">
        <v>0</v>
      </c>
      <c r="AD23" s="269">
        <v>0</v>
      </c>
      <c r="AE23" s="269">
        <v>0</v>
      </c>
      <c r="AF23" s="269">
        <v>0</v>
      </c>
      <c r="AG23" s="269">
        <v>0</v>
      </c>
      <c r="AH23" s="269">
        <v>10</v>
      </c>
      <c r="AI23" s="269">
        <v>2</v>
      </c>
      <c r="AJ23" s="269">
        <v>0</v>
      </c>
      <c r="AK23" s="269">
        <v>0</v>
      </c>
      <c r="AL23" s="269">
        <v>8</v>
      </c>
      <c r="AM23" s="269">
        <v>0</v>
      </c>
      <c r="AN23" s="269">
        <v>0</v>
      </c>
      <c r="AO23" s="269">
        <v>0</v>
      </c>
      <c r="AP23" s="270">
        <v>797</v>
      </c>
      <c r="AQ23" s="269">
        <v>4</v>
      </c>
      <c r="AR23" s="269">
        <v>390</v>
      </c>
      <c r="AS23" s="269">
        <v>0</v>
      </c>
      <c r="AT23" s="269">
        <v>109</v>
      </c>
      <c r="AU23" s="269">
        <v>64</v>
      </c>
      <c r="AV23" s="269">
        <v>54</v>
      </c>
      <c r="AW23" s="270">
        <v>621</v>
      </c>
      <c r="AX23" s="269">
        <v>1418</v>
      </c>
      <c r="AY23" s="270">
        <v>4905</v>
      </c>
      <c r="AZ23" s="270">
        <v>5526</v>
      </c>
      <c r="BA23" s="269">
        <v>6323</v>
      </c>
      <c r="BB23" s="270">
        <v>-358</v>
      </c>
      <c r="BC23" s="269">
        <v>5168</v>
      </c>
      <c r="BD23" s="270">
        <v>5965</v>
      </c>
      <c r="BE23" s="271"/>
      <c r="BG23" s="281" t="s">
        <v>463</v>
      </c>
      <c r="BH23" s="283" t="s">
        <v>35</v>
      </c>
      <c r="BI23" s="273">
        <f t="shared" si="0"/>
        <v>1418</v>
      </c>
      <c r="BJ23" s="274">
        <f t="shared" si="1"/>
        <v>358</v>
      </c>
      <c r="BK23" s="275">
        <f t="shared" si="2"/>
        <v>0.25246826516220028</v>
      </c>
      <c r="BL23" s="276">
        <f t="shared" si="3"/>
        <v>0.74753173483779967</v>
      </c>
      <c r="BM23" s="277"/>
      <c r="BN23" s="281" t="s">
        <v>463</v>
      </c>
      <c r="BO23" s="283" t="s">
        <v>35</v>
      </c>
      <c r="BP23" s="278">
        <f t="shared" si="4"/>
        <v>4905</v>
      </c>
      <c r="BQ23" s="279">
        <f t="shared" si="5"/>
        <v>358</v>
      </c>
      <c r="BR23" s="280">
        <f t="shared" si="6"/>
        <v>4547</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0</v>
      </c>
      <c r="Q24" s="269">
        <v>0</v>
      </c>
      <c r="R24" s="269">
        <v>0</v>
      </c>
      <c r="S24" s="269">
        <v>0</v>
      </c>
      <c r="T24" s="269">
        <v>0</v>
      </c>
      <c r="U24" s="269">
        <v>0</v>
      </c>
      <c r="V24" s="269">
        <v>2</v>
      </c>
      <c r="W24" s="269">
        <v>1</v>
      </c>
      <c r="X24" s="269">
        <v>0</v>
      </c>
      <c r="Y24" s="269">
        <v>8</v>
      </c>
      <c r="Z24" s="269">
        <v>0</v>
      </c>
      <c r="AA24" s="269">
        <v>0</v>
      </c>
      <c r="AB24" s="269">
        <v>0</v>
      </c>
      <c r="AC24" s="269">
        <v>1</v>
      </c>
      <c r="AD24" s="269">
        <v>0</v>
      </c>
      <c r="AE24" s="269">
        <v>0</v>
      </c>
      <c r="AF24" s="269">
        <v>0</v>
      </c>
      <c r="AG24" s="269">
        <v>0</v>
      </c>
      <c r="AH24" s="269">
        <v>9</v>
      </c>
      <c r="AI24" s="269">
        <v>0</v>
      </c>
      <c r="AJ24" s="269">
        <v>0</v>
      </c>
      <c r="AK24" s="269">
        <v>0</v>
      </c>
      <c r="AL24" s="269">
        <v>0</v>
      </c>
      <c r="AM24" s="269">
        <v>0</v>
      </c>
      <c r="AN24" s="269">
        <v>0</v>
      </c>
      <c r="AO24" s="269">
        <v>0</v>
      </c>
      <c r="AP24" s="270">
        <v>21</v>
      </c>
      <c r="AQ24" s="269">
        <v>0</v>
      </c>
      <c r="AR24" s="269">
        <v>370</v>
      </c>
      <c r="AS24" s="269">
        <v>0</v>
      </c>
      <c r="AT24" s="269">
        <v>322</v>
      </c>
      <c r="AU24" s="269">
        <v>28</v>
      </c>
      <c r="AV24" s="269">
        <v>0</v>
      </c>
      <c r="AW24" s="270">
        <v>720</v>
      </c>
      <c r="AX24" s="269">
        <v>741</v>
      </c>
      <c r="AY24" s="270">
        <v>26</v>
      </c>
      <c r="AZ24" s="270">
        <v>746</v>
      </c>
      <c r="BA24" s="269">
        <v>767</v>
      </c>
      <c r="BB24" s="270">
        <v>-722</v>
      </c>
      <c r="BC24" s="269">
        <v>24</v>
      </c>
      <c r="BD24" s="270">
        <v>45</v>
      </c>
      <c r="BE24" s="271"/>
      <c r="BG24" s="281" t="s">
        <v>464</v>
      </c>
      <c r="BH24" s="283" t="s">
        <v>465</v>
      </c>
      <c r="BI24" s="273">
        <f t="shared" si="0"/>
        <v>741</v>
      </c>
      <c r="BJ24" s="274">
        <f t="shared" si="1"/>
        <v>722</v>
      </c>
      <c r="BK24" s="275">
        <f t="shared" si="2"/>
        <v>0.97435897435897434</v>
      </c>
      <c r="BL24" s="276">
        <f t="shared" si="3"/>
        <v>2.5641025641025661E-2</v>
      </c>
      <c r="BM24" s="277"/>
      <c r="BN24" s="281" t="s">
        <v>464</v>
      </c>
      <c r="BO24" s="283" t="s">
        <v>465</v>
      </c>
      <c r="BP24" s="278">
        <f t="shared" si="4"/>
        <v>26</v>
      </c>
      <c r="BQ24" s="279">
        <f t="shared" si="5"/>
        <v>722</v>
      </c>
      <c r="BR24" s="280">
        <f t="shared" si="6"/>
        <v>-696</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45</v>
      </c>
      <c r="X25" s="269">
        <v>0</v>
      </c>
      <c r="Y25" s="269">
        <v>0</v>
      </c>
      <c r="Z25" s="269">
        <v>0</v>
      </c>
      <c r="AA25" s="269">
        <v>0</v>
      </c>
      <c r="AB25" s="269">
        <v>0</v>
      </c>
      <c r="AC25" s="269">
        <v>0</v>
      </c>
      <c r="AD25" s="269">
        <v>0</v>
      </c>
      <c r="AE25" s="269">
        <v>0</v>
      </c>
      <c r="AF25" s="269">
        <v>22</v>
      </c>
      <c r="AG25" s="269">
        <v>0</v>
      </c>
      <c r="AH25" s="269">
        <v>30</v>
      </c>
      <c r="AI25" s="269">
        <v>0</v>
      </c>
      <c r="AJ25" s="269">
        <v>0</v>
      </c>
      <c r="AK25" s="269">
        <v>0</v>
      </c>
      <c r="AL25" s="269">
        <v>35</v>
      </c>
      <c r="AM25" s="269">
        <v>0</v>
      </c>
      <c r="AN25" s="269">
        <v>0</v>
      </c>
      <c r="AO25" s="269">
        <v>0</v>
      </c>
      <c r="AP25" s="270">
        <v>132</v>
      </c>
      <c r="AQ25" s="269">
        <v>0</v>
      </c>
      <c r="AR25" s="269">
        <v>709</v>
      </c>
      <c r="AS25" s="269">
        <v>0</v>
      </c>
      <c r="AT25" s="269">
        <v>303</v>
      </c>
      <c r="AU25" s="269">
        <v>51</v>
      </c>
      <c r="AV25" s="269">
        <v>1</v>
      </c>
      <c r="AW25" s="270">
        <v>1064</v>
      </c>
      <c r="AX25" s="269">
        <v>1196</v>
      </c>
      <c r="AY25" s="270">
        <v>83</v>
      </c>
      <c r="AZ25" s="270">
        <v>1147</v>
      </c>
      <c r="BA25" s="269">
        <v>1279</v>
      </c>
      <c r="BB25" s="270">
        <v>-1187</v>
      </c>
      <c r="BC25" s="269">
        <v>-40</v>
      </c>
      <c r="BD25" s="270">
        <v>92</v>
      </c>
      <c r="BE25" s="271"/>
      <c r="BG25" s="281" t="s">
        <v>466</v>
      </c>
      <c r="BH25" s="283" t="s">
        <v>191</v>
      </c>
      <c r="BI25" s="273">
        <f t="shared" si="0"/>
        <v>1196</v>
      </c>
      <c r="BJ25" s="274">
        <f t="shared" si="1"/>
        <v>1187</v>
      </c>
      <c r="BK25" s="275">
        <f t="shared" si="2"/>
        <v>0.99247491638795982</v>
      </c>
      <c r="BL25" s="276">
        <f t="shared" si="3"/>
        <v>7.5250836120401843E-3</v>
      </c>
      <c r="BM25" s="277"/>
      <c r="BN25" s="281" t="s">
        <v>466</v>
      </c>
      <c r="BO25" s="283" t="s">
        <v>191</v>
      </c>
      <c r="BP25" s="278">
        <f t="shared" si="4"/>
        <v>83</v>
      </c>
      <c r="BQ25" s="279">
        <f t="shared" si="5"/>
        <v>1187</v>
      </c>
      <c r="BR25" s="280">
        <f t="shared" si="6"/>
        <v>-1104</v>
      </c>
      <c r="BS25" s="277"/>
    </row>
    <row r="26" spans="1:71" x14ac:dyDescent="0.2">
      <c r="A26" s="281" t="s">
        <v>467</v>
      </c>
      <c r="B26" s="282" t="s">
        <v>50</v>
      </c>
      <c r="C26" s="269">
        <v>12</v>
      </c>
      <c r="D26" s="269">
        <v>0</v>
      </c>
      <c r="E26" s="269">
        <v>0</v>
      </c>
      <c r="F26" s="269">
        <v>0</v>
      </c>
      <c r="G26" s="269">
        <v>40</v>
      </c>
      <c r="H26" s="269">
        <v>1</v>
      </c>
      <c r="I26" s="269">
        <v>2</v>
      </c>
      <c r="J26" s="269">
        <v>5</v>
      </c>
      <c r="K26" s="269">
        <v>1</v>
      </c>
      <c r="L26" s="269">
        <v>8</v>
      </c>
      <c r="M26" s="269">
        <v>2</v>
      </c>
      <c r="N26" s="269">
        <v>1</v>
      </c>
      <c r="O26" s="269">
        <v>1</v>
      </c>
      <c r="P26" s="269">
        <v>4</v>
      </c>
      <c r="Q26" s="269">
        <v>0</v>
      </c>
      <c r="R26" s="269">
        <v>2</v>
      </c>
      <c r="S26" s="269">
        <v>1</v>
      </c>
      <c r="T26" s="269">
        <v>1</v>
      </c>
      <c r="U26" s="269">
        <v>23</v>
      </c>
      <c r="V26" s="269">
        <v>0</v>
      </c>
      <c r="W26" s="269">
        <v>0</v>
      </c>
      <c r="X26" s="269">
        <v>92</v>
      </c>
      <c r="Y26" s="269">
        <v>14</v>
      </c>
      <c r="Z26" s="269">
        <v>20</v>
      </c>
      <c r="AA26" s="269">
        <v>5</v>
      </c>
      <c r="AB26" s="269">
        <v>1</v>
      </c>
      <c r="AC26" s="269">
        <v>13</v>
      </c>
      <c r="AD26" s="269">
        <v>13</v>
      </c>
      <c r="AE26" s="269">
        <v>0</v>
      </c>
      <c r="AF26" s="269">
        <v>7</v>
      </c>
      <c r="AG26" s="269">
        <v>0</v>
      </c>
      <c r="AH26" s="269">
        <v>49</v>
      </c>
      <c r="AI26" s="269">
        <v>50</v>
      </c>
      <c r="AJ26" s="269">
        <v>13</v>
      </c>
      <c r="AK26" s="269">
        <v>6</v>
      </c>
      <c r="AL26" s="269">
        <v>5</v>
      </c>
      <c r="AM26" s="269">
        <v>15</v>
      </c>
      <c r="AN26" s="269">
        <v>1</v>
      </c>
      <c r="AO26" s="269">
        <v>2</v>
      </c>
      <c r="AP26" s="270">
        <v>410</v>
      </c>
      <c r="AQ26" s="269">
        <v>15</v>
      </c>
      <c r="AR26" s="269">
        <v>332</v>
      </c>
      <c r="AS26" s="269">
        <v>0</v>
      </c>
      <c r="AT26" s="269">
        <v>38</v>
      </c>
      <c r="AU26" s="269">
        <v>11</v>
      </c>
      <c r="AV26" s="269">
        <v>-7</v>
      </c>
      <c r="AW26" s="270">
        <v>389</v>
      </c>
      <c r="AX26" s="269">
        <v>799</v>
      </c>
      <c r="AY26" s="270">
        <v>533</v>
      </c>
      <c r="AZ26" s="270">
        <v>922</v>
      </c>
      <c r="BA26" s="269">
        <v>1332</v>
      </c>
      <c r="BB26" s="270">
        <v>-757</v>
      </c>
      <c r="BC26" s="269">
        <v>165</v>
      </c>
      <c r="BD26" s="270">
        <v>575</v>
      </c>
      <c r="BE26" s="271"/>
      <c r="BG26" s="281" t="s">
        <v>467</v>
      </c>
      <c r="BH26" s="283" t="s">
        <v>50</v>
      </c>
      <c r="BI26" s="273">
        <f t="shared" si="0"/>
        <v>799</v>
      </c>
      <c r="BJ26" s="274">
        <f t="shared" si="1"/>
        <v>757</v>
      </c>
      <c r="BK26" s="275">
        <f t="shared" si="2"/>
        <v>0.94743429286608261</v>
      </c>
      <c r="BL26" s="276">
        <f t="shared" si="3"/>
        <v>5.2565707133917394E-2</v>
      </c>
      <c r="BM26" s="277"/>
      <c r="BN26" s="281" t="s">
        <v>467</v>
      </c>
      <c r="BO26" s="283" t="s">
        <v>50</v>
      </c>
      <c r="BP26" s="278">
        <f t="shared" si="4"/>
        <v>533</v>
      </c>
      <c r="BQ26" s="279">
        <f t="shared" si="5"/>
        <v>757</v>
      </c>
      <c r="BR26" s="280">
        <f t="shared" si="6"/>
        <v>-224</v>
      </c>
      <c r="BS26" s="277"/>
    </row>
    <row r="27" spans="1:71" x14ac:dyDescent="0.2">
      <c r="A27" s="281" t="s">
        <v>468</v>
      </c>
      <c r="B27" s="282" t="s">
        <v>36</v>
      </c>
      <c r="C27" s="269">
        <v>24</v>
      </c>
      <c r="D27" s="269">
        <v>0</v>
      </c>
      <c r="E27" s="269">
        <v>0</v>
      </c>
      <c r="F27" s="269">
        <v>0</v>
      </c>
      <c r="G27" s="269">
        <v>2</v>
      </c>
      <c r="H27" s="269">
        <v>0</v>
      </c>
      <c r="I27" s="269">
        <v>0</v>
      </c>
      <c r="J27" s="269">
        <v>4</v>
      </c>
      <c r="K27" s="269">
        <v>0</v>
      </c>
      <c r="L27" s="269">
        <v>14</v>
      </c>
      <c r="M27" s="269">
        <v>1</v>
      </c>
      <c r="N27" s="269">
        <v>0</v>
      </c>
      <c r="O27" s="269">
        <v>0</v>
      </c>
      <c r="P27" s="269">
        <v>5</v>
      </c>
      <c r="Q27" s="269">
        <v>0</v>
      </c>
      <c r="R27" s="269">
        <v>1</v>
      </c>
      <c r="S27" s="269">
        <v>0</v>
      </c>
      <c r="T27" s="269">
        <v>1</v>
      </c>
      <c r="U27" s="269">
        <v>11</v>
      </c>
      <c r="V27" s="269">
        <v>0</v>
      </c>
      <c r="W27" s="269">
        <v>0</v>
      </c>
      <c r="X27" s="269">
        <v>0</v>
      </c>
      <c r="Y27" s="269">
        <v>3</v>
      </c>
      <c r="Z27" s="269">
        <v>32</v>
      </c>
      <c r="AA27" s="269">
        <v>42</v>
      </c>
      <c r="AB27" s="269">
        <v>1</v>
      </c>
      <c r="AC27" s="269">
        <v>7</v>
      </c>
      <c r="AD27" s="269">
        <v>1</v>
      </c>
      <c r="AE27" s="269">
        <v>14</v>
      </c>
      <c r="AF27" s="269">
        <v>8</v>
      </c>
      <c r="AG27" s="269">
        <v>0</v>
      </c>
      <c r="AH27" s="269">
        <v>45</v>
      </c>
      <c r="AI27" s="269">
        <v>26</v>
      </c>
      <c r="AJ27" s="269">
        <v>7</v>
      </c>
      <c r="AK27" s="269">
        <v>0</v>
      </c>
      <c r="AL27" s="269">
        <v>1</v>
      </c>
      <c r="AM27" s="269">
        <v>5</v>
      </c>
      <c r="AN27" s="269">
        <v>0</v>
      </c>
      <c r="AO27" s="269">
        <v>0</v>
      </c>
      <c r="AP27" s="270">
        <v>255</v>
      </c>
      <c r="AQ27" s="269">
        <v>0</v>
      </c>
      <c r="AR27" s="269">
        <v>0</v>
      </c>
      <c r="AS27" s="269">
        <v>0</v>
      </c>
      <c r="AT27" s="269">
        <v>4013</v>
      </c>
      <c r="AU27" s="269">
        <v>210</v>
      </c>
      <c r="AV27" s="269">
        <v>0</v>
      </c>
      <c r="AW27" s="270">
        <v>4223</v>
      </c>
      <c r="AX27" s="269">
        <v>4478</v>
      </c>
      <c r="AY27" s="270">
        <v>0</v>
      </c>
      <c r="AZ27" s="270">
        <v>4223</v>
      </c>
      <c r="BA27" s="269">
        <v>4478</v>
      </c>
      <c r="BB27" s="270">
        <v>0</v>
      </c>
      <c r="BC27" s="269">
        <v>4223</v>
      </c>
      <c r="BD27" s="270">
        <v>4478</v>
      </c>
      <c r="BE27" s="271"/>
      <c r="BG27" s="281" t="s">
        <v>468</v>
      </c>
      <c r="BH27" s="283" t="s">
        <v>36</v>
      </c>
      <c r="BI27" s="273">
        <f t="shared" si="0"/>
        <v>4478</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84</v>
      </c>
      <c r="D28" s="269">
        <v>0</v>
      </c>
      <c r="E28" s="269">
        <v>0</v>
      </c>
      <c r="F28" s="269">
        <v>0</v>
      </c>
      <c r="G28" s="269">
        <v>59</v>
      </c>
      <c r="H28" s="269">
        <v>3</v>
      </c>
      <c r="I28" s="269">
        <v>7</v>
      </c>
      <c r="J28" s="269">
        <v>38</v>
      </c>
      <c r="K28" s="269">
        <v>4</v>
      </c>
      <c r="L28" s="269">
        <v>147</v>
      </c>
      <c r="M28" s="269">
        <v>13</v>
      </c>
      <c r="N28" s="269">
        <v>3</v>
      </c>
      <c r="O28" s="269">
        <v>1</v>
      </c>
      <c r="P28" s="269">
        <v>32</v>
      </c>
      <c r="Q28" s="269">
        <v>1</v>
      </c>
      <c r="R28" s="269">
        <v>6</v>
      </c>
      <c r="S28" s="269">
        <v>2</v>
      </c>
      <c r="T28" s="269">
        <v>8</v>
      </c>
      <c r="U28" s="269">
        <v>56</v>
      </c>
      <c r="V28" s="269">
        <v>0</v>
      </c>
      <c r="W28" s="269">
        <v>1</v>
      </c>
      <c r="X28" s="269">
        <v>5</v>
      </c>
      <c r="Y28" s="269">
        <v>14</v>
      </c>
      <c r="Z28" s="269">
        <v>244</v>
      </c>
      <c r="AA28" s="269">
        <v>61</v>
      </c>
      <c r="AB28" s="269">
        <v>26</v>
      </c>
      <c r="AC28" s="269">
        <v>52</v>
      </c>
      <c r="AD28" s="269">
        <v>3</v>
      </c>
      <c r="AE28" s="269">
        <v>3</v>
      </c>
      <c r="AF28" s="269">
        <v>34</v>
      </c>
      <c r="AG28" s="269">
        <v>0</v>
      </c>
      <c r="AH28" s="269">
        <v>66</v>
      </c>
      <c r="AI28" s="269">
        <v>97</v>
      </c>
      <c r="AJ28" s="269">
        <v>41</v>
      </c>
      <c r="AK28" s="269">
        <v>0</v>
      </c>
      <c r="AL28" s="269">
        <v>3</v>
      </c>
      <c r="AM28" s="269">
        <v>70</v>
      </c>
      <c r="AN28" s="269">
        <v>0</v>
      </c>
      <c r="AO28" s="269">
        <v>0</v>
      </c>
      <c r="AP28" s="270">
        <v>1184</v>
      </c>
      <c r="AQ28" s="269">
        <v>0</v>
      </c>
      <c r="AR28" s="269">
        <v>802</v>
      </c>
      <c r="AS28" s="269">
        <v>0</v>
      </c>
      <c r="AT28" s="269">
        <v>0</v>
      </c>
      <c r="AU28" s="269">
        <v>0</v>
      </c>
      <c r="AV28" s="269">
        <v>0</v>
      </c>
      <c r="AW28" s="270">
        <v>802</v>
      </c>
      <c r="AX28" s="269">
        <v>1986</v>
      </c>
      <c r="AY28" s="270">
        <v>727</v>
      </c>
      <c r="AZ28" s="270">
        <v>1529</v>
      </c>
      <c r="BA28" s="269">
        <v>2713</v>
      </c>
      <c r="BB28" s="270">
        <v>-306</v>
      </c>
      <c r="BC28" s="269">
        <v>1223</v>
      </c>
      <c r="BD28" s="270">
        <v>2407</v>
      </c>
      <c r="BE28" s="271"/>
      <c r="BG28" s="281" t="s">
        <v>469</v>
      </c>
      <c r="BH28" s="283" t="s">
        <v>192</v>
      </c>
      <c r="BI28" s="273">
        <f t="shared" si="0"/>
        <v>1986</v>
      </c>
      <c r="BJ28" s="274">
        <f t="shared" si="1"/>
        <v>306</v>
      </c>
      <c r="BK28" s="275">
        <f t="shared" si="2"/>
        <v>0.15407854984894259</v>
      </c>
      <c r="BL28" s="276">
        <f t="shared" si="3"/>
        <v>0.84592145015105746</v>
      </c>
      <c r="BM28" s="277"/>
      <c r="BN28" s="281" t="s">
        <v>469</v>
      </c>
      <c r="BO28" s="283" t="s">
        <v>192</v>
      </c>
      <c r="BP28" s="278">
        <f t="shared" si="4"/>
        <v>727</v>
      </c>
      <c r="BQ28" s="279">
        <f t="shared" si="5"/>
        <v>306</v>
      </c>
      <c r="BR28" s="280">
        <f t="shared" si="6"/>
        <v>421</v>
      </c>
      <c r="BS28" s="277"/>
    </row>
    <row r="29" spans="1:71" x14ac:dyDescent="0.2">
      <c r="A29" s="281" t="s">
        <v>470</v>
      </c>
      <c r="B29" s="282" t="s">
        <v>285</v>
      </c>
      <c r="C29" s="269">
        <v>5</v>
      </c>
      <c r="D29" s="269">
        <v>0</v>
      </c>
      <c r="E29" s="269">
        <v>0</v>
      </c>
      <c r="F29" s="269">
        <v>0</v>
      </c>
      <c r="G29" s="269">
        <v>7</v>
      </c>
      <c r="H29" s="269">
        <v>0</v>
      </c>
      <c r="I29" s="269">
        <v>0</v>
      </c>
      <c r="J29" s="269">
        <v>3</v>
      </c>
      <c r="K29" s="269">
        <v>0</v>
      </c>
      <c r="L29" s="269">
        <v>4</v>
      </c>
      <c r="M29" s="269">
        <v>0</v>
      </c>
      <c r="N29" s="269">
        <v>0</v>
      </c>
      <c r="O29" s="269">
        <v>0</v>
      </c>
      <c r="P29" s="269">
        <v>1</v>
      </c>
      <c r="Q29" s="269">
        <v>0</v>
      </c>
      <c r="R29" s="269">
        <v>0</v>
      </c>
      <c r="S29" s="269">
        <v>0</v>
      </c>
      <c r="T29" s="269">
        <v>1</v>
      </c>
      <c r="U29" s="269">
        <v>3</v>
      </c>
      <c r="V29" s="269">
        <v>0</v>
      </c>
      <c r="W29" s="269">
        <v>0</v>
      </c>
      <c r="X29" s="269">
        <v>0</v>
      </c>
      <c r="Y29" s="269">
        <v>3</v>
      </c>
      <c r="Z29" s="269">
        <v>1</v>
      </c>
      <c r="AA29" s="269">
        <v>129</v>
      </c>
      <c r="AB29" s="269">
        <v>3</v>
      </c>
      <c r="AC29" s="269">
        <v>6</v>
      </c>
      <c r="AD29" s="269">
        <v>1</v>
      </c>
      <c r="AE29" s="269">
        <v>0</v>
      </c>
      <c r="AF29" s="269">
        <v>5</v>
      </c>
      <c r="AG29" s="269">
        <v>0</v>
      </c>
      <c r="AH29" s="269">
        <v>22</v>
      </c>
      <c r="AI29" s="269">
        <v>37</v>
      </c>
      <c r="AJ29" s="269">
        <v>16</v>
      </c>
      <c r="AK29" s="269">
        <v>0</v>
      </c>
      <c r="AL29" s="269">
        <v>0</v>
      </c>
      <c r="AM29" s="269">
        <v>17</v>
      </c>
      <c r="AN29" s="269">
        <v>0</v>
      </c>
      <c r="AO29" s="269">
        <v>0</v>
      </c>
      <c r="AP29" s="270">
        <v>264</v>
      </c>
      <c r="AQ29" s="269">
        <v>0</v>
      </c>
      <c r="AR29" s="269">
        <v>230</v>
      </c>
      <c r="AS29" s="269">
        <v>-3</v>
      </c>
      <c r="AT29" s="269">
        <v>0</v>
      </c>
      <c r="AU29" s="269">
        <v>0</v>
      </c>
      <c r="AV29" s="269">
        <v>0</v>
      </c>
      <c r="AW29" s="270">
        <v>227</v>
      </c>
      <c r="AX29" s="269">
        <v>491</v>
      </c>
      <c r="AY29" s="270">
        <v>906</v>
      </c>
      <c r="AZ29" s="270">
        <v>1133</v>
      </c>
      <c r="BA29" s="269">
        <v>1397</v>
      </c>
      <c r="BB29" s="270">
        <v>0</v>
      </c>
      <c r="BC29" s="269">
        <v>1133</v>
      </c>
      <c r="BD29" s="270">
        <v>1397</v>
      </c>
      <c r="BE29" s="271"/>
      <c r="BG29" s="281" t="s">
        <v>470</v>
      </c>
      <c r="BH29" s="283" t="s">
        <v>285</v>
      </c>
      <c r="BI29" s="273">
        <f t="shared" si="0"/>
        <v>491</v>
      </c>
      <c r="BJ29" s="274">
        <f t="shared" si="1"/>
        <v>0</v>
      </c>
      <c r="BK29" s="275">
        <f t="shared" si="2"/>
        <v>0</v>
      </c>
      <c r="BL29" s="276">
        <f t="shared" si="3"/>
        <v>1</v>
      </c>
      <c r="BM29" s="277"/>
      <c r="BN29" s="281" t="s">
        <v>470</v>
      </c>
      <c r="BO29" s="283" t="s">
        <v>285</v>
      </c>
      <c r="BP29" s="278">
        <f t="shared" si="4"/>
        <v>906</v>
      </c>
      <c r="BQ29" s="279">
        <f t="shared" si="5"/>
        <v>0</v>
      </c>
      <c r="BR29" s="280">
        <f t="shared" si="6"/>
        <v>906</v>
      </c>
      <c r="BS29" s="277"/>
    </row>
    <row r="30" spans="1:71" x14ac:dyDescent="0.2">
      <c r="A30" s="281" t="s">
        <v>471</v>
      </c>
      <c r="B30" s="282" t="s">
        <v>281</v>
      </c>
      <c r="C30" s="269">
        <v>4</v>
      </c>
      <c r="D30" s="269">
        <v>0</v>
      </c>
      <c r="E30" s="269">
        <v>0</v>
      </c>
      <c r="F30" s="269">
        <v>0</v>
      </c>
      <c r="G30" s="269">
        <v>4</v>
      </c>
      <c r="H30" s="269">
        <v>0</v>
      </c>
      <c r="I30" s="269">
        <v>0</v>
      </c>
      <c r="J30" s="269">
        <v>3</v>
      </c>
      <c r="K30" s="269">
        <v>0</v>
      </c>
      <c r="L30" s="269">
        <v>0</v>
      </c>
      <c r="M30" s="269">
        <v>0</v>
      </c>
      <c r="N30" s="269">
        <v>0</v>
      </c>
      <c r="O30" s="269">
        <v>0</v>
      </c>
      <c r="P30" s="269">
        <v>0</v>
      </c>
      <c r="Q30" s="269">
        <v>0</v>
      </c>
      <c r="R30" s="269">
        <v>0</v>
      </c>
      <c r="S30" s="269">
        <v>0</v>
      </c>
      <c r="T30" s="269">
        <v>0</v>
      </c>
      <c r="U30" s="269">
        <v>1</v>
      </c>
      <c r="V30" s="269">
        <v>0</v>
      </c>
      <c r="W30" s="269">
        <v>0</v>
      </c>
      <c r="X30" s="269">
        <v>0</v>
      </c>
      <c r="Y30" s="269">
        <v>9</v>
      </c>
      <c r="Z30" s="269">
        <v>30</v>
      </c>
      <c r="AA30" s="269">
        <v>3</v>
      </c>
      <c r="AB30" s="269">
        <v>0</v>
      </c>
      <c r="AC30" s="269">
        <v>3</v>
      </c>
      <c r="AD30" s="269">
        <v>3</v>
      </c>
      <c r="AE30" s="269">
        <v>0</v>
      </c>
      <c r="AF30" s="269">
        <v>15</v>
      </c>
      <c r="AG30" s="269">
        <v>0</v>
      </c>
      <c r="AH30" s="269">
        <v>150</v>
      </c>
      <c r="AI30" s="269">
        <v>24</v>
      </c>
      <c r="AJ30" s="269">
        <v>13</v>
      </c>
      <c r="AK30" s="269">
        <v>0</v>
      </c>
      <c r="AL30" s="269">
        <v>0</v>
      </c>
      <c r="AM30" s="269">
        <v>30</v>
      </c>
      <c r="AN30" s="269">
        <v>0</v>
      </c>
      <c r="AO30" s="269">
        <v>1</v>
      </c>
      <c r="AP30" s="270">
        <v>293</v>
      </c>
      <c r="AQ30" s="269">
        <v>0</v>
      </c>
      <c r="AR30" s="269">
        <v>33</v>
      </c>
      <c r="AS30" s="269">
        <v>73</v>
      </c>
      <c r="AT30" s="269">
        <v>0</v>
      </c>
      <c r="AU30" s="269">
        <v>0</v>
      </c>
      <c r="AV30" s="269">
        <v>0</v>
      </c>
      <c r="AW30" s="270">
        <v>106</v>
      </c>
      <c r="AX30" s="269">
        <v>399</v>
      </c>
      <c r="AY30" s="270">
        <v>1</v>
      </c>
      <c r="AZ30" s="270">
        <v>107</v>
      </c>
      <c r="BA30" s="269">
        <v>400</v>
      </c>
      <c r="BB30" s="270">
        <v>-65</v>
      </c>
      <c r="BC30" s="269">
        <v>42</v>
      </c>
      <c r="BD30" s="270">
        <v>335</v>
      </c>
      <c r="BE30" s="271"/>
      <c r="BG30" s="281" t="s">
        <v>471</v>
      </c>
      <c r="BH30" s="283" t="s">
        <v>281</v>
      </c>
      <c r="BI30" s="273">
        <f t="shared" si="0"/>
        <v>399</v>
      </c>
      <c r="BJ30" s="274">
        <f t="shared" si="1"/>
        <v>65</v>
      </c>
      <c r="BK30" s="275">
        <f t="shared" si="2"/>
        <v>0.16290726817042606</v>
      </c>
      <c r="BL30" s="276">
        <f t="shared" si="3"/>
        <v>0.837092731829574</v>
      </c>
      <c r="BM30" s="277"/>
      <c r="BN30" s="281" t="s">
        <v>471</v>
      </c>
      <c r="BO30" s="283" t="s">
        <v>281</v>
      </c>
      <c r="BP30" s="278">
        <f t="shared" si="4"/>
        <v>1</v>
      </c>
      <c r="BQ30" s="279">
        <f t="shared" si="5"/>
        <v>65</v>
      </c>
      <c r="BR30" s="280">
        <f t="shared" si="6"/>
        <v>-64</v>
      </c>
      <c r="BS30" s="277"/>
    </row>
    <row r="31" spans="1:71" x14ac:dyDescent="0.2">
      <c r="A31" s="281" t="s">
        <v>472</v>
      </c>
      <c r="B31" s="282" t="s">
        <v>384</v>
      </c>
      <c r="C31" s="269">
        <v>623</v>
      </c>
      <c r="D31" s="269">
        <v>2</v>
      </c>
      <c r="E31" s="269">
        <v>1</v>
      </c>
      <c r="F31" s="269">
        <v>0</v>
      </c>
      <c r="G31" s="269">
        <v>329</v>
      </c>
      <c r="H31" s="269">
        <v>6</v>
      </c>
      <c r="I31" s="269">
        <v>21</v>
      </c>
      <c r="J31" s="269">
        <v>52</v>
      </c>
      <c r="K31" s="269">
        <v>5</v>
      </c>
      <c r="L31" s="269">
        <v>256</v>
      </c>
      <c r="M31" s="269">
        <v>9</v>
      </c>
      <c r="N31" s="269">
        <v>2</v>
      </c>
      <c r="O31" s="269">
        <v>1</v>
      </c>
      <c r="P31" s="269">
        <v>62</v>
      </c>
      <c r="Q31" s="269">
        <v>5</v>
      </c>
      <c r="R31" s="269">
        <v>19</v>
      </c>
      <c r="S31" s="269">
        <v>9</v>
      </c>
      <c r="T31" s="269">
        <v>12</v>
      </c>
      <c r="U31" s="269">
        <v>310</v>
      </c>
      <c r="V31" s="269">
        <v>2</v>
      </c>
      <c r="W31" s="269">
        <v>4</v>
      </c>
      <c r="X31" s="269">
        <v>56</v>
      </c>
      <c r="Y31" s="269">
        <v>264</v>
      </c>
      <c r="Z31" s="269">
        <v>42</v>
      </c>
      <c r="AA31" s="269">
        <v>26</v>
      </c>
      <c r="AB31" s="269">
        <v>5</v>
      </c>
      <c r="AC31" s="269">
        <v>25</v>
      </c>
      <c r="AD31" s="269">
        <v>4</v>
      </c>
      <c r="AE31" s="269">
        <v>2</v>
      </c>
      <c r="AF31" s="269">
        <v>28</v>
      </c>
      <c r="AG31" s="269">
        <v>0</v>
      </c>
      <c r="AH31" s="269">
        <v>54</v>
      </c>
      <c r="AI31" s="269">
        <v>58</v>
      </c>
      <c r="AJ31" s="269">
        <v>161</v>
      </c>
      <c r="AK31" s="269">
        <v>5</v>
      </c>
      <c r="AL31" s="269">
        <v>19</v>
      </c>
      <c r="AM31" s="269">
        <v>142</v>
      </c>
      <c r="AN31" s="269">
        <v>9</v>
      </c>
      <c r="AO31" s="269">
        <v>3</v>
      </c>
      <c r="AP31" s="270">
        <v>2633</v>
      </c>
      <c r="AQ31" s="269">
        <v>73</v>
      </c>
      <c r="AR31" s="269">
        <v>5648</v>
      </c>
      <c r="AS31" s="269">
        <v>1</v>
      </c>
      <c r="AT31" s="269">
        <v>203</v>
      </c>
      <c r="AU31" s="269">
        <v>114</v>
      </c>
      <c r="AV31" s="269">
        <v>2</v>
      </c>
      <c r="AW31" s="270">
        <v>6041</v>
      </c>
      <c r="AX31" s="269">
        <v>8674</v>
      </c>
      <c r="AY31" s="270">
        <v>848</v>
      </c>
      <c r="AZ31" s="270">
        <v>6889</v>
      </c>
      <c r="BA31" s="269">
        <v>9522</v>
      </c>
      <c r="BB31" s="270">
        <v>-7358</v>
      </c>
      <c r="BC31" s="269">
        <v>-469</v>
      </c>
      <c r="BD31" s="270">
        <v>2164</v>
      </c>
      <c r="BE31" s="271"/>
      <c r="BG31" s="281" t="s">
        <v>472</v>
      </c>
      <c r="BH31" s="283" t="s">
        <v>384</v>
      </c>
      <c r="BI31" s="273">
        <f t="shared" si="0"/>
        <v>8674</v>
      </c>
      <c r="BJ31" s="274">
        <f t="shared" si="1"/>
        <v>7358</v>
      </c>
      <c r="BK31" s="275">
        <f t="shared" si="2"/>
        <v>0.84828222273460918</v>
      </c>
      <c r="BL31" s="276">
        <f t="shared" si="3"/>
        <v>0.15171777726539082</v>
      </c>
      <c r="BM31" s="277"/>
      <c r="BN31" s="281" t="s">
        <v>472</v>
      </c>
      <c r="BO31" s="283" t="s">
        <v>384</v>
      </c>
      <c r="BP31" s="278">
        <f t="shared" si="4"/>
        <v>848</v>
      </c>
      <c r="BQ31" s="279">
        <f t="shared" si="5"/>
        <v>7358</v>
      </c>
      <c r="BR31" s="280">
        <f t="shared" si="6"/>
        <v>-6510</v>
      </c>
      <c r="BS31" s="277"/>
    </row>
    <row r="32" spans="1:71" x14ac:dyDescent="0.2">
      <c r="A32" s="281" t="s">
        <v>473</v>
      </c>
      <c r="B32" s="282" t="s">
        <v>37</v>
      </c>
      <c r="C32" s="269">
        <v>44</v>
      </c>
      <c r="D32" s="269">
        <v>0</v>
      </c>
      <c r="E32" s="269">
        <v>0</v>
      </c>
      <c r="F32" s="269">
        <v>0</v>
      </c>
      <c r="G32" s="269">
        <v>17</v>
      </c>
      <c r="H32" s="269">
        <v>1</v>
      </c>
      <c r="I32" s="269">
        <v>2</v>
      </c>
      <c r="J32" s="269">
        <v>7</v>
      </c>
      <c r="K32" s="269">
        <v>2</v>
      </c>
      <c r="L32" s="269">
        <v>11</v>
      </c>
      <c r="M32" s="269">
        <v>3</v>
      </c>
      <c r="N32" s="269">
        <v>0</v>
      </c>
      <c r="O32" s="269">
        <v>0</v>
      </c>
      <c r="P32" s="269">
        <v>15</v>
      </c>
      <c r="Q32" s="269">
        <v>1</v>
      </c>
      <c r="R32" s="269">
        <v>3</v>
      </c>
      <c r="S32" s="269">
        <v>2</v>
      </c>
      <c r="T32" s="269">
        <v>2</v>
      </c>
      <c r="U32" s="269">
        <v>35</v>
      </c>
      <c r="V32" s="269">
        <v>0</v>
      </c>
      <c r="W32" s="269">
        <v>0</v>
      </c>
      <c r="X32" s="269">
        <v>5</v>
      </c>
      <c r="Y32" s="269">
        <v>56</v>
      </c>
      <c r="Z32" s="269">
        <v>46</v>
      </c>
      <c r="AA32" s="269">
        <v>33</v>
      </c>
      <c r="AB32" s="269">
        <v>9</v>
      </c>
      <c r="AC32" s="269">
        <v>38</v>
      </c>
      <c r="AD32" s="269">
        <v>37</v>
      </c>
      <c r="AE32" s="269">
        <v>112</v>
      </c>
      <c r="AF32" s="269">
        <v>42</v>
      </c>
      <c r="AG32" s="269">
        <v>0</v>
      </c>
      <c r="AH32" s="269">
        <v>116</v>
      </c>
      <c r="AI32" s="269">
        <v>39</v>
      </c>
      <c r="AJ32" s="269">
        <v>30</v>
      </c>
      <c r="AK32" s="269">
        <v>3</v>
      </c>
      <c r="AL32" s="269">
        <v>4</v>
      </c>
      <c r="AM32" s="269">
        <v>11</v>
      </c>
      <c r="AN32" s="269">
        <v>0</v>
      </c>
      <c r="AO32" s="269">
        <v>0</v>
      </c>
      <c r="AP32" s="270">
        <v>726</v>
      </c>
      <c r="AQ32" s="269">
        <v>0</v>
      </c>
      <c r="AR32" s="269">
        <v>2143</v>
      </c>
      <c r="AS32" s="269">
        <v>0</v>
      </c>
      <c r="AT32" s="269">
        <v>0</v>
      </c>
      <c r="AU32" s="269">
        <v>0</v>
      </c>
      <c r="AV32" s="269">
        <v>0</v>
      </c>
      <c r="AW32" s="270">
        <v>2143</v>
      </c>
      <c r="AX32" s="269">
        <v>2869</v>
      </c>
      <c r="AY32" s="270">
        <v>47</v>
      </c>
      <c r="AZ32" s="270">
        <v>2190</v>
      </c>
      <c r="BA32" s="269">
        <v>2916</v>
      </c>
      <c r="BB32" s="270">
        <v>-2164</v>
      </c>
      <c r="BC32" s="269">
        <v>26</v>
      </c>
      <c r="BD32" s="270">
        <v>752</v>
      </c>
      <c r="BE32" s="271"/>
      <c r="BG32" s="281" t="s">
        <v>473</v>
      </c>
      <c r="BH32" s="283" t="s">
        <v>37</v>
      </c>
      <c r="BI32" s="273">
        <f t="shared" si="0"/>
        <v>2869</v>
      </c>
      <c r="BJ32" s="274">
        <f t="shared" si="1"/>
        <v>2164</v>
      </c>
      <c r="BK32" s="275">
        <f t="shared" si="2"/>
        <v>0.75426978041129311</v>
      </c>
      <c r="BL32" s="276">
        <f t="shared" si="3"/>
        <v>0.24573021958870689</v>
      </c>
      <c r="BM32" s="277"/>
      <c r="BN32" s="281" t="s">
        <v>473</v>
      </c>
      <c r="BO32" s="283" t="s">
        <v>37</v>
      </c>
      <c r="BP32" s="278">
        <f t="shared" si="4"/>
        <v>47</v>
      </c>
      <c r="BQ32" s="279">
        <f t="shared" si="5"/>
        <v>2164</v>
      </c>
      <c r="BR32" s="280">
        <f t="shared" si="6"/>
        <v>-2117</v>
      </c>
      <c r="BS32" s="277"/>
    </row>
    <row r="33" spans="1:71" x14ac:dyDescent="0.2">
      <c r="A33" s="281" t="s">
        <v>474</v>
      </c>
      <c r="B33" s="282" t="s">
        <v>38</v>
      </c>
      <c r="C33" s="269">
        <v>18</v>
      </c>
      <c r="D33" s="269">
        <v>0</v>
      </c>
      <c r="E33" s="269">
        <v>0</v>
      </c>
      <c r="F33" s="269">
        <v>0</v>
      </c>
      <c r="G33" s="269">
        <v>6</v>
      </c>
      <c r="H33" s="269">
        <v>0</v>
      </c>
      <c r="I33" s="269">
        <v>0</v>
      </c>
      <c r="J33" s="269">
        <v>2</v>
      </c>
      <c r="K33" s="269">
        <v>0</v>
      </c>
      <c r="L33" s="269">
        <v>2</v>
      </c>
      <c r="M33" s="269">
        <v>1</v>
      </c>
      <c r="N33" s="269">
        <v>0</v>
      </c>
      <c r="O33" s="269">
        <v>0</v>
      </c>
      <c r="P33" s="269">
        <v>5</v>
      </c>
      <c r="Q33" s="269">
        <v>0</v>
      </c>
      <c r="R33" s="269">
        <v>1</v>
      </c>
      <c r="S33" s="269">
        <v>0</v>
      </c>
      <c r="T33" s="269">
        <v>0</v>
      </c>
      <c r="U33" s="269">
        <v>11</v>
      </c>
      <c r="V33" s="269">
        <v>0</v>
      </c>
      <c r="W33" s="269">
        <v>0</v>
      </c>
      <c r="X33" s="269">
        <v>1</v>
      </c>
      <c r="Y33" s="269">
        <v>15</v>
      </c>
      <c r="Z33" s="269">
        <v>4</v>
      </c>
      <c r="AA33" s="269">
        <v>0</v>
      </c>
      <c r="AB33" s="269">
        <v>0</v>
      </c>
      <c r="AC33" s="269">
        <v>59</v>
      </c>
      <c r="AD33" s="269">
        <v>10</v>
      </c>
      <c r="AE33" s="269">
        <v>50</v>
      </c>
      <c r="AF33" s="269">
        <v>31</v>
      </c>
      <c r="AG33" s="269">
        <v>0</v>
      </c>
      <c r="AH33" s="269">
        <v>9</v>
      </c>
      <c r="AI33" s="269">
        <v>10</v>
      </c>
      <c r="AJ33" s="269">
        <v>48</v>
      </c>
      <c r="AK33" s="269">
        <v>2</v>
      </c>
      <c r="AL33" s="269">
        <v>3</v>
      </c>
      <c r="AM33" s="269">
        <v>18</v>
      </c>
      <c r="AN33" s="269">
        <v>0</v>
      </c>
      <c r="AO33" s="269">
        <v>1</v>
      </c>
      <c r="AP33" s="270">
        <v>307</v>
      </c>
      <c r="AQ33" s="269">
        <v>0</v>
      </c>
      <c r="AR33" s="269">
        <v>2211</v>
      </c>
      <c r="AS33" s="269">
        <v>2</v>
      </c>
      <c r="AT33" s="269">
        <v>0</v>
      </c>
      <c r="AU33" s="269">
        <v>42</v>
      </c>
      <c r="AV33" s="269">
        <v>0</v>
      </c>
      <c r="AW33" s="270">
        <v>2255</v>
      </c>
      <c r="AX33" s="269">
        <v>2562</v>
      </c>
      <c r="AY33" s="270">
        <v>4</v>
      </c>
      <c r="AZ33" s="270">
        <v>2259</v>
      </c>
      <c r="BA33" s="269">
        <v>2566</v>
      </c>
      <c r="BB33" s="270">
        <v>-1055</v>
      </c>
      <c r="BC33" s="269">
        <v>1204</v>
      </c>
      <c r="BD33" s="270">
        <v>1511</v>
      </c>
      <c r="BE33" s="271"/>
      <c r="BG33" s="281" t="s">
        <v>474</v>
      </c>
      <c r="BH33" s="283" t="s">
        <v>38</v>
      </c>
      <c r="BI33" s="273">
        <f t="shared" si="0"/>
        <v>2562</v>
      </c>
      <c r="BJ33" s="274">
        <f t="shared" si="1"/>
        <v>1055</v>
      </c>
      <c r="BK33" s="275">
        <f t="shared" si="2"/>
        <v>0.41178766588602655</v>
      </c>
      <c r="BL33" s="276">
        <f t="shared" si="3"/>
        <v>0.58821233411397345</v>
      </c>
      <c r="BM33" s="277"/>
      <c r="BN33" s="281" t="s">
        <v>474</v>
      </c>
      <c r="BO33" s="283" t="s">
        <v>38</v>
      </c>
      <c r="BP33" s="278">
        <f t="shared" si="4"/>
        <v>4</v>
      </c>
      <c r="BQ33" s="279">
        <f t="shared" si="5"/>
        <v>1055</v>
      </c>
      <c r="BR33" s="280">
        <f t="shared" si="6"/>
        <v>-1051</v>
      </c>
      <c r="BS33" s="277"/>
    </row>
    <row r="34" spans="1:71" x14ac:dyDescent="0.2">
      <c r="A34" s="281" t="s">
        <v>475</v>
      </c>
      <c r="B34" s="282" t="s">
        <v>476</v>
      </c>
      <c r="C34" s="269">
        <v>257</v>
      </c>
      <c r="D34" s="269">
        <v>2</v>
      </c>
      <c r="E34" s="269">
        <v>0</v>
      </c>
      <c r="F34" s="269">
        <v>0</v>
      </c>
      <c r="G34" s="269">
        <v>110</v>
      </c>
      <c r="H34" s="269">
        <v>1</v>
      </c>
      <c r="I34" s="269">
        <v>7</v>
      </c>
      <c r="J34" s="269">
        <v>28</v>
      </c>
      <c r="K34" s="269">
        <v>10</v>
      </c>
      <c r="L34" s="269">
        <v>71</v>
      </c>
      <c r="M34" s="269">
        <v>11</v>
      </c>
      <c r="N34" s="269">
        <v>1</v>
      </c>
      <c r="O34" s="269">
        <v>0</v>
      </c>
      <c r="P34" s="269">
        <v>28</v>
      </c>
      <c r="Q34" s="269">
        <v>1</v>
      </c>
      <c r="R34" s="269">
        <v>8</v>
      </c>
      <c r="S34" s="269">
        <v>2</v>
      </c>
      <c r="T34" s="269">
        <v>4</v>
      </c>
      <c r="U34" s="269">
        <v>111</v>
      </c>
      <c r="V34" s="269">
        <v>0</v>
      </c>
      <c r="W34" s="269">
        <v>1</v>
      </c>
      <c r="X34" s="269">
        <v>23</v>
      </c>
      <c r="Y34" s="269">
        <v>120</v>
      </c>
      <c r="Z34" s="269">
        <v>80</v>
      </c>
      <c r="AA34" s="269">
        <v>17</v>
      </c>
      <c r="AB34" s="269">
        <v>15</v>
      </c>
      <c r="AC34" s="269">
        <v>43</v>
      </c>
      <c r="AD34" s="269">
        <v>20</v>
      </c>
      <c r="AE34" s="269">
        <v>0</v>
      </c>
      <c r="AF34" s="269">
        <v>131</v>
      </c>
      <c r="AG34" s="269">
        <v>0</v>
      </c>
      <c r="AH34" s="269">
        <v>129</v>
      </c>
      <c r="AI34" s="269">
        <v>57</v>
      </c>
      <c r="AJ34" s="269">
        <v>34</v>
      </c>
      <c r="AK34" s="269">
        <v>5</v>
      </c>
      <c r="AL34" s="269">
        <v>5</v>
      </c>
      <c r="AM34" s="269">
        <v>33</v>
      </c>
      <c r="AN34" s="269">
        <v>11</v>
      </c>
      <c r="AO34" s="269">
        <v>4</v>
      </c>
      <c r="AP34" s="270">
        <v>1380</v>
      </c>
      <c r="AQ34" s="269">
        <v>20</v>
      </c>
      <c r="AR34" s="269">
        <v>1663</v>
      </c>
      <c r="AS34" s="269">
        <v>8</v>
      </c>
      <c r="AT34" s="269">
        <v>20</v>
      </c>
      <c r="AU34" s="269">
        <v>6</v>
      </c>
      <c r="AV34" s="269">
        <v>2</v>
      </c>
      <c r="AW34" s="270">
        <v>1719</v>
      </c>
      <c r="AX34" s="269">
        <v>3099</v>
      </c>
      <c r="AY34" s="270">
        <v>980</v>
      </c>
      <c r="AZ34" s="270">
        <v>2699</v>
      </c>
      <c r="BA34" s="269">
        <v>4079</v>
      </c>
      <c r="BB34" s="270">
        <v>-1538</v>
      </c>
      <c r="BC34" s="269">
        <v>1161</v>
      </c>
      <c r="BD34" s="270">
        <v>2541</v>
      </c>
      <c r="BE34" s="271"/>
      <c r="BG34" s="281" t="s">
        <v>475</v>
      </c>
      <c r="BH34" s="283" t="s">
        <v>476</v>
      </c>
      <c r="BI34" s="273">
        <f t="shared" si="0"/>
        <v>3099</v>
      </c>
      <c r="BJ34" s="274">
        <f t="shared" si="1"/>
        <v>1538</v>
      </c>
      <c r="BK34" s="275">
        <f t="shared" si="2"/>
        <v>0.49628912552436272</v>
      </c>
      <c r="BL34" s="276">
        <f t="shared" si="3"/>
        <v>0.50371087447563734</v>
      </c>
      <c r="BM34" s="277"/>
      <c r="BN34" s="281" t="s">
        <v>475</v>
      </c>
      <c r="BO34" s="283" t="s">
        <v>476</v>
      </c>
      <c r="BP34" s="278">
        <f t="shared" si="4"/>
        <v>980</v>
      </c>
      <c r="BQ34" s="279">
        <f t="shared" si="5"/>
        <v>1538</v>
      </c>
      <c r="BR34" s="280">
        <f t="shared" si="6"/>
        <v>-558</v>
      </c>
      <c r="BS34" s="277"/>
    </row>
    <row r="35" spans="1:71" x14ac:dyDescent="0.2">
      <c r="A35" s="281" t="s">
        <v>477</v>
      </c>
      <c r="B35" s="282" t="s">
        <v>193</v>
      </c>
      <c r="C35" s="269">
        <v>29</v>
      </c>
      <c r="D35" s="269">
        <v>0</v>
      </c>
      <c r="E35" s="269">
        <v>0</v>
      </c>
      <c r="F35" s="269">
        <v>0</v>
      </c>
      <c r="G35" s="269">
        <v>16</v>
      </c>
      <c r="H35" s="269">
        <v>0</v>
      </c>
      <c r="I35" s="269">
        <v>1</v>
      </c>
      <c r="J35" s="269">
        <v>15</v>
      </c>
      <c r="K35" s="269">
        <v>0</v>
      </c>
      <c r="L35" s="269">
        <v>15</v>
      </c>
      <c r="M35" s="269">
        <v>1</v>
      </c>
      <c r="N35" s="269">
        <v>0</v>
      </c>
      <c r="O35" s="269">
        <v>0</v>
      </c>
      <c r="P35" s="269">
        <v>8</v>
      </c>
      <c r="Q35" s="269">
        <v>0</v>
      </c>
      <c r="R35" s="269">
        <v>4</v>
      </c>
      <c r="S35" s="269">
        <v>1</v>
      </c>
      <c r="T35" s="269">
        <v>2</v>
      </c>
      <c r="U35" s="269">
        <v>73</v>
      </c>
      <c r="V35" s="269">
        <v>0</v>
      </c>
      <c r="W35" s="269">
        <v>0</v>
      </c>
      <c r="X35" s="269">
        <v>2</v>
      </c>
      <c r="Y35" s="269">
        <v>37</v>
      </c>
      <c r="Z35" s="269">
        <v>14</v>
      </c>
      <c r="AA35" s="269">
        <v>57</v>
      </c>
      <c r="AB35" s="269">
        <v>3</v>
      </c>
      <c r="AC35" s="269">
        <v>84</v>
      </c>
      <c r="AD35" s="269">
        <v>44</v>
      </c>
      <c r="AE35" s="269">
        <v>1</v>
      </c>
      <c r="AF35" s="269">
        <v>20</v>
      </c>
      <c r="AG35" s="269">
        <v>0</v>
      </c>
      <c r="AH35" s="269">
        <v>167</v>
      </c>
      <c r="AI35" s="269">
        <v>59</v>
      </c>
      <c r="AJ35" s="269">
        <v>35</v>
      </c>
      <c r="AK35" s="269">
        <v>9</v>
      </c>
      <c r="AL35" s="269">
        <v>44</v>
      </c>
      <c r="AM35" s="269">
        <v>41</v>
      </c>
      <c r="AN35" s="269">
        <v>0</v>
      </c>
      <c r="AO35" s="269">
        <v>3</v>
      </c>
      <c r="AP35" s="270">
        <v>785</v>
      </c>
      <c r="AQ35" s="269">
        <v>9</v>
      </c>
      <c r="AR35" s="269">
        <v>1458</v>
      </c>
      <c r="AS35" s="269">
        <v>1</v>
      </c>
      <c r="AT35" s="269">
        <v>358</v>
      </c>
      <c r="AU35" s="269">
        <v>78</v>
      </c>
      <c r="AV35" s="269">
        <v>0</v>
      </c>
      <c r="AW35" s="270">
        <v>1904</v>
      </c>
      <c r="AX35" s="269">
        <v>2689</v>
      </c>
      <c r="AY35" s="270">
        <v>5</v>
      </c>
      <c r="AZ35" s="270">
        <v>1909</v>
      </c>
      <c r="BA35" s="269">
        <v>2694</v>
      </c>
      <c r="BB35" s="270">
        <v>-2682</v>
      </c>
      <c r="BC35" s="269">
        <v>-773</v>
      </c>
      <c r="BD35" s="270">
        <v>12</v>
      </c>
      <c r="BE35" s="271"/>
      <c r="BG35" s="281" t="s">
        <v>477</v>
      </c>
      <c r="BH35" s="283" t="s">
        <v>193</v>
      </c>
      <c r="BI35" s="273">
        <f t="shared" si="0"/>
        <v>2689</v>
      </c>
      <c r="BJ35" s="274">
        <f t="shared" si="1"/>
        <v>2682</v>
      </c>
      <c r="BK35" s="275">
        <f t="shared" si="2"/>
        <v>0.99739680178505019</v>
      </c>
      <c r="BL35" s="276">
        <f t="shared" si="3"/>
        <v>2.603198214949809E-3</v>
      </c>
      <c r="BM35" s="277"/>
      <c r="BN35" s="281" t="s">
        <v>477</v>
      </c>
      <c r="BO35" s="283" t="s">
        <v>193</v>
      </c>
      <c r="BP35" s="278">
        <f t="shared" si="4"/>
        <v>5</v>
      </c>
      <c r="BQ35" s="279">
        <f t="shared" si="5"/>
        <v>2682</v>
      </c>
      <c r="BR35" s="280">
        <f t="shared" si="6"/>
        <v>-2677</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10</v>
      </c>
      <c r="AP36" s="270">
        <v>10</v>
      </c>
      <c r="AQ36" s="269">
        <v>0</v>
      </c>
      <c r="AR36" s="269">
        <v>133</v>
      </c>
      <c r="AS36" s="269">
        <v>5325</v>
      </c>
      <c r="AT36" s="269">
        <v>0</v>
      </c>
      <c r="AU36" s="269">
        <v>0</v>
      </c>
      <c r="AV36" s="269">
        <v>0</v>
      </c>
      <c r="AW36" s="270">
        <v>5458</v>
      </c>
      <c r="AX36" s="269">
        <v>5468</v>
      </c>
      <c r="AY36" s="270">
        <v>0</v>
      </c>
      <c r="AZ36" s="270">
        <v>5458</v>
      </c>
      <c r="BA36" s="269">
        <v>5468</v>
      </c>
      <c r="BB36" s="270">
        <v>0</v>
      </c>
      <c r="BC36" s="269">
        <v>5458</v>
      </c>
      <c r="BD36" s="270">
        <v>5468</v>
      </c>
      <c r="BE36" s="271"/>
      <c r="BG36" s="281" t="s">
        <v>478</v>
      </c>
      <c r="BH36" s="283" t="s">
        <v>39</v>
      </c>
      <c r="BI36" s="273">
        <f t="shared" si="0"/>
        <v>5468</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0</v>
      </c>
      <c r="H37" s="269">
        <v>0</v>
      </c>
      <c r="I37" s="269">
        <v>0</v>
      </c>
      <c r="J37" s="269">
        <v>0</v>
      </c>
      <c r="K37" s="269">
        <v>0</v>
      </c>
      <c r="L37" s="269">
        <v>1</v>
      </c>
      <c r="M37" s="269">
        <v>0</v>
      </c>
      <c r="N37" s="269">
        <v>0</v>
      </c>
      <c r="O37" s="269">
        <v>0</v>
      </c>
      <c r="P37" s="269">
        <v>0</v>
      </c>
      <c r="Q37" s="269">
        <v>0</v>
      </c>
      <c r="R37" s="269">
        <v>0</v>
      </c>
      <c r="S37" s="269">
        <v>0</v>
      </c>
      <c r="T37" s="269">
        <v>0</v>
      </c>
      <c r="U37" s="269">
        <v>5</v>
      </c>
      <c r="V37" s="269">
        <v>0</v>
      </c>
      <c r="W37" s="269">
        <v>0</v>
      </c>
      <c r="X37" s="269">
        <v>0</v>
      </c>
      <c r="Y37" s="269">
        <v>1</v>
      </c>
      <c r="Z37" s="269">
        <v>0</v>
      </c>
      <c r="AA37" s="269">
        <v>0</v>
      </c>
      <c r="AB37" s="269">
        <v>0</v>
      </c>
      <c r="AC37" s="269">
        <v>0</v>
      </c>
      <c r="AD37" s="269">
        <v>0</v>
      </c>
      <c r="AE37" s="269">
        <v>0</v>
      </c>
      <c r="AF37" s="269">
        <v>2</v>
      </c>
      <c r="AG37" s="269">
        <v>0</v>
      </c>
      <c r="AH37" s="269">
        <v>1</v>
      </c>
      <c r="AI37" s="269">
        <v>0</v>
      </c>
      <c r="AJ37" s="269">
        <v>0</v>
      </c>
      <c r="AK37" s="269">
        <v>0</v>
      </c>
      <c r="AL37" s="269">
        <v>0</v>
      </c>
      <c r="AM37" s="269">
        <v>0</v>
      </c>
      <c r="AN37" s="269">
        <v>0</v>
      </c>
      <c r="AO37" s="269">
        <v>0</v>
      </c>
      <c r="AP37" s="270">
        <v>10</v>
      </c>
      <c r="AQ37" s="269">
        <v>0</v>
      </c>
      <c r="AR37" s="269">
        <v>960</v>
      </c>
      <c r="AS37" s="269">
        <v>1569</v>
      </c>
      <c r="AT37" s="269">
        <v>979</v>
      </c>
      <c r="AU37" s="269">
        <v>231</v>
      </c>
      <c r="AV37" s="269">
        <v>0</v>
      </c>
      <c r="AW37" s="270">
        <v>3739</v>
      </c>
      <c r="AX37" s="269">
        <v>3749</v>
      </c>
      <c r="AY37" s="270">
        <v>932</v>
      </c>
      <c r="AZ37" s="270">
        <v>4671</v>
      </c>
      <c r="BA37" s="269">
        <v>4681</v>
      </c>
      <c r="BB37" s="270">
        <v>-722</v>
      </c>
      <c r="BC37" s="269">
        <v>3949</v>
      </c>
      <c r="BD37" s="270">
        <v>3959</v>
      </c>
      <c r="BE37" s="271"/>
      <c r="BG37" s="281" t="s">
        <v>479</v>
      </c>
      <c r="BH37" s="283" t="s">
        <v>40</v>
      </c>
      <c r="BI37" s="273">
        <f t="shared" si="0"/>
        <v>3749</v>
      </c>
      <c r="BJ37" s="274">
        <f t="shared" si="1"/>
        <v>722</v>
      </c>
      <c r="BK37" s="275">
        <f t="shared" si="2"/>
        <v>0.19258468925046679</v>
      </c>
      <c r="BL37" s="276">
        <f t="shared" si="3"/>
        <v>0.80741531074953321</v>
      </c>
      <c r="BM37" s="277"/>
      <c r="BN37" s="281" t="s">
        <v>479</v>
      </c>
      <c r="BO37" s="283" t="s">
        <v>40</v>
      </c>
      <c r="BP37" s="278">
        <f t="shared" si="4"/>
        <v>932</v>
      </c>
      <c r="BQ37" s="279">
        <f t="shared" si="5"/>
        <v>722</v>
      </c>
      <c r="BR37" s="280">
        <f t="shared" si="6"/>
        <v>210</v>
      </c>
      <c r="BS37" s="277"/>
    </row>
    <row r="38" spans="1:71" x14ac:dyDescent="0.2">
      <c r="A38" s="281" t="s">
        <v>480</v>
      </c>
      <c r="B38" s="282" t="s">
        <v>481</v>
      </c>
      <c r="C38" s="269">
        <v>4</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0</v>
      </c>
      <c r="AG38" s="269">
        <v>0</v>
      </c>
      <c r="AH38" s="269">
        <v>0</v>
      </c>
      <c r="AI38" s="269">
        <v>0</v>
      </c>
      <c r="AJ38" s="269">
        <v>57</v>
      </c>
      <c r="AK38" s="269">
        <v>0</v>
      </c>
      <c r="AL38" s="269">
        <v>0</v>
      </c>
      <c r="AM38" s="269">
        <v>0</v>
      </c>
      <c r="AN38" s="269">
        <v>0</v>
      </c>
      <c r="AO38" s="269">
        <v>0</v>
      </c>
      <c r="AP38" s="270">
        <v>61</v>
      </c>
      <c r="AQ38" s="269">
        <v>27</v>
      </c>
      <c r="AR38" s="269">
        <v>1702</v>
      </c>
      <c r="AS38" s="269">
        <v>4670</v>
      </c>
      <c r="AT38" s="269">
        <v>0</v>
      </c>
      <c r="AU38" s="269">
        <v>0</v>
      </c>
      <c r="AV38" s="269">
        <v>0</v>
      </c>
      <c r="AW38" s="270">
        <v>6399</v>
      </c>
      <c r="AX38" s="269">
        <v>6460</v>
      </c>
      <c r="AY38" s="270">
        <v>87</v>
      </c>
      <c r="AZ38" s="270">
        <v>6486</v>
      </c>
      <c r="BA38" s="269">
        <v>6547</v>
      </c>
      <c r="BB38" s="270">
        <v>-3540</v>
      </c>
      <c r="BC38" s="269">
        <v>2946</v>
      </c>
      <c r="BD38" s="270">
        <v>3007</v>
      </c>
      <c r="BE38" s="271"/>
      <c r="BG38" s="281" t="s">
        <v>480</v>
      </c>
      <c r="BH38" s="283" t="s">
        <v>481</v>
      </c>
      <c r="BI38" s="273">
        <f t="shared" si="0"/>
        <v>6460</v>
      </c>
      <c r="BJ38" s="274">
        <f t="shared" si="1"/>
        <v>3540</v>
      </c>
      <c r="BK38" s="275">
        <f t="shared" si="2"/>
        <v>0.54798761609907121</v>
      </c>
      <c r="BL38" s="276">
        <f t="shared" si="3"/>
        <v>0.45201238390092879</v>
      </c>
      <c r="BM38" s="277"/>
      <c r="BN38" s="281" t="s">
        <v>480</v>
      </c>
      <c r="BO38" s="283" t="s">
        <v>481</v>
      </c>
      <c r="BP38" s="278">
        <f t="shared" si="4"/>
        <v>87</v>
      </c>
      <c r="BQ38" s="279">
        <f t="shared" si="5"/>
        <v>3540</v>
      </c>
      <c r="BR38" s="280">
        <f t="shared" si="6"/>
        <v>-3453</v>
      </c>
      <c r="BS38" s="277"/>
    </row>
    <row r="39" spans="1:71" x14ac:dyDescent="0.2">
      <c r="A39" s="281" t="s">
        <v>482</v>
      </c>
      <c r="B39" s="282" t="s">
        <v>483</v>
      </c>
      <c r="C39" s="269">
        <v>1</v>
      </c>
      <c r="D39" s="269">
        <v>0</v>
      </c>
      <c r="E39" s="269">
        <v>0</v>
      </c>
      <c r="F39" s="269">
        <v>0</v>
      </c>
      <c r="G39" s="269">
        <v>1</v>
      </c>
      <c r="H39" s="269">
        <v>0</v>
      </c>
      <c r="I39" s="269">
        <v>0</v>
      </c>
      <c r="J39" s="269">
        <v>2</v>
      </c>
      <c r="K39" s="269">
        <v>0</v>
      </c>
      <c r="L39" s="269">
        <v>1</v>
      </c>
      <c r="M39" s="269">
        <v>0</v>
      </c>
      <c r="N39" s="269">
        <v>0</v>
      </c>
      <c r="O39" s="269">
        <v>0</v>
      </c>
      <c r="P39" s="269">
        <v>1</v>
      </c>
      <c r="Q39" s="269">
        <v>0</v>
      </c>
      <c r="R39" s="269">
        <v>1</v>
      </c>
      <c r="S39" s="269">
        <v>0</v>
      </c>
      <c r="T39" s="269">
        <v>0</v>
      </c>
      <c r="U39" s="269">
        <v>3</v>
      </c>
      <c r="V39" s="269">
        <v>0</v>
      </c>
      <c r="W39" s="269">
        <v>0</v>
      </c>
      <c r="X39" s="269">
        <v>0</v>
      </c>
      <c r="Y39" s="269">
        <v>3</v>
      </c>
      <c r="Z39" s="269">
        <v>1</v>
      </c>
      <c r="AA39" s="269">
        <v>13</v>
      </c>
      <c r="AB39" s="269">
        <v>1</v>
      </c>
      <c r="AC39" s="269">
        <v>1</v>
      </c>
      <c r="AD39" s="269">
        <v>1</v>
      </c>
      <c r="AE39" s="269">
        <v>0</v>
      </c>
      <c r="AF39" s="269">
        <v>3</v>
      </c>
      <c r="AG39" s="269">
        <v>0</v>
      </c>
      <c r="AH39" s="269">
        <v>0</v>
      </c>
      <c r="AI39" s="269">
        <v>4</v>
      </c>
      <c r="AJ39" s="269">
        <v>2</v>
      </c>
      <c r="AK39" s="269">
        <v>0</v>
      </c>
      <c r="AL39" s="269">
        <v>1</v>
      </c>
      <c r="AM39" s="269">
        <v>8</v>
      </c>
      <c r="AN39" s="269">
        <v>0</v>
      </c>
      <c r="AO39" s="269">
        <v>0</v>
      </c>
      <c r="AP39" s="270">
        <v>48</v>
      </c>
      <c r="AQ39" s="269">
        <v>0</v>
      </c>
      <c r="AR39" s="269">
        <v>496</v>
      </c>
      <c r="AS39" s="269">
        <v>0</v>
      </c>
      <c r="AT39" s="269">
        <v>0</v>
      </c>
      <c r="AU39" s="269">
        <v>0</v>
      </c>
      <c r="AV39" s="269">
        <v>0</v>
      </c>
      <c r="AW39" s="270">
        <v>496</v>
      </c>
      <c r="AX39" s="269">
        <v>544</v>
      </c>
      <c r="AY39" s="270">
        <v>1</v>
      </c>
      <c r="AZ39" s="270">
        <v>497</v>
      </c>
      <c r="BA39" s="269">
        <v>545</v>
      </c>
      <c r="BB39" s="270">
        <v>-419</v>
      </c>
      <c r="BC39" s="269">
        <v>78</v>
      </c>
      <c r="BD39" s="270">
        <v>126</v>
      </c>
      <c r="BE39" s="271"/>
      <c r="BG39" s="281" t="s">
        <v>482</v>
      </c>
      <c r="BH39" s="283" t="s">
        <v>483</v>
      </c>
      <c r="BI39" s="273">
        <f t="shared" si="0"/>
        <v>544</v>
      </c>
      <c r="BJ39" s="274">
        <f t="shared" si="1"/>
        <v>419</v>
      </c>
      <c r="BK39" s="275">
        <f t="shared" si="2"/>
        <v>0.77022058823529416</v>
      </c>
      <c r="BL39" s="276">
        <f t="shared" si="3"/>
        <v>0.22977941176470584</v>
      </c>
      <c r="BM39" s="277"/>
      <c r="BN39" s="281" t="s">
        <v>482</v>
      </c>
      <c r="BO39" s="283" t="s">
        <v>483</v>
      </c>
      <c r="BP39" s="278">
        <f t="shared" si="4"/>
        <v>1</v>
      </c>
      <c r="BQ39" s="279">
        <f t="shared" si="5"/>
        <v>419</v>
      </c>
      <c r="BR39" s="280">
        <f t="shared" si="6"/>
        <v>-418</v>
      </c>
      <c r="BS39" s="277"/>
    </row>
    <row r="40" spans="1:71" x14ac:dyDescent="0.2">
      <c r="A40" s="281" t="s">
        <v>484</v>
      </c>
      <c r="B40" s="282" t="s">
        <v>41</v>
      </c>
      <c r="C40" s="269">
        <v>171</v>
      </c>
      <c r="D40" s="269">
        <v>2</v>
      </c>
      <c r="E40" s="269">
        <v>0</v>
      </c>
      <c r="F40" s="269">
        <v>0</v>
      </c>
      <c r="G40" s="269">
        <v>98</v>
      </c>
      <c r="H40" s="269">
        <v>2</v>
      </c>
      <c r="I40" s="269">
        <v>7</v>
      </c>
      <c r="J40" s="269">
        <v>58</v>
      </c>
      <c r="K40" s="269">
        <v>3</v>
      </c>
      <c r="L40" s="269">
        <v>153</v>
      </c>
      <c r="M40" s="269">
        <v>13</v>
      </c>
      <c r="N40" s="269">
        <v>0</v>
      </c>
      <c r="O40" s="269">
        <v>0</v>
      </c>
      <c r="P40" s="269">
        <v>36</v>
      </c>
      <c r="Q40" s="269">
        <v>4</v>
      </c>
      <c r="R40" s="269">
        <v>16</v>
      </c>
      <c r="S40" s="269">
        <v>5</v>
      </c>
      <c r="T40" s="269">
        <v>12</v>
      </c>
      <c r="U40" s="269">
        <v>218</v>
      </c>
      <c r="V40" s="269">
        <v>2</v>
      </c>
      <c r="W40" s="269">
        <v>1</v>
      </c>
      <c r="X40" s="269">
        <v>12</v>
      </c>
      <c r="Y40" s="269">
        <v>428</v>
      </c>
      <c r="Z40" s="269">
        <v>165</v>
      </c>
      <c r="AA40" s="269">
        <v>190</v>
      </c>
      <c r="AB40" s="269">
        <v>20</v>
      </c>
      <c r="AC40" s="269">
        <v>186</v>
      </c>
      <c r="AD40" s="269">
        <v>88</v>
      </c>
      <c r="AE40" s="269">
        <v>26</v>
      </c>
      <c r="AF40" s="269">
        <v>144</v>
      </c>
      <c r="AG40" s="269">
        <v>4</v>
      </c>
      <c r="AH40" s="269">
        <v>504</v>
      </c>
      <c r="AI40" s="269">
        <v>205</v>
      </c>
      <c r="AJ40" s="269">
        <v>147</v>
      </c>
      <c r="AK40" s="269">
        <v>11</v>
      </c>
      <c r="AL40" s="269">
        <v>98</v>
      </c>
      <c r="AM40" s="269">
        <v>73</v>
      </c>
      <c r="AN40" s="269">
        <v>0</v>
      </c>
      <c r="AO40" s="269">
        <v>1</v>
      </c>
      <c r="AP40" s="270">
        <v>3103</v>
      </c>
      <c r="AQ40" s="269">
        <v>29</v>
      </c>
      <c r="AR40" s="269">
        <v>1324</v>
      </c>
      <c r="AS40" s="269">
        <v>0</v>
      </c>
      <c r="AT40" s="269">
        <v>60</v>
      </c>
      <c r="AU40" s="269">
        <v>22</v>
      </c>
      <c r="AV40" s="269">
        <v>0</v>
      </c>
      <c r="AW40" s="270">
        <v>1435</v>
      </c>
      <c r="AX40" s="269">
        <v>4538</v>
      </c>
      <c r="AY40" s="270">
        <v>47</v>
      </c>
      <c r="AZ40" s="270">
        <v>1482</v>
      </c>
      <c r="BA40" s="269">
        <v>4585</v>
      </c>
      <c r="BB40" s="270">
        <v>-3823</v>
      </c>
      <c r="BC40" s="269">
        <v>-2341</v>
      </c>
      <c r="BD40" s="270">
        <v>762</v>
      </c>
      <c r="BE40" s="271"/>
      <c r="BG40" s="281" t="s">
        <v>484</v>
      </c>
      <c r="BH40" s="283" t="s">
        <v>41</v>
      </c>
      <c r="BI40" s="273">
        <f t="shared" si="0"/>
        <v>4538</v>
      </c>
      <c r="BJ40" s="274">
        <f t="shared" si="1"/>
        <v>3823</v>
      </c>
      <c r="BK40" s="275">
        <f t="shared" si="2"/>
        <v>0.84244160423093872</v>
      </c>
      <c r="BL40" s="276">
        <f t="shared" si="3"/>
        <v>0.15755839576906128</v>
      </c>
      <c r="BM40" s="277"/>
      <c r="BN40" s="281" t="s">
        <v>484</v>
      </c>
      <c r="BO40" s="283" t="s">
        <v>41</v>
      </c>
      <c r="BP40" s="278">
        <f t="shared" si="4"/>
        <v>47</v>
      </c>
      <c r="BQ40" s="279">
        <f t="shared" si="5"/>
        <v>3823</v>
      </c>
      <c r="BR40" s="280">
        <f t="shared" si="6"/>
        <v>-3776</v>
      </c>
      <c r="BS40" s="277"/>
    </row>
    <row r="41" spans="1:71" x14ac:dyDescent="0.2">
      <c r="A41" s="286">
        <v>37</v>
      </c>
      <c r="B41" s="282" t="s">
        <v>42</v>
      </c>
      <c r="C41" s="269">
        <v>1</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1</v>
      </c>
      <c r="V41" s="269">
        <v>0</v>
      </c>
      <c r="W41" s="269">
        <v>0</v>
      </c>
      <c r="X41" s="269">
        <v>0</v>
      </c>
      <c r="Y41" s="269">
        <v>1</v>
      </c>
      <c r="Z41" s="269">
        <v>0</v>
      </c>
      <c r="AA41" s="269">
        <v>0</v>
      </c>
      <c r="AB41" s="269">
        <v>0</v>
      </c>
      <c r="AC41" s="269">
        <v>2</v>
      </c>
      <c r="AD41" s="269">
        <v>0</v>
      </c>
      <c r="AE41" s="269">
        <v>0</v>
      </c>
      <c r="AF41" s="269">
        <v>1</v>
      </c>
      <c r="AG41" s="269">
        <v>0</v>
      </c>
      <c r="AH41" s="269">
        <v>3</v>
      </c>
      <c r="AI41" s="269">
        <v>13</v>
      </c>
      <c r="AJ41" s="269">
        <v>38</v>
      </c>
      <c r="AK41" s="269">
        <v>0</v>
      </c>
      <c r="AL41" s="269">
        <v>0</v>
      </c>
      <c r="AM41" s="269">
        <v>34</v>
      </c>
      <c r="AN41" s="269">
        <v>0</v>
      </c>
      <c r="AO41" s="269">
        <v>0</v>
      </c>
      <c r="AP41" s="270">
        <v>94</v>
      </c>
      <c r="AQ41" s="269">
        <v>508</v>
      </c>
      <c r="AR41" s="269">
        <v>3811</v>
      </c>
      <c r="AS41" s="269">
        <v>0</v>
      </c>
      <c r="AT41" s="269">
        <v>0</v>
      </c>
      <c r="AU41" s="269">
        <v>0</v>
      </c>
      <c r="AV41" s="269">
        <v>0</v>
      </c>
      <c r="AW41" s="270">
        <v>4319</v>
      </c>
      <c r="AX41" s="269">
        <v>4413</v>
      </c>
      <c r="AY41" s="270">
        <v>580</v>
      </c>
      <c r="AZ41" s="270">
        <v>4899</v>
      </c>
      <c r="BA41" s="269">
        <v>4993</v>
      </c>
      <c r="BB41" s="270">
        <v>-3013</v>
      </c>
      <c r="BC41" s="269">
        <v>1886</v>
      </c>
      <c r="BD41" s="270">
        <v>1980</v>
      </c>
      <c r="BE41" s="271"/>
      <c r="BG41" s="286">
        <v>37</v>
      </c>
      <c r="BH41" s="283" t="s">
        <v>42</v>
      </c>
      <c r="BI41" s="273">
        <f t="shared" si="0"/>
        <v>4413</v>
      </c>
      <c r="BJ41" s="274">
        <f t="shared" si="1"/>
        <v>3013</v>
      </c>
      <c r="BK41" s="275">
        <f t="shared" si="2"/>
        <v>0.6827554951280308</v>
      </c>
      <c r="BL41" s="276">
        <f t="shared" si="3"/>
        <v>0.3172445048719692</v>
      </c>
      <c r="BM41" s="277"/>
      <c r="BN41" s="286">
        <v>37</v>
      </c>
      <c r="BO41" s="283" t="s">
        <v>42</v>
      </c>
      <c r="BP41" s="278">
        <f t="shared" si="4"/>
        <v>580</v>
      </c>
      <c r="BQ41" s="279">
        <f t="shared" si="5"/>
        <v>3013</v>
      </c>
      <c r="BR41" s="280">
        <f t="shared" si="6"/>
        <v>-2433</v>
      </c>
      <c r="BS41" s="277"/>
    </row>
    <row r="42" spans="1:71" x14ac:dyDescent="0.2">
      <c r="A42" s="287">
        <v>38</v>
      </c>
      <c r="B42" s="268" t="s">
        <v>282</v>
      </c>
      <c r="C42" s="269">
        <v>3</v>
      </c>
      <c r="D42" s="269">
        <v>0</v>
      </c>
      <c r="E42" s="269">
        <v>0</v>
      </c>
      <c r="F42" s="269">
        <v>0</v>
      </c>
      <c r="G42" s="269">
        <v>3</v>
      </c>
      <c r="H42" s="269">
        <v>0</v>
      </c>
      <c r="I42" s="269">
        <v>0</v>
      </c>
      <c r="J42" s="269">
        <v>1</v>
      </c>
      <c r="K42" s="269">
        <v>0</v>
      </c>
      <c r="L42" s="269">
        <v>1</v>
      </c>
      <c r="M42" s="269">
        <v>0</v>
      </c>
      <c r="N42" s="269">
        <v>0</v>
      </c>
      <c r="O42" s="269">
        <v>0</v>
      </c>
      <c r="P42" s="269">
        <v>1</v>
      </c>
      <c r="Q42" s="269">
        <v>0</v>
      </c>
      <c r="R42" s="269">
        <v>1</v>
      </c>
      <c r="S42" s="269">
        <v>0</v>
      </c>
      <c r="T42" s="269">
        <v>0</v>
      </c>
      <c r="U42" s="269">
        <v>3</v>
      </c>
      <c r="V42" s="269">
        <v>0</v>
      </c>
      <c r="W42" s="269">
        <v>0</v>
      </c>
      <c r="X42" s="269">
        <v>1</v>
      </c>
      <c r="Y42" s="269">
        <v>3</v>
      </c>
      <c r="Z42" s="269">
        <v>0</v>
      </c>
      <c r="AA42" s="269">
        <v>1</v>
      </c>
      <c r="AB42" s="269">
        <v>1</v>
      </c>
      <c r="AC42" s="269">
        <v>3</v>
      </c>
      <c r="AD42" s="269">
        <v>2</v>
      </c>
      <c r="AE42" s="269">
        <v>0</v>
      </c>
      <c r="AF42" s="269">
        <v>3</v>
      </c>
      <c r="AG42" s="269">
        <v>0</v>
      </c>
      <c r="AH42" s="269">
        <v>10</v>
      </c>
      <c r="AI42" s="269">
        <v>4</v>
      </c>
      <c r="AJ42" s="269">
        <v>5</v>
      </c>
      <c r="AK42" s="269">
        <v>1</v>
      </c>
      <c r="AL42" s="269">
        <v>1</v>
      </c>
      <c r="AM42" s="269">
        <v>3</v>
      </c>
      <c r="AN42" s="269">
        <v>0</v>
      </c>
      <c r="AO42" s="269">
        <v>0</v>
      </c>
      <c r="AP42" s="270">
        <v>51</v>
      </c>
      <c r="AQ42" s="269">
        <v>0</v>
      </c>
      <c r="AR42" s="269">
        <v>0</v>
      </c>
      <c r="AS42" s="269">
        <v>0</v>
      </c>
      <c r="AT42" s="269">
        <v>0</v>
      </c>
      <c r="AU42" s="269">
        <v>0</v>
      </c>
      <c r="AV42" s="269">
        <v>0</v>
      </c>
      <c r="AW42" s="270">
        <v>0</v>
      </c>
      <c r="AX42" s="269">
        <v>51</v>
      </c>
      <c r="AY42" s="270">
        <v>0</v>
      </c>
      <c r="AZ42" s="270">
        <v>0</v>
      </c>
      <c r="BA42" s="269">
        <v>51</v>
      </c>
      <c r="BB42" s="270">
        <v>0</v>
      </c>
      <c r="BC42" s="269">
        <v>0</v>
      </c>
      <c r="BD42" s="270">
        <v>51</v>
      </c>
      <c r="BE42" s="271"/>
      <c r="BG42" s="287">
        <v>38</v>
      </c>
      <c r="BH42" s="272" t="s">
        <v>282</v>
      </c>
      <c r="BI42" s="273">
        <f t="shared" si="0"/>
        <v>51</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34</v>
      </c>
      <c r="D43" s="269">
        <v>0</v>
      </c>
      <c r="E43" s="269">
        <v>0</v>
      </c>
      <c r="F43" s="269">
        <v>0</v>
      </c>
      <c r="G43" s="269">
        <v>25</v>
      </c>
      <c r="H43" s="269">
        <v>0</v>
      </c>
      <c r="I43" s="269">
        <v>2</v>
      </c>
      <c r="J43" s="269">
        <v>2</v>
      </c>
      <c r="K43" s="269">
        <v>0</v>
      </c>
      <c r="L43" s="269">
        <v>7</v>
      </c>
      <c r="M43" s="269">
        <v>2</v>
      </c>
      <c r="N43" s="269">
        <v>0</v>
      </c>
      <c r="O43" s="269">
        <v>0</v>
      </c>
      <c r="P43" s="269">
        <v>6</v>
      </c>
      <c r="Q43" s="269">
        <v>1</v>
      </c>
      <c r="R43" s="269">
        <v>3</v>
      </c>
      <c r="S43" s="269">
        <v>1</v>
      </c>
      <c r="T43" s="269">
        <v>0</v>
      </c>
      <c r="U43" s="269">
        <v>20</v>
      </c>
      <c r="V43" s="269">
        <v>0</v>
      </c>
      <c r="W43" s="269">
        <v>0</v>
      </c>
      <c r="X43" s="269">
        <v>2</v>
      </c>
      <c r="Y43" s="269">
        <v>70</v>
      </c>
      <c r="Z43" s="269">
        <v>8</v>
      </c>
      <c r="AA43" s="269">
        <v>14</v>
      </c>
      <c r="AB43" s="269">
        <v>8</v>
      </c>
      <c r="AC43" s="269">
        <v>20</v>
      </c>
      <c r="AD43" s="269">
        <v>6</v>
      </c>
      <c r="AE43" s="269">
        <v>0</v>
      </c>
      <c r="AF43" s="269">
        <v>33</v>
      </c>
      <c r="AG43" s="269">
        <v>0</v>
      </c>
      <c r="AH43" s="269">
        <v>21</v>
      </c>
      <c r="AI43" s="269">
        <v>56</v>
      </c>
      <c r="AJ43" s="269">
        <v>20</v>
      </c>
      <c r="AK43" s="269">
        <v>1</v>
      </c>
      <c r="AL43" s="269">
        <v>2</v>
      </c>
      <c r="AM43" s="269">
        <v>9</v>
      </c>
      <c r="AN43" s="269">
        <v>0</v>
      </c>
      <c r="AO43" s="269">
        <v>0</v>
      </c>
      <c r="AP43" s="270">
        <v>373</v>
      </c>
      <c r="AQ43" s="269">
        <v>4</v>
      </c>
      <c r="AR43" s="269">
        <v>780</v>
      </c>
      <c r="AS43" s="269">
        <v>0</v>
      </c>
      <c r="AT43" s="269">
        <v>0</v>
      </c>
      <c r="AU43" s="269">
        <v>0</v>
      </c>
      <c r="AV43" s="269">
        <v>0</v>
      </c>
      <c r="AW43" s="270">
        <v>784</v>
      </c>
      <c r="AX43" s="269">
        <v>1157</v>
      </c>
      <c r="AY43" s="270">
        <v>0</v>
      </c>
      <c r="AZ43" s="270">
        <v>784</v>
      </c>
      <c r="BA43" s="269">
        <v>1157</v>
      </c>
      <c r="BB43" s="270">
        <v>-1103</v>
      </c>
      <c r="BC43" s="269">
        <v>-319</v>
      </c>
      <c r="BD43" s="270">
        <v>54</v>
      </c>
      <c r="BE43" s="271"/>
      <c r="BG43" s="287">
        <v>39</v>
      </c>
      <c r="BH43" s="272" t="s">
        <v>283</v>
      </c>
      <c r="BI43" s="273">
        <f t="shared" si="0"/>
        <v>1157</v>
      </c>
      <c r="BJ43" s="274">
        <f t="shared" si="1"/>
        <v>1103</v>
      </c>
      <c r="BK43" s="275">
        <f t="shared" si="2"/>
        <v>0.95332757130509937</v>
      </c>
      <c r="BL43" s="276">
        <f t="shared" si="3"/>
        <v>4.6672428694900625E-2</v>
      </c>
      <c r="BM43" s="277"/>
      <c r="BN43" s="287">
        <v>39</v>
      </c>
      <c r="BO43" s="272" t="s">
        <v>283</v>
      </c>
      <c r="BP43" s="278">
        <f t="shared" si="4"/>
        <v>0</v>
      </c>
      <c r="BQ43" s="279">
        <f t="shared" si="5"/>
        <v>1103</v>
      </c>
      <c r="BR43" s="280">
        <f t="shared" si="6"/>
        <v>-1103</v>
      </c>
      <c r="BS43" s="277"/>
    </row>
    <row r="44" spans="1:71" x14ac:dyDescent="0.2">
      <c r="A44" s="288">
        <v>40</v>
      </c>
      <c r="B44" s="289" t="s">
        <v>43</v>
      </c>
      <c r="C44" s="290">
        <v>4681</v>
      </c>
      <c r="D44" s="290">
        <v>19</v>
      </c>
      <c r="E44" s="290">
        <v>3</v>
      </c>
      <c r="F44" s="290">
        <v>0</v>
      </c>
      <c r="G44" s="290">
        <v>2782</v>
      </c>
      <c r="H44" s="290">
        <v>49</v>
      </c>
      <c r="I44" s="290">
        <v>173</v>
      </c>
      <c r="J44" s="290">
        <v>881</v>
      </c>
      <c r="K44" s="290">
        <v>344</v>
      </c>
      <c r="L44" s="290">
        <v>2789</v>
      </c>
      <c r="M44" s="290">
        <v>119</v>
      </c>
      <c r="N44" s="290">
        <v>57</v>
      </c>
      <c r="O44" s="290">
        <v>19</v>
      </c>
      <c r="P44" s="290">
        <v>755</v>
      </c>
      <c r="Q44" s="290">
        <v>60</v>
      </c>
      <c r="R44" s="290">
        <v>262</v>
      </c>
      <c r="S44" s="290">
        <v>104</v>
      </c>
      <c r="T44" s="290">
        <v>173</v>
      </c>
      <c r="U44" s="290">
        <v>3876</v>
      </c>
      <c r="V44" s="290">
        <v>28</v>
      </c>
      <c r="W44" s="290">
        <v>71</v>
      </c>
      <c r="X44" s="290">
        <v>350</v>
      </c>
      <c r="Y44" s="290">
        <v>2405</v>
      </c>
      <c r="Z44" s="290">
        <v>1558</v>
      </c>
      <c r="AA44" s="290">
        <v>702</v>
      </c>
      <c r="AB44" s="290">
        <v>110</v>
      </c>
      <c r="AC44" s="290">
        <v>594</v>
      </c>
      <c r="AD44" s="290">
        <v>239</v>
      </c>
      <c r="AE44" s="290">
        <v>208</v>
      </c>
      <c r="AF44" s="290">
        <v>667</v>
      </c>
      <c r="AG44" s="290">
        <v>4</v>
      </c>
      <c r="AH44" s="290">
        <v>1555</v>
      </c>
      <c r="AI44" s="290">
        <v>845</v>
      </c>
      <c r="AJ44" s="290">
        <v>1204</v>
      </c>
      <c r="AK44" s="290">
        <v>51</v>
      </c>
      <c r="AL44" s="290">
        <v>297</v>
      </c>
      <c r="AM44" s="290">
        <v>825</v>
      </c>
      <c r="AN44" s="290">
        <v>51</v>
      </c>
      <c r="AO44" s="290">
        <v>35</v>
      </c>
      <c r="AP44" s="291">
        <v>28945</v>
      </c>
      <c r="AQ44" s="290">
        <v>759</v>
      </c>
      <c r="AR44" s="290">
        <v>30489</v>
      </c>
      <c r="AS44" s="290">
        <v>11646</v>
      </c>
      <c r="AT44" s="290">
        <v>6663</v>
      </c>
      <c r="AU44" s="290">
        <v>1085</v>
      </c>
      <c r="AV44" s="290">
        <v>135</v>
      </c>
      <c r="AW44" s="291">
        <v>50777</v>
      </c>
      <c r="AX44" s="290">
        <v>79722</v>
      </c>
      <c r="AY44" s="291">
        <v>27813</v>
      </c>
      <c r="AZ44" s="291">
        <v>78590</v>
      </c>
      <c r="BA44" s="290">
        <v>107535</v>
      </c>
      <c r="BB44" s="291">
        <v>-48143</v>
      </c>
      <c r="BC44" s="290">
        <v>30447</v>
      </c>
      <c r="BD44" s="291">
        <v>59392</v>
      </c>
      <c r="BE44" s="271"/>
      <c r="BG44" s="288">
        <v>40</v>
      </c>
      <c r="BH44" s="292" t="s">
        <v>43</v>
      </c>
      <c r="BI44" s="293">
        <f t="shared" si="0"/>
        <v>79722</v>
      </c>
      <c r="BJ44" s="294">
        <f t="shared" si="1"/>
        <v>48143</v>
      </c>
      <c r="BK44" s="295">
        <f t="shared" si="2"/>
        <v>0.60388600386342539</v>
      </c>
      <c r="BL44" s="296">
        <f t="shared" si="3"/>
        <v>0.39611399613657461</v>
      </c>
      <c r="BM44" s="277"/>
      <c r="BN44" s="288">
        <v>40</v>
      </c>
      <c r="BO44" s="292" t="s">
        <v>43</v>
      </c>
      <c r="BP44" s="297">
        <f t="shared" si="4"/>
        <v>27813</v>
      </c>
      <c r="BQ44" s="298">
        <f t="shared" si="5"/>
        <v>48143</v>
      </c>
      <c r="BR44" s="299">
        <f t="shared" si="6"/>
        <v>-20330</v>
      </c>
    </row>
    <row r="45" spans="1:71" x14ac:dyDescent="0.2">
      <c r="A45" s="300">
        <v>41</v>
      </c>
      <c r="B45" s="301" t="s">
        <v>52</v>
      </c>
      <c r="C45" s="302">
        <v>30</v>
      </c>
      <c r="D45" s="302">
        <v>0</v>
      </c>
      <c r="E45" s="302">
        <v>0</v>
      </c>
      <c r="F45" s="302">
        <v>0</v>
      </c>
      <c r="G45" s="302">
        <v>35</v>
      </c>
      <c r="H45" s="302">
        <v>1</v>
      </c>
      <c r="I45" s="302">
        <v>4</v>
      </c>
      <c r="J45" s="302">
        <v>16</v>
      </c>
      <c r="K45" s="302">
        <v>5</v>
      </c>
      <c r="L45" s="302">
        <v>75</v>
      </c>
      <c r="M45" s="302">
        <v>4</v>
      </c>
      <c r="N45" s="302">
        <v>1</v>
      </c>
      <c r="O45" s="302">
        <v>0</v>
      </c>
      <c r="P45" s="302">
        <v>20</v>
      </c>
      <c r="Q45" s="302">
        <v>2</v>
      </c>
      <c r="R45" s="302">
        <v>6</v>
      </c>
      <c r="S45" s="302">
        <v>3</v>
      </c>
      <c r="T45" s="302">
        <v>3</v>
      </c>
      <c r="U45" s="302">
        <v>89</v>
      </c>
      <c r="V45" s="302">
        <v>2</v>
      </c>
      <c r="W45" s="302">
        <v>1</v>
      </c>
      <c r="X45" s="302">
        <v>11</v>
      </c>
      <c r="Y45" s="302">
        <v>96</v>
      </c>
      <c r="Z45" s="302">
        <v>20</v>
      </c>
      <c r="AA45" s="302">
        <v>20</v>
      </c>
      <c r="AB45" s="302">
        <v>9</v>
      </c>
      <c r="AC45" s="302">
        <v>51</v>
      </c>
      <c r="AD45" s="302">
        <v>24</v>
      </c>
      <c r="AE45" s="302">
        <v>5</v>
      </c>
      <c r="AF45" s="302">
        <v>45</v>
      </c>
      <c r="AG45" s="302">
        <v>0</v>
      </c>
      <c r="AH45" s="302">
        <v>58</v>
      </c>
      <c r="AI45" s="302">
        <v>28</v>
      </c>
      <c r="AJ45" s="302">
        <v>34</v>
      </c>
      <c r="AK45" s="302">
        <v>4</v>
      </c>
      <c r="AL45" s="302">
        <v>13</v>
      </c>
      <c r="AM45" s="302">
        <v>44</v>
      </c>
      <c r="AN45" s="302">
        <v>0</v>
      </c>
      <c r="AO45" s="302">
        <v>0</v>
      </c>
      <c r="AP45" s="303">
        <v>759</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1029</v>
      </c>
      <c r="D46" s="269">
        <v>17</v>
      </c>
      <c r="E46" s="269">
        <v>2</v>
      </c>
      <c r="F46" s="269">
        <v>1</v>
      </c>
      <c r="G46" s="269">
        <v>570</v>
      </c>
      <c r="H46" s="269">
        <v>21</v>
      </c>
      <c r="I46" s="269">
        <v>57</v>
      </c>
      <c r="J46" s="269">
        <v>123</v>
      </c>
      <c r="K46" s="269">
        <v>16</v>
      </c>
      <c r="L46" s="269">
        <v>899</v>
      </c>
      <c r="M46" s="269">
        <v>49</v>
      </c>
      <c r="N46" s="269">
        <v>5</v>
      </c>
      <c r="O46" s="269">
        <v>3</v>
      </c>
      <c r="P46" s="269">
        <v>384</v>
      </c>
      <c r="Q46" s="269">
        <v>21</v>
      </c>
      <c r="R46" s="269">
        <v>101</v>
      </c>
      <c r="S46" s="269">
        <v>37</v>
      </c>
      <c r="T46" s="269">
        <v>54</v>
      </c>
      <c r="U46" s="269">
        <v>1172</v>
      </c>
      <c r="V46" s="269">
        <v>8</v>
      </c>
      <c r="W46" s="269">
        <v>12</v>
      </c>
      <c r="X46" s="269">
        <v>136</v>
      </c>
      <c r="Y46" s="269">
        <v>1544</v>
      </c>
      <c r="Z46" s="269">
        <v>171</v>
      </c>
      <c r="AA46" s="269">
        <v>196</v>
      </c>
      <c r="AB46" s="269">
        <v>170</v>
      </c>
      <c r="AC46" s="269">
        <v>921</v>
      </c>
      <c r="AD46" s="269">
        <v>238</v>
      </c>
      <c r="AE46" s="269">
        <v>71</v>
      </c>
      <c r="AF46" s="269">
        <v>1186</v>
      </c>
      <c r="AG46" s="269">
        <v>6</v>
      </c>
      <c r="AH46" s="269">
        <v>1937</v>
      </c>
      <c r="AI46" s="269">
        <v>2298</v>
      </c>
      <c r="AJ46" s="269">
        <v>1468</v>
      </c>
      <c r="AK46" s="269">
        <v>63</v>
      </c>
      <c r="AL46" s="269">
        <v>288</v>
      </c>
      <c r="AM46" s="269">
        <v>536</v>
      </c>
      <c r="AN46" s="269">
        <v>0</v>
      </c>
      <c r="AO46" s="269">
        <v>1</v>
      </c>
      <c r="AP46" s="270">
        <v>15811</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1738</v>
      </c>
      <c r="D47" s="269">
        <v>26</v>
      </c>
      <c r="E47" s="269">
        <v>1</v>
      </c>
      <c r="F47" s="269">
        <v>0</v>
      </c>
      <c r="G47" s="269">
        <v>286</v>
      </c>
      <c r="H47" s="269">
        <v>-1</v>
      </c>
      <c r="I47" s="269">
        <v>27</v>
      </c>
      <c r="J47" s="269">
        <v>78</v>
      </c>
      <c r="K47" s="269">
        <v>14</v>
      </c>
      <c r="L47" s="269">
        <v>-27</v>
      </c>
      <c r="M47" s="269">
        <v>22</v>
      </c>
      <c r="N47" s="269">
        <v>9</v>
      </c>
      <c r="O47" s="269">
        <v>3</v>
      </c>
      <c r="P47" s="269">
        <v>40</v>
      </c>
      <c r="Q47" s="269">
        <v>12</v>
      </c>
      <c r="R47" s="269">
        <v>53</v>
      </c>
      <c r="S47" s="269">
        <v>5</v>
      </c>
      <c r="T47" s="269">
        <v>-12</v>
      </c>
      <c r="U47" s="269">
        <v>-127</v>
      </c>
      <c r="V47" s="269">
        <v>-2</v>
      </c>
      <c r="W47" s="269">
        <v>1</v>
      </c>
      <c r="X47" s="269">
        <v>33</v>
      </c>
      <c r="Y47" s="269">
        <v>121</v>
      </c>
      <c r="Z47" s="269">
        <v>124</v>
      </c>
      <c r="AA47" s="269">
        <v>182</v>
      </c>
      <c r="AB47" s="269">
        <v>13</v>
      </c>
      <c r="AC47" s="269">
        <v>299</v>
      </c>
      <c r="AD47" s="269">
        <v>191</v>
      </c>
      <c r="AE47" s="269">
        <v>642</v>
      </c>
      <c r="AF47" s="269">
        <v>130</v>
      </c>
      <c r="AG47" s="269">
        <v>1</v>
      </c>
      <c r="AH47" s="269">
        <v>0</v>
      </c>
      <c r="AI47" s="269">
        <v>45</v>
      </c>
      <c r="AJ47" s="269">
        <v>107</v>
      </c>
      <c r="AK47" s="269">
        <v>-1</v>
      </c>
      <c r="AL47" s="269">
        <v>66</v>
      </c>
      <c r="AM47" s="269">
        <v>244</v>
      </c>
      <c r="AN47" s="269">
        <v>0</v>
      </c>
      <c r="AO47" s="269">
        <v>15</v>
      </c>
      <c r="AP47" s="270">
        <v>4358</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1375</v>
      </c>
      <c r="D48" s="269">
        <v>5</v>
      </c>
      <c r="E48" s="269">
        <v>1</v>
      </c>
      <c r="F48" s="269">
        <v>0</v>
      </c>
      <c r="G48" s="269">
        <v>194</v>
      </c>
      <c r="H48" s="269">
        <v>10</v>
      </c>
      <c r="I48" s="269">
        <v>17</v>
      </c>
      <c r="J48" s="269">
        <v>165</v>
      </c>
      <c r="K48" s="269">
        <v>46</v>
      </c>
      <c r="L48" s="269">
        <v>340</v>
      </c>
      <c r="M48" s="269">
        <v>27</v>
      </c>
      <c r="N48" s="269">
        <v>5</v>
      </c>
      <c r="O48" s="269">
        <v>1</v>
      </c>
      <c r="P48" s="269">
        <v>112</v>
      </c>
      <c r="Q48" s="269">
        <v>12</v>
      </c>
      <c r="R48" s="269">
        <v>49</v>
      </c>
      <c r="S48" s="269">
        <v>26</v>
      </c>
      <c r="T48" s="269">
        <v>52</v>
      </c>
      <c r="U48" s="269">
        <v>931</v>
      </c>
      <c r="V48" s="269">
        <v>9</v>
      </c>
      <c r="W48" s="269">
        <v>6</v>
      </c>
      <c r="X48" s="269">
        <v>30</v>
      </c>
      <c r="Y48" s="269">
        <v>165</v>
      </c>
      <c r="Z48" s="269">
        <v>461</v>
      </c>
      <c r="AA48" s="269">
        <v>301</v>
      </c>
      <c r="AB48" s="269">
        <v>27</v>
      </c>
      <c r="AC48" s="269">
        <v>205</v>
      </c>
      <c r="AD48" s="269">
        <v>56</v>
      </c>
      <c r="AE48" s="269">
        <v>518</v>
      </c>
      <c r="AF48" s="269">
        <v>328</v>
      </c>
      <c r="AG48" s="269">
        <v>1</v>
      </c>
      <c r="AH48" s="269">
        <v>1909</v>
      </c>
      <c r="AI48" s="269">
        <v>705</v>
      </c>
      <c r="AJ48" s="269">
        <v>183</v>
      </c>
      <c r="AK48" s="269">
        <v>8</v>
      </c>
      <c r="AL48" s="269">
        <v>58</v>
      </c>
      <c r="AM48" s="269">
        <v>200</v>
      </c>
      <c r="AN48" s="269">
        <v>0</v>
      </c>
      <c r="AO48" s="269">
        <v>2</v>
      </c>
      <c r="AP48" s="270">
        <v>8540</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342</v>
      </c>
      <c r="D49" s="269">
        <v>2</v>
      </c>
      <c r="E49" s="269">
        <v>0</v>
      </c>
      <c r="F49" s="269">
        <v>0</v>
      </c>
      <c r="G49" s="269">
        <v>95</v>
      </c>
      <c r="H49" s="269">
        <v>4</v>
      </c>
      <c r="I49" s="269">
        <v>9</v>
      </c>
      <c r="J49" s="269">
        <v>25</v>
      </c>
      <c r="K49" s="269">
        <v>67</v>
      </c>
      <c r="L49" s="269">
        <v>155</v>
      </c>
      <c r="M49" s="269">
        <v>7</v>
      </c>
      <c r="N49" s="269">
        <v>2</v>
      </c>
      <c r="O49" s="269">
        <v>0</v>
      </c>
      <c r="P49" s="269">
        <v>37</v>
      </c>
      <c r="Q49" s="269">
        <v>1</v>
      </c>
      <c r="R49" s="269">
        <v>4</v>
      </c>
      <c r="S49" s="269">
        <v>3</v>
      </c>
      <c r="T49" s="269">
        <v>2</v>
      </c>
      <c r="U49" s="269">
        <v>24</v>
      </c>
      <c r="V49" s="269">
        <v>0</v>
      </c>
      <c r="W49" s="269">
        <v>1</v>
      </c>
      <c r="X49" s="269">
        <v>15</v>
      </c>
      <c r="Y49" s="269">
        <v>166</v>
      </c>
      <c r="Z49" s="269">
        <v>73</v>
      </c>
      <c r="AA49" s="269">
        <v>64</v>
      </c>
      <c r="AB49" s="269">
        <v>6</v>
      </c>
      <c r="AC49" s="269">
        <v>95</v>
      </c>
      <c r="AD49" s="269">
        <v>16</v>
      </c>
      <c r="AE49" s="269">
        <v>67</v>
      </c>
      <c r="AF49" s="269">
        <v>195</v>
      </c>
      <c r="AG49" s="269">
        <v>0</v>
      </c>
      <c r="AH49" s="269">
        <v>9</v>
      </c>
      <c r="AI49" s="269">
        <v>42</v>
      </c>
      <c r="AJ49" s="269">
        <v>43</v>
      </c>
      <c r="AK49" s="269">
        <v>4</v>
      </c>
      <c r="AL49" s="269">
        <v>40</v>
      </c>
      <c r="AM49" s="269">
        <v>131</v>
      </c>
      <c r="AN49" s="269">
        <v>0</v>
      </c>
      <c r="AO49" s="269">
        <v>1</v>
      </c>
      <c r="AP49" s="270">
        <v>1747</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-597</v>
      </c>
      <c r="D50" s="269">
        <v>-3</v>
      </c>
      <c r="E50" s="269">
        <v>0</v>
      </c>
      <c r="F50" s="269">
        <v>0</v>
      </c>
      <c r="G50" s="269">
        <v>-18</v>
      </c>
      <c r="H50" s="269">
        <v>0</v>
      </c>
      <c r="I50" s="269">
        <v>0</v>
      </c>
      <c r="J50" s="269">
        <v>0</v>
      </c>
      <c r="K50" s="269">
        <v>-1</v>
      </c>
      <c r="L50" s="269">
        <v>0</v>
      </c>
      <c r="M50" s="269">
        <v>0</v>
      </c>
      <c r="N50" s="269">
        <v>0</v>
      </c>
      <c r="O50" s="269">
        <v>0</v>
      </c>
      <c r="P50" s="269">
        <v>0</v>
      </c>
      <c r="Q50" s="269">
        <v>0</v>
      </c>
      <c r="R50" s="269">
        <v>0</v>
      </c>
      <c r="S50" s="269">
        <v>0</v>
      </c>
      <c r="T50" s="269">
        <v>0</v>
      </c>
      <c r="U50" s="269">
        <v>0</v>
      </c>
      <c r="V50" s="269">
        <v>0</v>
      </c>
      <c r="W50" s="269">
        <v>0</v>
      </c>
      <c r="X50" s="269">
        <v>0</v>
      </c>
      <c r="Y50" s="269">
        <v>-19</v>
      </c>
      <c r="Z50" s="269">
        <v>0</v>
      </c>
      <c r="AA50" s="269">
        <v>-68</v>
      </c>
      <c r="AB50" s="269">
        <v>0</v>
      </c>
      <c r="AC50" s="269">
        <v>-1</v>
      </c>
      <c r="AD50" s="269">
        <v>-12</v>
      </c>
      <c r="AE50" s="269">
        <v>0</v>
      </c>
      <c r="AF50" s="269">
        <v>-10</v>
      </c>
      <c r="AG50" s="269">
        <v>0</v>
      </c>
      <c r="AH50" s="269">
        <v>0</v>
      </c>
      <c r="AI50" s="269">
        <v>-4</v>
      </c>
      <c r="AJ50" s="269">
        <v>-32</v>
      </c>
      <c r="AK50" s="269">
        <v>-3</v>
      </c>
      <c r="AL50" s="269">
        <v>0</v>
      </c>
      <c r="AM50" s="269">
        <v>0</v>
      </c>
      <c r="AN50" s="269">
        <v>0</v>
      </c>
      <c r="AO50" s="269">
        <v>0</v>
      </c>
      <c r="AP50" s="270">
        <v>-768</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3917</v>
      </c>
      <c r="D51" s="290">
        <v>47</v>
      </c>
      <c r="E51" s="290">
        <v>4</v>
      </c>
      <c r="F51" s="290">
        <v>1</v>
      </c>
      <c r="G51" s="290">
        <v>1162</v>
      </c>
      <c r="H51" s="290">
        <v>35</v>
      </c>
      <c r="I51" s="290">
        <v>114</v>
      </c>
      <c r="J51" s="290">
        <v>407</v>
      </c>
      <c r="K51" s="290">
        <v>147</v>
      </c>
      <c r="L51" s="290">
        <v>1442</v>
      </c>
      <c r="M51" s="290">
        <v>109</v>
      </c>
      <c r="N51" s="290">
        <v>22</v>
      </c>
      <c r="O51" s="290">
        <v>7</v>
      </c>
      <c r="P51" s="290">
        <v>593</v>
      </c>
      <c r="Q51" s="290">
        <v>48</v>
      </c>
      <c r="R51" s="290">
        <v>213</v>
      </c>
      <c r="S51" s="290">
        <v>74</v>
      </c>
      <c r="T51" s="290">
        <v>99</v>
      </c>
      <c r="U51" s="290">
        <v>2089</v>
      </c>
      <c r="V51" s="290">
        <v>17</v>
      </c>
      <c r="W51" s="290">
        <v>21</v>
      </c>
      <c r="X51" s="290">
        <v>225</v>
      </c>
      <c r="Y51" s="290">
        <v>2073</v>
      </c>
      <c r="Z51" s="290">
        <v>849</v>
      </c>
      <c r="AA51" s="290">
        <v>695</v>
      </c>
      <c r="AB51" s="290">
        <v>225</v>
      </c>
      <c r="AC51" s="290">
        <v>1570</v>
      </c>
      <c r="AD51" s="290">
        <v>513</v>
      </c>
      <c r="AE51" s="290">
        <v>1303</v>
      </c>
      <c r="AF51" s="290">
        <v>1874</v>
      </c>
      <c r="AG51" s="290">
        <v>8</v>
      </c>
      <c r="AH51" s="290">
        <v>3913</v>
      </c>
      <c r="AI51" s="290">
        <v>3114</v>
      </c>
      <c r="AJ51" s="290">
        <v>1803</v>
      </c>
      <c r="AK51" s="290">
        <v>75</v>
      </c>
      <c r="AL51" s="290">
        <v>465</v>
      </c>
      <c r="AM51" s="290">
        <v>1155</v>
      </c>
      <c r="AN51" s="290">
        <v>0</v>
      </c>
      <c r="AO51" s="290">
        <v>19</v>
      </c>
      <c r="AP51" s="291">
        <v>30447</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8598</v>
      </c>
      <c r="D52" s="306">
        <v>66</v>
      </c>
      <c r="E52" s="306">
        <v>7</v>
      </c>
      <c r="F52" s="306">
        <v>1</v>
      </c>
      <c r="G52" s="306">
        <v>3944</v>
      </c>
      <c r="H52" s="306">
        <v>84</v>
      </c>
      <c r="I52" s="306">
        <v>287</v>
      </c>
      <c r="J52" s="306">
        <v>1288</v>
      </c>
      <c r="K52" s="306">
        <v>491</v>
      </c>
      <c r="L52" s="306">
        <v>4231</v>
      </c>
      <c r="M52" s="306">
        <v>228</v>
      </c>
      <c r="N52" s="306">
        <v>79</v>
      </c>
      <c r="O52" s="306">
        <v>26</v>
      </c>
      <c r="P52" s="306">
        <v>1348</v>
      </c>
      <c r="Q52" s="306">
        <v>108</v>
      </c>
      <c r="R52" s="306">
        <v>475</v>
      </c>
      <c r="S52" s="306">
        <v>178</v>
      </c>
      <c r="T52" s="306">
        <v>272</v>
      </c>
      <c r="U52" s="306">
        <v>5965</v>
      </c>
      <c r="V52" s="306">
        <v>45</v>
      </c>
      <c r="W52" s="306">
        <v>92</v>
      </c>
      <c r="X52" s="306">
        <v>575</v>
      </c>
      <c r="Y52" s="306">
        <v>4478</v>
      </c>
      <c r="Z52" s="306">
        <v>2407</v>
      </c>
      <c r="AA52" s="306">
        <v>1397</v>
      </c>
      <c r="AB52" s="306">
        <v>335</v>
      </c>
      <c r="AC52" s="306">
        <v>2164</v>
      </c>
      <c r="AD52" s="306">
        <v>752</v>
      </c>
      <c r="AE52" s="306">
        <v>1511</v>
      </c>
      <c r="AF52" s="306">
        <v>2541</v>
      </c>
      <c r="AG52" s="306">
        <v>12</v>
      </c>
      <c r="AH52" s="306">
        <v>5468</v>
      </c>
      <c r="AI52" s="306">
        <v>3959</v>
      </c>
      <c r="AJ52" s="306">
        <v>3007</v>
      </c>
      <c r="AK52" s="306">
        <v>126</v>
      </c>
      <c r="AL52" s="306">
        <v>762</v>
      </c>
      <c r="AM52" s="306">
        <v>1980</v>
      </c>
      <c r="AN52" s="306">
        <v>51</v>
      </c>
      <c r="AO52" s="306">
        <v>54</v>
      </c>
      <c r="AP52" s="307">
        <v>59392</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0.14096301465457084</v>
      </c>
      <c r="D5" s="442">
        <v>0</v>
      </c>
      <c r="E5" s="442">
        <v>0</v>
      </c>
      <c r="F5" s="442">
        <v>0</v>
      </c>
      <c r="G5" s="442">
        <v>0.21120689655172414</v>
      </c>
      <c r="H5" s="442">
        <v>1.1904761904761904E-2</v>
      </c>
      <c r="I5" s="442">
        <v>0</v>
      </c>
      <c r="J5" s="442">
        <v>1.5527950310559005E-3</v>
      </c>
      <c r="K5" s="442">
        <v>0</v>
      </c>
      <c r="L5" s="442">
        <v>7.0905223351453556E-4</v>
      </c>
      <c r="M5" s="442">
        <v>0</v>
      </c>
      <c r="N5" s="442">
        <v>0</v>
      </c>
      <c r="O5" s="442">
        <v>0</v>
      </c>
      <c r="P5" s="442">
        <v>0</v>
      </c>
      <c r="Q5" s="442">
        <v>0</v>
      </c>
      <c r="R5" s="442">
        <v>0</v>
      </c>
      <c r="S5" s="442">
        <v>0</v>
      </c>
      <c r="T5" s="442">
        <v>0</v>
      </c>
      <c r="U5" s="442">
        <v>0</v>
      </c>
      <c r="V5" s="442">
        <v>0</v>
      </c>
      <c r="W5" s="442">
        <v>0</v>
      </c>
      <c r="X5" s="442">
        <v>1.5652173913043479E-2</v>
      </c>
      <c r="Y5" s="442">
        <v>1.1165698972755694E-3</v>
      </c>
      <c r="Z5" s="442">
        <v>0</v>
      </c>
      <c r="AA5" s="442">
        <v>0</v>
      </c>
      <c r="AB5" s="442">
        <v>0</v>
      </c>
      <c r="AC5" s="442">
        <v>0</v>
      </c>
      <c r="AD5" s="442">
        <v>0</v>
      </c>
      <c r="AE5" s="442">
        <v>0</v>
      </c>
      <c r="AF5" s="442">
        <v>0</v>
      </c>
      <c r="AG5" s="442">
        <v>0</v>
      </c>
      <c r="AH5" s="442">
        <v>0</v>
      </c>
      <c r="AI5" s="442">
        <v>2.5258903763576662E-3</v>
      </c>
      <c r="AJ5" s="442">
        <v>2.3279015630196208E-3</v>
      </c>
      <c r="AK5" s="442">
        <v>0</v>
      </c>
      <c r="AL5" s="442">
        <v>0</v>
      </c>
      <c r="AM5" s="442">
        <v>1.5151515151515152E-2</v>
      </c>
      <c r="AN5" s="442">
        <v>0</v>
      </c>
      <c r="AO5" s="442">
        <v>0</v>
      </c>
      <c r="AP5" s="443">
        <v>3.5560344827586209E-2</v>
      </c>
      <c r="AQ5" s="442">
        <v>2.635046113306983E-3</v>
      </c>
      <c r="AR5" s="442">
        <v>1.4037849716291122E-2</v>
      </c>
      <c r="AS5" s="442">
        <v>0</v>
      </c>
      <c r="AT5" s="442">
        <v>0</v>
      </c>
      <c r="AU5" s="442">
        <v>2.7649769585253456E-3</v>
      </c>
      <c r="AV5" s="442">
        <v>0</v>
      </c>
      <c r="AW5" s="443">
        <v>8.5274829154932345E-3</v>
      </c>
      <c r="AX5" s="442">
        <v>3.1923433932916884E-2</v>
      </c>
      <c r="AY5" s="443">
        <v>0.21763204257002122</v>
      </c>
      <c r="AZ5" s="443">
        <v>8.2529583916528815E-2</v>
      </c>
      <c r="BA5" s="442">
        <v>7.9955363370065563E-2</v>
      </c>
      <c r="BB5" s="443">
        <v>0</v>
      </c>
      <c r="BC5" s="442">
        <v>0.21302591388314118</v>
      </c>
      <c r="BD5" s="443">
        <v>0.14476697198275862</v>
      </c>
    </row>
    <row r="6" spans="1:56" x14ac:dyDescent="0.2">
      <c r="A6" s="267" t="s">
        <v>444</v>
      </c>
      <c r="B6" s="272" t="s">
        <v>445</v>
      </c>
      <c r="C6" s="442">
        <v>1.1630611770179111E-4</v>
      </c>
      <c r="D6" s="442">
        <v>0.13636363636363635</v>
      </c>
      <c r="E6" s="442">
        <v>0</v>
      </c>
      <c r="F6" s="442">
        <v>0</v>
      </c>
      <c r="G6" s="442">
        <v>5.0709939148073022E-4</v>
      </c>
      <c r="H6" s="442">
        <v>0</v>
      </c>
      <c r="I6" s="442">
        <v>8.3623693379790948E-2</v>
      </c>
      <c r="J6" s="442">
        <v>0</v>
      </c>
      <c r="K6" s="442">
        <v>0</v>
      </c>
      <c r="L6" s="442">
        <v>0</v>
      </c>
      <c r="M6" s="442">
        <v>0</v>
      </c>
      <c r="N6" s="442">
        <v>0</v>
      </c>
      <c r="O6" s="442">
        <v>0</v>
      </c>
      <c r="P6" s="442">
        <v>0</v>
      </c>
      <c r="Q6" s="442">
        <v>0</v>
      </c>
      <c r="R6" s="442">
        <v>0</v>
      </c>
      <c r="S6" s="442">
        <v>0</v>
      </c>
      <c r="T6" s="442">
        <v>0</v>
      </c>
      <c r="U6" s="442">
        <v>0</v>
      </c>
      <c r="V6" s="442">
        <v>0</v>
      </c>
      <c r="W6" s="442">
        <v>0</v>
      </c>
      <c r="X6" s="442">
        <v>3.4782608695652175E-3</v>
      </c>
      <c r="Y6" s="442">
        <v>0</v>
      </c>
      <c r="Z6" s="442">
        <v>0</v>
      </c>
      <c r="AA6" s="442">
        <v>0</v>
      </c>
      <c r="AB6" s="442">
        <v>0</v>
      </c>
      <c r="AC6" s="442">
        <v>0</v>
      </c>
      <c r="AD6" s="442">
        <v>0</v>
      </c>
      <c r="AE6" s="442">
        <v>0</v>
      </c>
      <c r="AF6" s="442">
        <v>0</v>
      </c>
      <c r="AG6" s="442">
        <v>0</v>
      </c>
      <c r="AH6" s="442">
        <v>0</v>
      </c>
      <c r="AI6" s="442">
        <v>0</v>
      </c>
      <c r="AJ6" s="442">
        <v>0</v>
      </c>
      <c r="AK6" s="442">
        <v>0</v>
      </c>
      <c r="AL6" s="442">
        <v>0</v>
      </c>
      <c r="AM6" s="442">
        <v>1.0101010101010101E-3</v>
      </c>
      <c r="AN6" s="442">
        <v>0</v>
      </c>
      <c r="AO6" s="442">
        <v>0</v>
      </c>
      <c r="AP6" s="443">
        <v>6.7349137931034487E-4</v>
      </c>
      <c r="AQ6" s="442">
        <v>0</v>
      </c>
      <c r="AR6" s="442">
        <v>7.2157171438879601E-4</v>
      </c>
      <c r="AS6" s="442">
        <v>0</v>
      </c>
      <c r="AT6" s="442">
        <v>0</v>
      </c>
      <c r="AU6" s="442">
        <v>0</v>
      </c>
      <c r="AV6" s="442">
        <v>0.17037037037037037</v>
      </c>
      <c r="AW6" s="443">
        <v>8.8622801662169878E-4</v>
      </c>
      <c r="AX6" s="442">
        <v>1.0662050625925091E-3</v>
      </c>
      <c r="AY6" s="443">
        <v>1.7977204904181499E-4</v>
      </c>
      <c r="AZ6" s="443">
        <v>6.3621325868431101E-4</v>
      </c>
      <c r="BA6" s="442">
        <v>8.3693681127074908E-4</v>
      </c>
      <c r="BB6" s="443">
        <v>4.9851484120225166E-4</v>
      </c>
      <c r="BC6" s="442">
        <v>8.5394291720038097E-4</v>
      </c>
      <c r="BD6" s="443">
        <v>1.111260775862069E-3</v>
      </c>
    </row>
    <row r="7" spans="1:56" x14ac:dyDescent="0.2">
      <c r="A7" s="267" t="s">
        <v>446</v>
      </c>
      <c r="B7" s="272" t="s">
        <v>249</v>
      </c>
      <c r="C7" s="442">
        <v>0</v>
      </c>
      <c r="D7" s="442">
        <v>0</v>
      </c>
      <c r="E7" s="442">
        <v>0</v>
      </c>
      <c r="F7" s="442">
        <v>0</v>
      </c>
      <c r="G7" s="442">
        <v>4.031440162271805E-2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1.7391304347826088E-3</v>
      </c>
      <c r="Y7" s="442">
        <v>0</v>
      </c>
      <c r="Z7" s="442">
        <v>0</v>
      </c>
      <c r="AA7" s="442">
        <v>0</v>
      </c>
      <c r="AB7" s="442">
        <v>0</v>
      </c>
      <c r="AC7" s="442">
        <v>0</v>
      </c>
      <c r="AD7" s="442">
        <v>0</v>
      </c>
      <c r="AE7" s="442">
        <v>0</v>
      </c>
      <c r="AF7" s="442">
        <v>0</v>
      </c>
      <c r="AG7" s="442">
        <v>0</v>
      </c>
      <c r="AH7" s="442">
        <v>0</v>
      </c>
      <c r="AI7" s="442">
        <v>0</v>
      </c>
      <c r="AJ7" s="442">
        <v>6.6511473229132021E-4</v>
      </c>
      <c r="AK7" s="442">
        <v>0</v>
      </c>
      <c r="AL7" s="442">
        <v>0</v>
      </c>
      <c r="AM7" s="442">
        <v>2.5252525252525255E-3</v>
      </c>
      <c r="AN7" s="442">
        <v>0</v>
      </c>
      <c r="AO7" s="442">
        <v>0</v>
      </c>
      <c r="AP7" s="443">
        <v>2.8118265086206897E-3</v>
      </c>
      <c r="AQ7" s="442">
        <v>1.3175230566534915E-3</v>
      </c>
      <c r="AR7" s="442">
        <v>1.443143428777592E-3</v>
      </c>
      <c r="AS7" s="442">
        <v>0</v>
      </c>
      <c r="AT7" s="442">
        <v>0</v>
      </c>
      <c r="AU7" s="442">
        <v>0</v>
      </c>
      <c r="AV7" s="442">
        <v>0</v>
      </c>
      <c r="AW7" s="443">
        <v>8.8622801662169878E-4</v>
      </c>
      <c r="AX7" s="442">
        <v>2.659240861995434E-3</v>
      </c>
      <c r="AY7" s="443">
        <v>7.1908819616725987E-5</v>
      </c>
      <c r="AZ7" s="443">
        <v>5.9804046316325231E-4</v>
      </c>
      <c r="BA7" s="442">
        <v>1.990049751243781E-3</v>
      </c>
      <c r="BB7" s="443">
        <v>4.29969050536942E-3</v>
      </c>
      <c r="BC7" s="442">
        <v>-5.2550333366177295E-3</v>
      </c>
      <c r="BD7" s="443">
        <v>1.1786099137931035E-4</v>
      </c>
    </row>
    <row r="8" spans="1:56" x14ac:dyDescent="0.2">
      <c r="A8" s="267" t="s">
        <v>447</v>
      </c>
      <c r="B8" s="272" t="s">
        <v>27</v>
      </c>
      <c r="C8" s="442">
        <v>0</v>
      </c>
      <c r="D8" s="442">
        <v>0</v>
      </c>
      <c r="E8" s="442">
        <v>0</v>
      </c>
      <c r="F8" s="442">
        <v>0</v>
      </c>
      <c r="G8" s="442">
        <v>2.5354969574036511E-4</v>
      </c>
      <c r="H8" s="442">
        <v>0</v>
      </c>
      <c r="I8" s="442">
        <v>0</v>
      </c>
      <c r="J8" s="442">
        <v>5.434782608695652E-3</v>
      </c>
      <c r="K8" s="442">
        <v>0.58452138492871686</v>
      </c>
      <c r="L8" s="442">
        <v>0</v>
      </c>
      <c r="M8" s="442">
        <v>6.5789473684210523E-2</v>
      </c>
      <c r="N8" s="442">
        <v>5.0632911392405063E-2</v>
      </c>
      <c r="O8" s="442">
        <v>0.15384615384615385</v>
      </c>
      <c r="P8" s="442">
        <v>0</v>
      </c>
      <c r="Q8" s="442">
        <v>0</v>
      </c>
      <c r="R8" s="442">
        <v>0</v>
      </c>
      <c r="S8" s="442">
        <v>0</v>
      </c>
      <c r="T8" s="442">
        <v>0</v>
      </c>
      <c r="U8" s="442">
        <v>0</v>
      </c>
      <c r="V8" s="442">
        <v>0</v>
      </c>
      <c r="W8" s="442">
        <v>0</v>
      </c>
      <c r="X8" s="442">
        <v>0</v>
      </c>
      <c r="Y8" s="442">
        <v>6.4761054041983027E-3</v>
      </c>
      <c r="Z8" s="442">
        <v>0.30078936435396758</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1.8032731681034482E-2</v>
      </c>
      <c r="AQ8" s="442">
        <v>0</v>
      </c>
      <c r="AR8" s="442">
        <v>-3.2798714290399818E-5</v>
      </c>
      <c r="AS8" s="442">
        <v>0</v>
      </c>
      <c r="AT8" s="442">
        <v>0</v>
      </c>
      <c r="AU8" s="442">
        <v>0</v>
      </c>
      <c r="AV8" s="442">
        <v>0</v>
      </c>
      <c r="AW8" s="443">
        <v>-1.9693955924926641E-5</v>
      </c>
      <c r="AX8" s="442">
        <v>1.3421640199693937E-2</v>
      </c>
      <c r="AY8" s="443">
        <v>3.5954409808362993E-5</v>
      </c>
      <c r="AZ8" s="443">
        <v>0</v>
      </c>
      <c r="BA8" s="442">
        <v>9.9595480541219139E-3</v>
      </c>
      <c r="BB8" s="443">
        <v>2.222545333693372E-2</v>
      </c>
      <c r="BC8" s="442">
        <v>-3.5143035438631065E-2</v>
      </c>
      <c r="BD8" s="443">
        <v>1.683728448275862E-5</v>
      </c>
    </row>
    <row r="9" spans="1:56" x14ac:dyDescent="0.2">
      <c r="A9" s="267" t="s">
        <v>448</v>
      </c>
      <c r="B9" s="272" t="s">
        <v>190</v>
      </c>
      <c r="C9" s="442">
        <v>0.13189113747383113</v>
      </c>
      <c r="D9" s="442">
        <v>3.0303030303030304E-2</v>
      </c>
      <c r="E9" s="442">
        <v>0.14285714285714285</v>
      </c>
      <c r="F9" s="442">
        <v>0</v>
      </c>
      <c r="G9" s="442">
        <v>0.21399594320486814</v>
      </c>
      <c r="H9" s="442">
        <v>0</v>
      </c>
      <c r="I9" s="442">
        <v>0</v>
      </c>
      <c r="J9" s="442">
        <v>7.763975155279503E-3</v>
      </c>
      <c r="K9" s="442">
        <v>0</v>
      </c>
      <c r="L9" s="442">
        <v>0</v>
      </c>
      <c r="M9" s="442">
        <v>0</v>
      </c>
      <c r="N9" s="442">
        <v>0</v>
      </c>
      <c r="O9" s="442">
        <v>0</v>
      </c>
      <c r="P9" s="442">
        <v>0</v>
      </c>
      <c r="Q9" s="442">
        <v>0</v>
      </c>
      <c r="R9" s="442">
        <v>0</v>
      </c>
      <c r="S9" s="442">
        <v>0</v>
      </c>
      <c r="T9" s="442">
        <v>0</v>
      </c>
      <c r="U9" s="442">
        <v>0</v>
      </c>
      <c r="V9" s="442">
        <v>0</v>
      </c>
      <c r="W9" s="442">
        <v>0</v>
      </c>
      <c r="X9" s="442">
        <v>5.2173913043478258E-2</v>
      </c>
      <c r="Y9" s="442">
        <v>0</v>
      </c>
      <c r="Z9" s="442">
        <v>0</v>
      </c>
      <c r="AA9" s="442">
        <v>0</v>
      </c>
      <c r="AB9" s="442">
        <v>0</v>
      </c>
      <c r="AC9" s="442">
        <v>0</v>
      </c>
      <c r="AD9" s="442">
        <v>0</v>
      </c>
      <c r="AE9" s="442">
        <v>0</v>
      </c>
      <c r="AF9" s="442">
        <v>0</v>
      </c>
      <c r="AG9" s="442">
        <v>0</v>
      </c>
      <c r="AH9" s="442">
        <v>3.65764447695684E-4</v>
      </c>
      <c r="AI9" s="442">
        <v>7.072493053801465E-3</v>
      </c>
      <c r="AJ9" s="442">
        <v>8.9790488859328235E-3</v>
      </c>
      <c r="AK9" s="442">
        <v>0</v>
      </c>
      <c r="AL9" s="442">
        <v>0</v>
      </c>
      <c r="AM9" s="442">
        <v>0.11262626262626263</v>
      </c>
      <c r="AN9" s="442">
        <v>0</v>
      </c>
      <c r="AO9" s="442">
        <v>0</v>
      </c>
      <c r="AP9" s="443">
        <v>3.8742591594827583E-2</v>
      </c>
      <c r="AQ9" s="442">
        <v>5.9288537549407112E-2</v>
      </c>
      <c r="AR9" s="442">
        <v>0.10554626258650661</v>
      </c>
      <c r="AS9" s="442">
        <v>0</v>
      </c>
      <c r="AT9" s="442">
        <v>0</v>
      </c>
      <c r="AU9" s="442">
        <v>0</v>
      </c>
      <c r="AV9" s="442">
        <v>7.407407407407407E-2</v>
      </c>
      <c r="AW9" s="443">
        <v>6.4458317742284887E-2</v>
      </c>
      <c r="AX9" s="442">
        <v>6.9917964928125229E-2</v>
      </c>
      <c r="AY9" s="443">
        <v>0.12005177435012404</v>
      </c>
      <c r="AZ9" s="443">
        <v>8.4132841328413283E-2</v>
      </c>
      <c r="BA9" s="442">
        <v>8.2884642209513179E-2</v>
      </c>
      <c r="BB9" s="443">
        <v>0.10321334358058284</v>
      </c>
      <c r="BC9" s="442">
        <v>5.3962623575393304E-2</v>
      </c>
      <c r="BD9" s="443">
        <v>6.640625E-2</v>
      </c>
    </row>
    <row r="10" spans="1:56" x14ac:dyDescent="0.2">
      <c r="A10" s="281" t="s">
        <v>449</v>
      </c>
      <c r="B10" s="283" t="s">
        <v>28</v>
      </c>
      <c r="C10" s="442">
        <v>4.1870202372644803E-3</v>
      </c>
      <c r="D10" s="442">
        <v>0</v>
      </c>
      <c r="E10" s="442">
        <v>0</v>
      </c>
      <c r="F10" s="442">
        <v>0</v>
      </c>
      <c r="G10" s="442">
        <v>1.2677484787018255E-3</v>
      </c>
      <c r="H10" s="442">
        <v>0.25</v>
      </c>
      <c r="I10" s="442">
        <v>3.4843205574912892E-3</v>
      </c>
      <c r="J10" s="442">
        <v>1.5527950310559005E-3</v>
      </c>
      <c r="K10" s="442">
        <v>0</v>
      </c>
      <c r="L10" s="442">
        <v>1.181753722524226E-3</v>
      </c>
      <c r="M10" s="442">
        <v>4.3859649122807015E-3</v>
      </c>
      <c r="N10" s="442">
        <v>0</v>
      </c>
      <c r="O10" s="442">
        <v>0</v>
      </c>
      <c r="P10" s="442">
        <v>1.483679525222552E-3</v>
      </c>
      <c r="Q10" s="442">
        <v>0</v>
      </c>
      <c r="R10" s="442">
        <v>2.1052631578947368E-3</v>
      </c>
      <c r="S10" s="442">
        <v>0</v>
      </c>
      <c r="T10" s="442">
        <v>3.6764705882352941E-3</v>
      </c>
      <c r="U10" s="442">
        <v>2.5146689019279128E-3</v>
      </c>
      <c r="V10" s="442">
        <v>0</v>
      </c>
      <c r="W10" s="442">
        <v>0</v>
      </c>
      <c r="X10" s="442">
        <v>2.4347826086956521E-2</v>
      </c>
      <c r="Y10" s="442">
        <v>3.3497096918267085E-3</v>
      </c>
      <c r="Z10" s="442">
        <v>0</v>
      </c>
      <c r="AA10" s="442">
        <v>7.158196134574087E-4</v>
      </c>
      <c r="AB10" s="442">
        <v>2.9850746268656717E-3</v>
      </c>
      <c r="AC10" s="442">
        <v>4.6210720887245845E-3</v>
      </c>
      <c r="AD10" s="442">
        <v>1.3297872340425532E-3</v>
      </c>
      <c r="AE10" s="442">
        <v>0</v>
      </c>
      <c r="AF10" s="442">
        <v>1.5741833923652105E-3</v>
      </c>
      <c r="AG10" s="442">
        <v>0</v>
      </c>
      <c r="AH10" s="442">
        <v>3.2918800292611556E-3</v>
      </c>
      <c r="AI10" s="442">
        <v>2.5258903763576663E-4</v>
      </c>
      <c r="AJ10" s="442">
        <v>3.6581310276022614E-3</v>
      </c>
      <c r="AK10" s="442">
        <v>2.3809523809523808E-2</v>
      </c>
      <c r="AL10" s="442">
        <v>1.3123359580052493E-3</v>
      </c>
      <c r="AM10" s="442">
        <v>3.5353535353535356E-3</v>
      </c>
      <c r="AN10" s="442">
        <v>3.9215686274509803E-2</v>
      </c>
      <c r="AO10" s="442">
        <v>0</v>
      </c>
      <c r="AP10" s="443">
        <v>3.0138739224137932E-3</v>
      </c>
      <c r="AQ10" s="442">
        <v>6.587615283267457E-3</v>
      </c>
      <c r="AR10" s="442">
        <v>1.571058414510151E-2</v>
      </c>
      <c r="AS10" s="442">
        <v>0</v>
      </c>
      <c r="AT10" s="442">
        <v>0</v>
      </c>
      <c r="AU10" s="442">
        <v>2.7649769585253456E-3</v>
      </c>
      <c r="AV10" s="442">
        <v>8.1481481481481488E-2</v>
      </c>
      <c r="AW10" s="443">
        <v>9.8075900506134663E-3</v>
      </c>
      <c r="AX10" s="442">
        <v>8.4920097338250424E-3</v>
      </c>
      <c r="AY10" s="443">
        <v>3.0201704239024916E-3</v>
      </c>
      <c r="AZ10" s="443">
        <v>7.4055223310853799E-3</v>
      </c>
      <c r="BA10" s="442">
        <v>7.0767657041893341E-3</v>
      </c>
      <c r="BB10" s="443">
        <v>1.4062272812246849E-2</v>
      </c>
      <c r="BC10" s="442">
        <v>-3.1201760436167765E-3</v>
      </c>
      <c r="BD10" s="443">
        <v>1.4143318965517241E-3</v>
      </c>
    </row>
    <row r="11" spans="1:56" x14ac:dyDescent="0.2">
      <c r="A11" s="281" t="s">
        <v>450</v>
      </c>
      <c r="B11" s="283" t="s">
        <v>284</v>
      </c>
      <c r="C11" s="442">
        <v>2.6866713189113746E-2</v>
      </c>
      <c r="D11" s="442">
        <v>0</v>
      </c>
      <c r="E11" s="442">
        <v>0</v>
      </c>
      <c r="F11" s="442">
        <v>0</v>
      </c>
      <c r="G11" s="442">
        <v>1.6227180527383367E-2</v>
      </c>
      <c r="H11" s="442">
        <v>1.1904761904761904E-2</v>
      </c>
      <c r="I11" s="442">
        <v>0.21602787456445993</v>
      </c>
      <c r="J11" s="442">
        <v>1.3975155279503106E-2</v>
      </c>
      <c r="K11" s="442">
        <v>0</v>
      </c>
      <c r="L11" s="442">
        <v>7.3268730796502007E-3</v>
      </c>
      <c r="M11" s="442">
        <v>2.1929824561403508E-2</v>
      </c>
      <c r="N11" s="442">
        <v>0</v>
      </c>
      <c r="O11" s="442">
        <v>0</v>
      </c>
      <c r="P11" s="442">
        <v>2.967359050445104E-3</v>
      </c>
      <c r="Q11" s="442">
        <v>0</v>
      </c>
      <c r="R11" s="442">
        <v>0</v>
      </c>
      <c r="S11" s="442">
        <v>5.6179775280898875E-3</v>
      </c>
      <c r="T11" s="442">
        <v>7.3529411764705881E-3</v>
      </c>
      <c r="U11" s="442">
        <v>7.3763621123218775E-3</v>
      </c>
      <c r="V11" s="442">
        <v>0</v>
      </c>
      <c r="W11" s="442">
        <v>0</v>
      </c>
      <c r="X11" s="442">
        <v>2.0869565217391306E-2</v>
      </c>
      <c r="Y11" s="442">
        <v>5.0245645377400623E-2</v>
      </c>
      <c r="Z11" s="442">
        <v>3.3236393851267137E-3</v>
      </c>
      <c r="AA11" s="442">
        <v>2.8632784538296348E-3</v>
      </c>
      <c r="AB11" s="442">
        <v>2.9850746268656717E-3</v>
      </c>
      <c r="AC11" s="442">
        <v>8.3179297597042508E-3</v>
      </c>
      <c r="AD11" s="442">
        <v>2.6595744680851063E-3</v>
      </c>
      <c r="AE11" s="442">
        <v>0</v>
      </c>
      <c r="AF11" s="442">
        <v>1.5741833923652105E-3</v>
      </c>
      <c r="AG11" s="442">
        <v>0</v>
      </c>
      <c r="AH11" s="442">
        <v>1.2801755669348939E-3</v>
      </c>
      <c r="AI11" s="442">
        <v>5.8095478656226317E-3</v>
      </c>
      <c r="AJ11" s="442">
        <v>5.9860325906218826E-3</v>
      </c>
      <c r="AK11" s="442">
        <v>2.3809523809523808E-2</v>
      </c>
      <c r="AL11" s="442">
        <v>2.6246719160104987E-3</v>
      </c>
      <c r="AM11" s="442">
        <v>5.0505050505050509E-3</v>
      </c>
      <c r="AN11" s="442">
        <v>7.8431372549019607E-2</v>
      </c>
      <c r="AO11" s="442">
        <v>0.1111111111111111</v>
      </c>
      <c r="AP11" s="443">
        <v>1.3638200431034482E-2</v>
      </c>
      <c r="AQ11" s="442">
        <v>5.270092226613966E-3</v>
      </c>
      <c r="AR11" s="442">
        <v>1.3119485716159927E-3</v>
      </c>
      <c r="AS11" s="442">
        <v>0</v>
      </c>
      <c r="AT11" s="442">
        <v>7.5041272699984997E-4</v>
      </c>
      <c r="AU11" s="442">
        <v>3.6866359447004608E-3</v>
      </c>
      <c r="AV11" s="442">
        <v>-0.1037037037037037</v>
      </c>
      <c r="AW11" s="443">
        <v>7.6806428107213892E-4</v>
      </c>
      <c r="AX11" s="442">
        <v>1.0649507036953413E-2</v>
      </c>
      <c r="AY11" s="443">
        <v>7.6223348793729552E-3</v>
      </c>
      <c r="AZ11" s="443">
        <v>3.193790558595241E-3</v>
      </c>
      <c r="BA11" s="442">
        <v>9.8665550750918311E-3</v>
      </c>
      <c r="BB11" s="443">
        <v>1.6077103628772616E-2</v>
      </c>
      <c r="BC11" s="442">
        <v>-1.7177390219069201E-2</v>
      </c>
      <c r="BD11" s="443">
        <v>4.8323006465517239E-3</v>
      </c>
    </row>
    <row r="12" spans="1:56" x14ac:dyDescent="0.2">
      <c r="A12" s="281" t="s">
        <v>451</v>
      </c>
      <c r="B12" s="283" t="s">
        <v>29</v>
      </c>
      <c r="C12" s="442">
        <v>6.7922772737846013E-2</v>
      </c>
      <c r="D12" s="442">
        <v>0</v>
      </c>
      <c r="E12" s="442">
        <v>0</v>
      </c>
      <c r="F12" s="442">
        <v>0</v>
      </c>
      <c r="G12" s="442">
        <v>1.0395537525354969E-2</v>
      </c>
      <c r="H12" s="442">
        <v>0.11904761904761904</v>
      </c>
      <c r="I12" s="442">
        <v>3.484320557491289E-2</v>
      </c>
      <c r="J12" s="442">
        <v>0.3610248447204969</v>
      </c>
      <c r="K12" s="442">
        <v>2.0366598778004071E-3</v>
      </c>
      <c r="L12" s="442">
        <v>0.21082486409832191</v>
      </c>
      <c r="M12" s="442">
        <v>3.5087719298245612E-2</v>
      </c>
      <c r="N12" s="442">
        <v>0</v>
      </c>
      <c r="O12" s="442">
        <v>0</v>
      </c>
      <c r="P12" s="442">
        <v>8.9020771513353119E-3</v>
      </c>
      <c r="Q12" s="442">
        <v>0</v>
      </c>
      <c r="R12" s="442">
        <v>4.2105263157894736E-3</v>
      </c>
      <c r="S12" s="442">
        <v>1.6853932584269662E-2</v>
      </c>
      <c r="T12" s="442">
        <v>1.8382352941176471E-2</v>
      </c>
      <c r="U12" s="442">
        <v>1.3746856663872591E-2</v>
      </c>
      <c r="V12" s="442">
        <v>0</v>
      </c>
      <c r="W12" s="442">
        <v>1.0869565217391304E-2</v>
      </c>
      <c r="X12" s="442">
        <v>2.0869565217391306E-2</v>
      </c>
      <c r="Y12" s="442">
        <v>5.5828494863778468E-3</v>
      </c>
      <c r="Z12" s="442">
        <v>4.1545492314083921E-4</v>
      </c>
      <c r="AA12" s="442">
        <v>8.5898353614889053E-3</v>
      </c>
      <c r="AB12" s="442">
        <v>1.4925373134328358E-2</v>
      </c>
      <c r="AC12" s="442">
        <v>0</v>
      </c>
      <c r="AD12" s="442">
        <v>0</v>
      </c>
      <c r="AE12" s="442">
        <v>0</v>
      </c>
      <c r="AF12" s="442">
        <v>3.9354584809130262E-4</v>
      </c>
      <c r="AG12" s="442">
        <v>0</v>
      </c>
      <c r="AH12" s="442">
        <v>9.1441111923920993E-4</v>
      </c>
      <c r="AI12" s="442">
        <v>4.0414246021722661E-3</v>
      </c>
      <c r="AJ12" s="442">
        <v>0.13867642168274028</v>
      </c>
      <c r="AK12" s="442">
        <v>0</v>
      </c>
      <c r="AL12" s="442">
        <v>5.2493438320209973E-3</v>
      </c>
      <c r="AM12" s="442">
        <v>6.5656565656565654E-3</v>
      </c>
      <c r="AN12" s="442">
        <v>1.9607843137254902E-2</v>
      </c>
      <c r="AO12" s="442">
        <v>1.8518518518518517E-2</v>
      </c>
      <c r="AP12" s="443">
        <v>4.4265220905172417E-2</v>
      </c>
      <c r="AQ12" s="442">
        <v>1.0540184453227932E-2</v>
      </c>
      <c r="AR12" s="442">
        <v>9.774016858539146E-3</v>
      </c>
      <c r="AS12" s="442">
        <v>0</v>
      </c>
      <c r="AT12" s="442">
        <v>0</v>
      </c>
      <c r="AU12" s="442">
        <v>0</v>
      </c>
      <c r="AV12" s="442">
        <v>0.43703703703703706</v>
      </c>
      <c r="AW12" s="443">
        <v>7.1882939125982237E-3</v>
      </c>
      <c r="AX12" s="442">
        <v>3.7555505381199672E-2</v>
      </c>
      <c r="AY12" s="443">
        <v>4.6309279833171541E-2</v>
      </c>
      <c r="AZ12" s="443">
        <v>2.1033210332103321E-2</v>
      </c>
      <c r="BA12" s="442">
        <v>3.9819593620681638E-2</v>
      </c>
      <c r="BB12" s="443">
        <v>6.2189726439980893E-2</v>
      </c>
      <c r="BC12" s="442">
        <v>-4.4043748152527346E-2</v>
      </c>
      <c r="BD12" s="443">
        <v>2.1686422413793104E-2</v>
      </c>
    </row>
    <row r="13" spans="1:56" x14ac:dyDescent="0.2">
      <c r="A13" s="281" t="s">
        <v>452</v>
      </c>
      <c r="B13" s="283" t="s">
        <v>30</v>
      </c>
      <c r="C13" s="442">
        <v>7.0946731798092579E-3</v>
      </c>
      <c r="D13" s="442">
        <v>0</v>
      </c>
      <c r="E13" s="442">
        <v>0.14285714285714285</v>
      </c>
      <c r="F13" s="442">
        <v>0</v>
      </c>
      <c r="G13" s="442">
        <v>4.5638945233265719E-3</v>
      </c>
      <c r="H13" s="442">
        <v>1.1904761904761904E-2</v>
      </c>
      <c r="I13" s="442">
        <v>0</v>
      </c>
      <c r="J13" s="442">
        <v>8.1521739130434784E-2</v>
      </c>
      <c r="K13" s="442">
        <v>6.313645621181263E-2</v>
      </c>
      <c r="L13" s="442">
        <v>1.181753722524226E-3</v>
      </c>
      <c r="M13" s="442">
        <v>2.1929824561403508E-2</v>
      </c>
      <c r="N13" s="442">
        <v>2.5316455696202531E-2</v>
      </c>
      <c r="O13" s="442">
        <v>0</v>
      </c>
      <c r="P13" s="442">
        <v>2.967359050445104E-3</v>
      </c>
      <c r="Q13" s="442">
        <v>0</v>
      </c>
      <c r="R13" s="442">
        <v>2.1052631578947368E-3</v>
      </c>
      <c r="S13" s="442">
        <v>0</v>
      </c>
      <c r="T13" s="442">
        <v>0</v>
      </c>
      <c r="U13" s="442">
        <v>1.1735121542330259E-3</v>
      </c>
      <c r="V13" s="442">
        <v>0</v>
      </c>
      <c r="W13" s="442">
        <v>0</v>
      </c>
      <c r="X13" s="442">
        <v>1.7391304347826088E-3</v>
      </c>
      <c r="Y13" s="442">
        <v>1.2952210808396605E-2</v>
      </c>
      <c r="Z13" s="442">
        <v>5.6501869547154131E-2</v>
      </c>
      <c r="AA13" s="442">
        <v>1.1453113815318539E-2</v>
      </c>
      <c r="AB13" s="442">
        <v>1.1940298507462687E-2</v>
      </c>
      <c r="AC13" s="442">
        <v>1.3863216266173752E-3</v>
      </c>
      <c r="AD13" s="442">
        <v>0</v>
      </c>
      <c r="AE13" s="442">
        <v>0</v>
      </c>
      <c r="AF13" s="442">
        <v>4.7225501770956316E-2</v>
      </c>
      <c r="AG13" s="442">
        <v>0</v>
      </c>
      <c r="AH13" s="442">
        <v>1.0972933430870519E-2</v>
      </c>
      <c r="AI13" s="442">
        <v>2.2733013387218996E-3</v>
      </c>
      <c r="AJ13" s="442">
        <v>2.3279015630196208E-3</v>
      </c>
      <c r="AK13" s="442">
        <v>7.9365079365079361E-3</v>
      </c>
      <c r="AL13" s="442">
        <v>3.937007874015748E-3</v>
      </c>
      <c r="AM13" s="442">
        <v>5.0505050505050509E-3</v>
      </c>
      <c r="AN13" s="442">
        <v>0</v>
      </c>
      <c r="AO13" s="442">
        <v>1.8518518518518517E-2</v>
      </c>
      <c r="AP13" s="443">
        <v>1.1280980603448275E-2</v>
      </c>
      <c r="AQ13" s="442">
        <v>1.3175230566534915E-3</v>
      </c>
      <c r="AR13" s="442">
        <v>1.8859260716979895E-2</v>
      </c>
      <c r="AS13" s="442">
        <v>0</v>
      </c>
      <c r="AT13" s="442">
        <v>0</v>
      </c>
      <c r="AU13" s="442">
        <v>0</v>
      </c>
      <c r="AV13" s="442">
        <v>-7.4074074074074077E-3</v>
      </c>
      <c r="AW13" s="443">
        <v>1.1324024656832818E-2</v>
      </c>
      <c r="AX13" s="442">
        <v>1.5616768269737338E-2</v>
      </c>
      <c r="AY13" s="443">
        <v>9.6357818286412836E-3</v>
      </c>
      <c r="AZ13" s="443">
        <v>1.0726555541417482E-2</v>
      </c>
      <c r="BA13" s="442">
        <v>1.4069837727251592E-2</v>
      </c>
      <c r="BB13" s="443">
        <v>2.1228423654529215E-2</v>
      </c>
      <c r="BC13" s="442">
        <v>-5.8790685453410842E-3</v>
      </c>
      <c r="BD13" s="443">
        <v>8.267106681034482E-3</v>
      </c>
    </row>
    <row r="14" spans="1:56" x14ac:dyDescent="0.2">
      <c r="A14" s="281" t="s">
        <v>453</v>
      </c>
      <c r="B14" s="283" t="s">
        <v>454</v>
      </c>
      <c r="C14" s="442">
        <v>8.1414282391253784E-3</v>
      </c>
      <c r="D14" s="442">
        <v>3.0303030303030304E-2</v>
      </c>
      <c r="E14" s="442">
        <v>0</v>
      </c>
      <c r="F14" s="442">
        <v>0</v>
      </c>
      <c r="G14" s="442">
        <v>1.7494929006085194E-2</v>
      </c>
      <c r="H14" s="442">
        <v>1.1904761904761904E-2</v>
      </c>
      <c r="I14" s="442">
        <v>2.4390243902439025E-2</v>
      </c>
      <c r="J14" s="442">
        <v>1.8633540372670808E-2</v>
      </c>
      <c r="K14" s="442">
        <v>0</v>
      </c>
      <c r="L14" s="442">
        <v>0.26069487118884427</v>
      </c>
      <c r="M14" s="442">
        <v>4.3859649122807015E-3</v>
      </c>
      <c r="N14" s="442">
        <v>0</v>
      </c>
      <c r="O14" s="442">
        <v>0</v>
      </c>
      <c r="P14" s="442">
        <v>5.9347181008902079E-3</v>
      </c>
      <c r="Q14" s="442">
        <v>1.8518518518518517E-2</v>
      </c>
      <c r="R14" s="442">
        <v>2.1052631578947368E-2</v>
      </c>
      <c r="S14" s="442">
        <v>3.9325842696629212E-2</v>
      </c>
      <c r="T14" s="442">
        <v>2.2058823529411766E-2</v>
      </c>
      <c r="U14" s="442">
        <v>4.0402347024308463E-2</v>
      </c>
      <c r="V14" s="442">
        <v>4.4444444444444446E-2</v>
      </c>
      <c r="W14" s="442">
        <v>3.2608695652173912E-2</v>
      </c>
      <c r="X14" s="442">
        <v>9.3913043478260863E-2</v>
      </c>
      <c r="Y14" s="442">
        <v>1.4292094685127288E-2</v>
      </c>
      <c r="Z14" s="442">
        <v>0</v>
      </c>
      <c r="AA14" s="442">
        <v>3.937007874015748E-2</v>
      </c>
      <c r="AB14" s="442">
        <v>1.7910447761194031E-2</v>
      </c>
      <c r="AC14" s="442">
        <v>5.0831792975970427E-3</v>
      </c>
      <c r="AD14" s="442">
        <v>3.9893617021276593E-3</v>
      </c>
      <c r="AE14" s="442">
        <v>0</v>
      </c>
      <c r="AF14" s="442">
        <v>1.9677292404565133E-3</v>
      </c>
      <c r="AG14" s="442">
        <v>0</v>
      </c>
      <c r="AH14" s="442">
        <v>1.8288222384784199E-3</v>
      </c>
      <c r="AI14" s="442">
        <v>1.7681232634503663E-3</v>
      </c>
      <c r="AJ14" s="442">
        <v>1.9953441968739607E-3</v>
      </c>
      <c r="AK14" s="442">
        <v>7.9365079365079361E-3</v>
      </c>
      <c r="AL14" s="442">
        <v>1.5748031496062992E-2</v>
      </c>
      <c r="AM14" s="442">
        <v>3.5353535353535356E-3</v>
      </c>
      <c r="AN14" s="442">
        <v>0.39215686274509803</v>
      </c>
      <c r="AO14" s="442">
        <v>1.8518518518518517E-2</v>
      </c>
      <c r="AP14" s="443">
        <v>3.0610183189655173E-2</v>
      </c>
      <c r="AQ14" s="442">
        <v>1.3175230566534915E-3</v>
      </c>
      <c r="AR14" s="442">
        <v>3.1158778575879824E-3</v>
      </c>
      <c r="AS14" s="442">
        <v>0</v>
      </c>
      <c r="AT14" s="442">
        <v>0</v>
      </c>
      <c r="AU14" s="442">
        <v>0</v>
      </c>
      <c r="AV14" s="442">
        <v>0.11851851851851852</v>
      </c>
      <c r="AW14" s="443">
        <v>2.2057230635917839E-3</v>
      </c>
      <c r="AX14" s="442">
        <v>2.4209126715335792E-2</v>
      </c>
      <c r="AY14" s="443">
        <v>0.12619997842735411</v>
      </c>
      <c r="AZ14" s="443">
        <v>4.6087288459091484E-2</v>
      </c>
      <c r="BA14" s="442">
        <v>5.0588180592365278E-2</v>
      </c>
      <c r="BB14" s="443">
        <v>2.5112685125563427E-2</v>
      </c>
      <c r="BC14" s="442">
        <v>7.9252471507866129E-2</v>
      </c>
      <c r="BD14" s="443">
        <v>7.1238550646551727E-2</v>
      </c>
    </row>
    <row r="15" spans="1:56" x14ac:dyDescent="0.2">
      <c r="A15" s="281" t="s">
        <v>455</v>
      </c>
      <c r="B15" s="283" t="s">
        <v>31</v>
      </c>
      <c r="C15" s="442">
        <v>2.6750407071411955E-3</v>
      </c>
      <c r="D15" s="442">
        <v>0</v>
      </c>
      <c r="E15" s="442">
        <v>0</v>
      </c>
      <c r="F15" s="442">
        <v>0</v>
      </c>
      <c r="G15" s="442">
        <v>1.2677484787018255E-3</v>
      </c>
      <c r="H15" s="442">
        <v>0</v>
      </c>
      <c r="I15" s="442">
        <v>6.9686411149825784E-3</v>
      </c>
      <c r="J15" s="442">
        <v>6.987577639751553E-3</v>
      </c>
      <c r="K15" s="442">
        <v>0</v>
      </c>
      <c r="L15" s="442">
        <v>3.7816119120775231E-3</v>
      </c>
      <c r="M15" s="442">
        <v>8.771929824561403E-2</v>
      </c>
      <c r="N15" s="442">
        <v>0</v>
      </c>
      <c r="O15" s="442">
        <v>0</v>
      </c>
      <c r="P15" s="442">
        <v>3.70919881305638E-3</v>
      </c>
      <c r="Q15" s="442">
        <v>9.2592592592592587E-3</v>
      </c>
      <c r="R15" s="442">
        <v>6.3157894736842104E-3</v>
      </c>
      <c r="S15" s="442">
        <v>2.247191011235955E-2</v>
      </c>
      <c r="T15" s="442">
        <v>3.6764705882352942E-2</v>
      </c>
      <c r="U15" s="442">
        <v>9.2204526404023462E-3</v>
      </c>
      <c r="V15" s="442">
        <v>0</v>
      </c>
      <c r="W15" s="442">
        <v>1.0869565217391304E-2</v>
      </c>
      <c r="X15" s="442">
        <v>1.7391304347826088E-3</v>
      </c>
      <c r="Y15" s="442">
        <v>5.6945064761054043E-2</v>
      </c>
      <c r="Z15" s="442">
        <v>0</v>
      </c>
      <c r="AA15" s="442">
        <v>5.0107372942018611E-3</v>
      </c>
      <c r="AB15" s="442">
        <v>0</v>
      </c>
      <c r="AC15" s="442">
        <v>0</v>
      </c>
      <c r="AD15" s="442">
        <v>0</v>
      </c>
      <c r="AE15" s="442">
        <v>0</v>
      </c>
      <c r="AF15" s="442">
        <v>0</v>
      </c>
      <c r="AG15" s="442">
        <v>0</v>
      </c>
      <c r="AH15" s="442">
        <v>1.82882223847842E-4</v>
      </c>
      <c r="AI15" s="442">
        <v>1.7681232634503663E-3</v>
      </c>
      <c r="AJ15" s="442">
        <v>9.9767209843698037E-4</v>
      </c>
      <c r="AK15" s="442">
        <v>0</v>
      </c>
      <c r="AL15" s="442">
        <v>2.6246719160104987E-3</v>
      </c>
      <c r="AM15" s="442">
        <v>1.0101010101010101E-3</v>
      </c>
      <c r="AN15" s="442">
        <v>0</v>
      </c>
      <c r="AO15" s="442">
        <v>0</v>
      </c>
      <c r="AP15" s="443">
        <v>7.2737068965517239E-3</v>
      </c>
      <c r="AQ15" s="442">
        <v>1.3175230566534915E-3</v>
      </c>
      <c r="AR15" s="442">
        <v>4.9198071435599725E-4</v>
      </c>
      <c r="AS15" s="442">
        <v>0</v>
      </c>
      <c r="AT15" s="442">
        <v>0</v>
      </c>
      <c r="AU15" s="442">
        <v>0</v>
      </c>
      <c r="AV15" s="442">
        <v>-3.7037037037037035E-2</v>
      </c>
      <c r="AW15" s="443">
        <v>2.1663351517419303E-4</v>
      </c>
      <c r="AX15" s="442">
        <v>5.556809914452723E-3</v>
      </c>
      <c r="AY15" s="443">
        <v>6.7594290439722433E-3</v>
      </c>
      <c r="AZ15" s="443">
        <v>2.5321287695635577E-3</v>
      </c>
      <c r="BA15" s="442">
        <v>5.8678569767982519E-3</v>
      </c>
      <c r="BB15" s="443">
        <v>8.3708950418544745E-3</v>
      </c>
      <c r="BC15" s="442">
        <v>-6.7001675041876048E-3</v>
      </c>
      <c r="BD15" s="443">
        <v>3.8389008620689654E-3</v>
      </c>
    </row>
    <row r="16" spans="1:56" x14ac:dyDescent="0.2">
      <c r="A16" s="281" t="s">
        <v>456</v>
      </c>
      <c r="B16" s="283" t="s">
        <v>32</v>
      </c>
      <c r="C16" s="442">
        <v>0</v>
      </c>
      <c r="D16" s="442">
        <v>0</v>
      </c>
      <c r="E16" s="442">
        <v>0</v>
      </c>
      <c r="F16" s="442">
        <v>0</v>
      </c>
      <c r="G16" s="442">
        <v>0</v>
      </c>
      <c r="H16" s="442">
        <v>0</v>
      </c>
      <c r="I16" s="442">
        <v>2.4390243902439025E-2</v>
      </c>
      <c r="J16" s="442">
        <v>0</v>
      </c>
      <c r="K16" s="442">
        <v>0</v>
      </c>
      <c r="L16" s="442">
        <v>1.4181044670290711E-3</v>
      </c>
      <c r="M16" s="442">
        <v>8.771929824561403E-3</v>
      </c>
      <c r="N16" s="442">
        <v>0.54430379746835444</v>
      </c>
      <c r="O16" s="442">
        <v>0</v>
      </c>
      <c r="P16" s="442">
        <v>0.23516320474777447</v>
      </c>
      <c r="Q16" s="442">
        <v>0.12037037037037036</v>
      </c>
      <c r="R16" s="442">
        <v>9.4736842105263161E-2</v>
      </c>
      <c r="S16" s="442">
        <v>2.247191011235955E-2</v>
      </c>
      <c r="T16" s="442">
        <v>7.3529411764705881E-3</v>
      </c>
      <c r="U16" s="442">
        <v>4.5934618608549874E-2</v>
      </c>
      <c r="V16" s="442">
        <v>0</v>
      </c>
      <c r="W16" s="442">
        <v>5.434782608695652E-2</v>
      </c>
      <c r="X16" s="442">
        <v>1.7391304347826088E-3</v>
      </c>
      <c r="Y16" s="442">
        <v>2.4787851719517643E-2</v>
      </c>
      <c r="Z16" s="442">
        <v>0</v>
      </c>
      <c r="AA16" s="442">
        <v>0</v>
      </c>
      <c r="AB16" s="442">
        <v>0</v>
      </c>
      <c r="AC16" s="442">
        <v>0</v>
      </c>
      <c r="AD16" s="442">
        <v>0</v>
      </c>
      <c r="AE16" s="442">
        <v>0</v>
      </c>
      <c r="AF16" s="442">
        <v>0</v>
      </c>
      <c r="AG16" s="442">
        <v>0</v>
      </c>
      <c r="AH16" s="442">
        <v>0</v>
      </c>
      <c r="AI16" s="442">
        <v>0</v>
      </c>
      <c r="AJ16" s="442">
        <v>0</v>
      </c>
      <c r="AK16" s="442">
        <v>0</v>
      </c>
      <c r="AL16" s="442">
        <v>0</v>
      </c>
      <c r="AM16" s="442">
        <v>0</v>
      </c>
      <c r="AN16" s="442">
        <v>0</v>
      </c>
      <c r="AO16" s="442">
        <v>0</v>
      </c>
      <c r="AP16" s="443">
        <v>1.3974946120689655E-2</v>
      </c>
      <c r="AQ16" s="442">
        <v>0</v>
      </c>
      <c r="AR16" s="442">
        <v>-1.3119485716159927E-4</v>
      </c>
      <c r="AS16" s="442">
        <v>0</v>
      </c>
      <c r="AT16" s="442">
        <v>-1.6509079993996699E-3</v>
      </c>
      <c r="AU16" s="442">
        <v>-1.8433179723502304E-3</v>
      </c>
      <c r="AV16" s="442">
        <v>-7.4074074074074077E-3</v>
      </c>
      <c r="AW16" s="443">
        <v>-3.5449120664867952E-4</v>
      </c>
      <c r="AX16" s="442">
        <v>1.0185394245001379E-2</v>
      </c>
      <c r="AY16" s="443">
        <v>2.2651278179268686E-3</v>
      </c>
      <c r="AZ16" s="443">
        <v>5.7259193281587988E-4</v>
      </c>
      <c r="BA16" s="442">
        <v>8.1368856651322825E-3</v>
      </c>
      <c r="BB16" s="443">
        <v>1.6534075566541344E-2</v>
      </c>
      <c r="BC16" s="442">
        <v>-2.4665812723749465E-2</v>
      </c>
      <c r="BD16" s="443">
        <v>1.330145474137931E-3</v>
      </c>
    </row>
    <row r="17" spans="1:56" x14ac:dyDescent="0.2">
      <c r="A17" s="281" t="s">
        <v>457</v>
      </c>
      <c r="B17" s="283" t="s">
        <v>33</v>
      </c>
      <c r="C17" s="442">
        <v>0</v>
      </c>
      <c r="D17" s="442">
        <v>0</v>
      </c>
      <c r="E17" s="442">
        <v>0</v>
      </c>
      <c r="F17" s="442">
        <v>0</v>
      </c>
      <c r="G17" s="442">
        <v>1.5212981744421906E-3</v>
      </c>
      <c r="H17" s="442">
        <v>0</v>
      </c>
      <c r="I17" s="442">
        <v>3.4843205574912892E-3</v>
      </c>
      <c r="J17" s="442">
        <v>5.434782608695652E-3</v>
      </c>
      <c r="K17" s="442">
        <v>0</v>
      </c>
      <c r="L17" s="442">
        <v>2.5998581895532971E-3</v>
      </c>
      <c r="M17" s="442">
        <v>8.771929824561403E-3</v>
      </c>
      <c r="N17" s="442">
        <v>1.2658227848101266E-2</v>
      </c>
      <c r="O17" s="442">
        <v>0.46153846153846156</v>
      </c>
      <c r="P17" s="442">
        <v>6.8249258160237386E-2</v>
      </c>
      <c r="Q17" s="442">
        <v>3.7037037037037035E-2</v>
      </c>
      <c r="R17" s="442">
        <v>1.8947368421052633E-2</v>
      </c>
      <c r="S17" s="442">
        <v>3.9325842696629212E-2</v>
      </c>
      <c r="T17" s="442">
        <v>4.779411764705882E-2</v>
      </c>
      <c r="U17" s="442">
        <v>6.6890192791282485E-2</v>
      </c>
      <c r="V17" s="442">
        <v>4.4444444444444446E-2</v>
      </c>
      <c r="W17" s="442">
        <v>2.1739130434782608E-2</v>
      </c>
      <c r="X17" s="442">
        <v>6.956521739130435E-3</v>
      </c>
      <c r="Y17" s="442">
        <v>9.6025011165698972E-3</v>
      </c>
      <c r="Z17" s="442">
        <v>4.1545492314083921E-4</v>
      </c>
      <c r="AA17" s="442">
        <v>0</v>
      </c>
      <c r="AB17" s="442">
        <v>0</v>
      </c>
      <c r="AC17" s="442">
        <v>0</v>
      </c>
      <c r="AD17" s="442">
        <v>0</v>
      </c>
      <c r="AE17" s="442">
        <v>0</v>
      </c>
      <c r="AF17" s="442">
        <v>0</v>
      </c>
      <c r="AG17" s="442">
        <v>0</v>
      </c>
      <c r="AH17" s="442">
        <v>1.82882223847842E-4</v>
      </c>
      <c r="AI17" s="442">
        <v>0</v>
      </c>
      <c r="AJ17" s="442">
        <v>1.3302294645826404E-3</v>
      </c>
      <c r="AK17" s="442">
        <v>0</v>
      </c>
      <c r="AL17" s="442">
        <v>0</v>
      </c>
      <c r="AM17" s="442">
        <v>0</v>
      </c>
      <c r="AN17" s="442">
        <v>0</v>
      </c>
      <c r="AO17" s="442">
        <v>0</v>
      </c>
      <c r="AP17" s="443">
        <v>1.0455953663793104E-2</v>
      </c>
      <c r="AQ17" s="442">
        <v>0</v>
      </c>
      <c r="AR17" s="442">
        <v>6.231755715175965E-4</v>
      </c>
      <c r="AS17" s="442">
        <v>0</v>
      </c>
      <c r="AT17" s="442">
        <v>0</v>
      </c>
      <c r="AU17" s="442">
        <v>-1.8433179723502304E-3</v>
      </c>
      <c r="AV17" s="442">
        <v>-7.4074074074074077E-3</v>
      </c>
      <c r="AW17" s="443">
        <v>3.1510329479882626E-4</v>
      </c>
      <c r="AX17" s="442">
        <v>7.9902661749579797E-3</v>
      </c>
      <c r="AY17" s="443">
        <v>8.629058354007119E-4</v>
      </c>
      <c r="AZ17" s="443">
        <v>5.0897060694744876E-4</v>
      </c>
      <c r="BA17" s="442">
        <v>6.1468359138885011E-3</v>
      </c>
      <c r="BB17" s="443">
        <v>1.3189871840142907E-2</v>
      </c>
      <c r="BC17" s="442">
        <v>-1.954215522054718E-2</v>
      </c>
      <c r="BD17" s="443">
        <v>4.3776939655172415E-4</v>
      </c>
    </row>
    <row r="18" spans="1:56" x14ac:dyDescent="0.2">
      <c r="A18" s="281" t="s">
        <v>458</v>
      </c>
      <c r="B18" s="283" t="s">
        <v>34</v>
      </c>
      <c r="C18" s="442">
        <v>1.3956734124214933E-3</v>
      </c>
      <c r="D18" s="442">
        <v>0</v>
      </c>
      <c r="E18" s="442">
        <v>0</v>
      </c>
      <c r="F18" s="442">
        <v>0</v>
      </c>
      <c r="G18" s="442">
        <v>4.5638945233265719E-3</v>
      </c>
      <c r="H18" s="442">
        <v>0</v>
      </c>
      <c r="I18" s="442">
        <v>3.1358885017421602E-2</v>
      </c>
      <c r="J18" s="442">
        <v>9.316770186335404E-3</v>
      </c>
      <c r="K18" s="442">
        <v>0</v>
      </c>
      <c r="L18" s="442">
        <v>2.363507445048452E-3</v>
      </c>
      <c r="M18" s="442">
        <v>1.3157894736842105E-2</v>
      </c>
      <c r="N18" s="442">
        <v>0</v>
      </c>
      <c r="O18" s="442">
        <v>0</v>
      </c>
      <c r="P18" s="442">
        <v>7.3442136498516317E-2</v>
      </c>
      <c r="Q18" s="442">
        <v>3.7037037037037035E-2</v>
      </c>
      <c r="R18" s="442">
        <v>3.3684210526315789E-2</v>
      </c>
      <c r="S18" s="442">
        <v>4.49438202247191E-2</v>
      </c>
      <c r="T18" s="442">
        <v>1.8382352941176471E-2</v>
      </c>
      <c r="U18" s="442">
        <v>2.8164291701592625E-2</v>
      </c>
      <c r="V18" s="442">
        <v>4.4444444444444446E-2</v>
      </c>
      <c r="W18" s="442">
        <v>1.0869565217391304E-2</v>
      </c>
      <c r="X18" s="442">
        <v>1.5652173913043479E-2</v>
      </c>
      <c r="Y18" s="442">
        <v>0.10183117463153193</v>
      </c>
      <c r="Z18" s="442">
        <v>4.1545492314083921E-4</v>
      </c>
      <c r="AA18" s="442">
        <v>7.158196134574087E-4</v>
      </c>
      <c r="AB18" s="442">
        <v>0</v>
      </c>
      <c r="AC18" s="442">
        <v>3.234750462107209E-3</v>
      </c>
      <c r="AD18" s="442">
        <v>0</v>
      </c>
      <c r="AE18" s="442">
        <v>0</v>
      </c>
      <c r="AF18" s="442">
        <v>1.5741833923652105E-3</v>
      </c>
      <c r="AG18" s="442">
        <v>0</v>
      </c>
      <c r="AH18" s="442">
        <v>4.5720555961960493E-3</v>
      </c>
      <c r="AI18" s="442">
        <v>0</v>
      </c>
      <c r="AJ18" s="442">
        <v>6.6511473229132021E-4</v>
      </c>
      <c r="AK18" s="442">
        <v>0</v>
      </c>
      <c r="AL18" s="442">
        <v>2.6246719160104987E-3</v>
      </c>
      <c r="AM18" s="442">
        <v>2.0202020202020202E-3</v>
      </c>
      <c r="AN18" s="442">
        <v>0</v>
      </c>
      <c r="AO18" s="442">
        <v>0</v>
      </c>
      <c r="AP18" s="443">
        <v>1.4783135775862068E-2</v>
      </c>
      <c r="AQ18" s="442">
        <v>1.3175230566534915E-3</v>
      </c>
      <c r="AR18" s="442">
        <v>1.0495588572927942E-3</v>
      </c>
      <c r="AS18" s="442">
        <v>0</v>
      </c>
      <c r="AT18" s="442">
        <v>9.0049527239981989E-4</v>
      </c>
      <c r="AU18" s="442">
        <v>4.608294930875576E-3</v>
      </c>
      <c r="AV18" s="442">
        <v>-5.9259259259259262E-2</v>
      </c>
      <c r="AW18" s="443">
        <v>7.0898241329735905E-4</v>
      </c>
      <c r="AX18" s="442">
        <v>1.146484032011239E-2</v>
      </c>
      <c r="AY18" s="443">
        <v>4.1814978607126164E-2</v>
      </c>
      <c r="AZ18" s="443">
        <v>1.5256393943249777E-2</v>
      </c>
      <c r="BA18" s="442">
        <v>1.9314641744548288E-2</v>
      </c>
      <c r="BB18" s="443">
        <v>1.5142388301518393E-2</v>
      </c>
      <c r="BC18" s="442">
        <v>1.5436660426314579E-2</v>
      </c>
      <c r="BD18" s="443">
        <v>2.2696659482758622E-2</v>
      </c>
    </row>
    <row r="19" spans="1:56" x14ac:dyDescent="0.2">
      <c r="A19" s="281" t="s">
        <v>459</v>
      </c>
      <c r="B19" s="285" t="s">
        <v>268</v>
      </c>
      <c r="C19" s="442">
        <v>0</v>
      </c>
      <c r="D19" s="442">
        <v>0</v>
      </c>
      <c r="E19" s="442">
        <v>0</v>
      </c>
      <c r="F19" s="442">
        <v>0</v>
      </c>
      <c r="G19" s="442">
        <v>0</v>
      </c>
      <c r="H19" s="442">
        <v>0</v>
      </c>
      <c r="I19" s="442">
        <v>3.4843205574912892E-3</v>
      </c>
      <c r="J19" s="442">
        <v>0</v>
      </c>
      <c r="K19" s="442">
        <v>0</v>
      </c>
      <c r="L19" s="442">
        <v>4.7270148900969039E-4</v>
      </c>
      <c r="M19" s="442">
        <v>4.3859649122807015E-3</v>
      </c>
      <c r="N19" s="442">
        <v>0</v>
      </c>
      <c r="O19" s="442">
        <v>0</v>
      </c>
      <c r="P19" s="442">
        <v>1.483679525222552E-3</v>
      </c>
      <c r="Q19" s="442">
        <v>0.16666666666666666</v>
      </c>
      <c r="R19" s="442">
        <v>0.04</v>
      </c>
      <c r="S19" s="442">
        <v>1.6853932584269662E-2</v>
      </c>
      <c r="T19" s="442">
        <v>3.6764705882352941E-3</v>
      </c>
      <c r="U19" s="442">
        <v>1.357921207041073E-2</v>
      </c>
      <c r="V19" s="442">
        <v>0</v>
      </c>
      <c r="W19" s="442">
        <v>1.0869565217391304E-2</v>
      </c>
      <c r="X19" s="442">
        <v>0</v>
      </c>
      <c r="Y19" s="442">
        <v>6.6994193836534171E-3</v>
      </c>
      <c r="Z19" s="442">
        <v>0</v>
      </c>
      <c r="AA19" s="442">
        <v>1.0737294201861132E-2</v>
      </c>
      <c r="AB19" s="442">
        <v>0</v>
      </c>
      <c r="AC19" s="442">
        <v>0</v>
      </c>
      <c r="AD19" s="442">
        <v>0</v>
      </c>
      <c r="AE19" s="442">
        <v>0</v>
      </c>
      <c r="AF19" s="442">
        <v>0</v>
      </c>
      <c r="AG19" s="442">
        <v>0</v>
      </c>
      <c r="AH19" s="442">
        <v>3.65764447695684E-4</v>
      </c>
      <c r="AI19" s="442">
        <v>0</v>
      </c>
      <c r="AJ19" s="442">
        <v>0</v>
      </c>
      <c r="AK19" s="442">
        <v>0</v>
      </c>
      <c r="AL19" s="442">
        <v>1.1811023622047244E-2</v>
      </c>
      <c r="AM19" s="442">
        <v>0</v>
      </c>
      <c r="AN19" s="442">
        <v>0</v>
      </c>
      <c r="AO19" s="442">
        <v>0</v>
      </c>
      <c r="AP19" s="443">
        <v>3.1148976293103449E-3</v>
      </c>
      <c r="AQ19" s="442">
        <v>0</v>
      </c>
      <c r="AR19" s="442">
        <v>6.5597428580799636E-5</v>
      </c>
      <c r="AS19" s="442">
        <v>0</v>
      </c>
      <c r="AT19" s="442">
        <v>8.5547050877982887E-3</v>
      </c>
      <c r="AU19" s="442">
        <v>5.2534562211981564E-2</v>
      </c>
      <c r="AV19" s="442">
        <v>1.4814814814814815E-2</v>
      </c>
      <c r="AW19" s="443">
        <v>2.3238867991413436E-3</v>
      </c>
      <c r="AX19" s="442">
        <v>3.8007074584180027E-3</v>
      </c>
      <c r="AY19" s="443">
        <v>3.7392586200697517E-3</v>
      </c>
      <c r="AZ19" s="443">
        <v>2.8247868685583408E-3</v>
      </c>
      <c r="BA19" s="442">
        <v>3.7848142465243873E-3</v>
      </c>
      <c r="BB19" s="443">
        <v>6.2106640633113851E-3</v>
      </c>
      <c r="BC19" s="442">
        <v>-2.5289847932472823E-3</v>
      </c>
      <c r="BD19" s="443">
        <v>1.818426724137931E-3</v>
      </c>
    </row>
    <row r="20" spans="1:56" x14ac:dyDescent="0.2">
      <c r="A20" s="281" t="s">
        <v>460</v>
      </c>
      <c r="B20" s="285" t="s">
        <v>269</v>
      </c>
      <c r="C20" s="442">
        <v>0</v>
      </c>
      <c r="D20" s="442">
        <v>0</v>
      </c>
      <c r="E20" s="442">
        <v>0</v>
      </c>
      <c r="F20" s="442">
        <v>0</v>
      </c>
      <c r="G20" s="442">
        <v>0</v>
      </c>
      <c r="H20" s="442">
        <v>0</v>
      </c>
      <c r="I20" s="442">
        <v>0</v>
      </c>
      <c r="J20" s="442">
        <v>0</v>
      </c>
      <c r="K20" s="442">
        <v>0</v>
      </c>
      <c r="L20" s="442">
        <v>3.3089104230678325E-3</v>
      </c>
      <c r="M20" s="442">
        <v>0</v>
      </c>
      <c r="N20" s="442">
        <v>0</v>
      </c>
      <c r="O20" s="442">
        <v>0</v>
      </c>
      <c r="P20" s="442">
        <v>7.4183976261127599E-4</v>
      </c>
      <c r="Q20" s="442">
        <v>9.2592592592592587E-3</v>
      </c>
      <c r="R20" s="442">
        <v>0.15157894736842106</v>
      </c>
      <c r="S20" s="442">
        <v>0</v>
      </c>
      <c r="T20" s="442">
        <v>3.6764705882352941E-3</v>
      </c>
      <c r="U20" s="442">
        <v>2.3470243084660518E-3</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1.8372703412073491E-2</v>
      </c>
      <c r="AM20" s="442">
        <v>0</v>
      </c>
      <c r="AN20" s="442">
        <v>0</v>
      </c>
      <c r="AO20" s="442">
        <v>0</v>
      </c>
      <c r="AP20" s="443">
        <v>1.9699622844827585E-3</v>
      </c>
      <c r="AQ20" s="442">
        <v>0</v>
      </c>
      <c r="AR20" s="442">
        <v>3.2798714290399818E-5</v>
      </c>
      <c r="AS20" s="442">
        <v>0</v>
      </c>
      <c r="AT20" s="442">
        <v>5.1028065435989797E-3</v>
      </c>
      <c r="AU20" s="442">
        <v>9.0322580645161285E-2</v>
      </c>
      <c r="AV20" s="442">
        <v>7.4074074074074077E-3</v>
      </c>
      <c r="AW20" s="443">
        <v>2.6389900939401698E-3</v>
      </c>
      <c r="AX20" s="442">
        <v>3.1484408318908207E-3</v>
      </c>
      <c r="AY20" s="443">
        <v>1.7078344658972424E-2</v>
      </c>
      <c r="AZ20" s="443">
        <v>7.7490774907749077E-3</v>
      </c>
      <c r="BA20" s="442">
        <v>6.7512902775840426E-3</v>
      </c>
      <c r="BB20" s="443">
        <v>5.2136343809068815E-3</v>
      </c>
      <c r="BC20" s="442">
        <v>1.1758137090682168E-2</v>
      </c>
      <c r="BD20" s="443">
        <v>7.9977101293103453E-3</v>
      </c>
    </row>
    <row r="21" spans="1:56" x14ac:dyDescent="0.2">
      <c r="A21" s="281" t="s">
        <v>461</v>
      </c>
      <c r="B21" s="285" t="s">
        <v>270</v>
      </c>
      <c r="C21" s="442">
        <v>3.4891835310537332E-4</v>
      </c>
      <c r="D21" s="442">
        <v>0</v>
      </c>
      <c r="E21" s="442">
        <v>0</v>
      </c>
      <c r="F21" s="442">
        <v>0</v>
      </c>
      <c r="G21" s="442">
        <v>0</v>
      </c>
      <c r="H21" s="442">
        <v>0</v>
      </c>
      <c r="I21" s="442">
        <v>0</v>
      </c>
      <c r="J21" s="442">
        <v>0</v>
      </c>
      <c r="K21" s="442">
        <v>0</v>
      </c>
      <c r="L21" s="442">
        <v>0</v>
      </c>
      <c r="M21" s="442">
        <v>0</v>
      </c>
      <c r="N21" s="442">
        <v>0</v>
      </c>
      <c r="O21" s="442">
        <v>0</v>
      </c>
      <c r="P21" s="442">
        <v>0</v>
      </c>
      <c r="Q21" s="442">
        <v>0</v>
      </c>
      <c r="R21" s="442">
        <v>6.3157894736842104E-3</v>
      </c>
      <c r="S21" s="442">
        <v>8.4269662921348312E-2</v>
      </c>
      <c r="T21" s="442">
        <v>0</v>
      </c>
      <c r="U21" s="442">
        <v>8.3822296730930428E-4</v>
      </c>
      <c r="V21" s="442">
        <v>0</v>
      </c>
      <c r="W21" s="442">
        <v>0</v>
      </c>
      <c r="X21" s="442">
        <v>0</v>
      </c>
      <c r="Y21" s="442">
        <v>2.2331397945511388E-4</v>
      </c>
      <c r="Z21" s="442">
        <v>0</v>
      </c>
      <c r="AA21" s="442">
        <v>0</v>
      </c>
      <c r="AB21" s="442">
        <v>0</v>
      </c>
      <c r="AC21" s="442">
        <v>9.2421441774491681E-4</v>
      </c>
      <c r="AD21" s="442">
        <v>0</v>
      </c>
      <c r="AE21" s="442">
        <v>0</v>
      </c>
      <c r="AF21" s="442">
        <v>0</v>
      </c>
      <c r="AG21" s="442">
        <v>0</v>
      </c>
      <c r="AH21" s="442">
        <v>3.1089978054133138E-3</v>
      </c>
      <c r="AI21" s="442">
        <v>0</v>
      </c>
      <c r="AJ21" s="442">
        <v>1.0974393082806785E-2</v>
      </c>
      <c r="AK21" s="442">
        <v>0</v>
      </c>
      <c r="AL21" s="442">
        <v>6.5616797900262466E-3</v>
      </c>
      <c r="AM21" s="442">
        <v>1.5151515151515152E-3</v>
      </c>
      <c r="AN21" s="442">
        <v>1.9607843137254902E-2</v>
      </c>
      <c r="AO21" s="442">
        <v>0</v>
      </c>
      <c r="AP21" s="443">
        <v>1.4816810344827585E-3</v>
      </c>
      <c r="AQ21" s="442">
        <v>1.3175230566534915E-3</v>
      </c>
      <c r="AR21" s="442">
        <v>4.2638328577519763E-4</v>
      </c>
      <c r="AS21" s="442">
        <v>0</v>
      </c>
      <c r="AT21" s="442">
        <v>2.5063785081794986E-2</v>
      </c>
      <c r="AU21" s="442">
        <v>5.7142857142857141E-2</v>
      </c>
      <c r="AV21" s="442">
        <v>5.185185185185185E-2</v>
      </c>
      <c r="AW21" s="443">
        <v>4.9234889812316603E-3</v>
      </c>
      <c r="AX21" s="442">
        <v>4.2397330724266826E-3</v>
      </c>
      <c r="AY21" s="443">
        <v>2.5168086865854098E-3</v>
      </c>
      <c r="AZ21" s="443">
        <v>4.0717648555795901E-3</v>
      </c>
      <c r="BA21" s="442">
        <v>3.7941135444273955E-3</v>
      </c>
      <c r="BB21" s="443">
        <v>4.7774338948549117E-3</v>
      </c>
      <c r="BC21" s="442">
        <v>2.9559562518474726E-3</v>
      </c>
      <c r="BD21" s="443">
        <v>2.9970366379310346E-3</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2.967359050445104E-3</v>
      </c>
      <c r="Q22" s="442">
        <v>9.2592592592592587E-3</v>
      </c>
      <c r="R22" s="442">
        <v>1.0526315789473684E-2</v>
      </c>
      <c r="S22" s="442">
        <v>0.1404494382022472</v>
      </c>
      <c r="T22" s="442">
        <v>0.29044117647058826</v>
      </c>
      <c r="U22" s="442">
        <v>0.15037720033528917</v>
      </c>
      <c r="V22" s="442">
        <v>0.31111111111111112</v>
      </c>
      <c r="W22" s="442">
        <v>1.0869565217391304E-2</v>
      </c>
      <c r="X22" s="442">
        <v>1.7391304347826088E-3</v>
      </c>
      <c r="Y22" s="442">
        <v>2.2331397945511388E-4</v>
      </c>
      <c r="Z22" s="442">
        <v>0</v>
      </c>
      <c r="AA22" s="442">
        <v>0</v>
      </c>
      <c r="AB22" s="442">
        <v>0</v>
      </c>
      <c r="AC22" s="442">
        <v>0</v>
      </c>
      <c r="AD22" s="442">
        <v>0</v>
      </c>
      <c r="AE22" s="442">
        <v>0</v>
      </c>
      <c r="AF22" s="442">
        <v>0</v>
      </c>
      <c r="AG22" s="442">
        <v>0</v>
      </c>
      <c r="AH22" s="442">
        <v>2.1945866861741038E-3</v>
      </c>
      <c r="AI22" s="442">
        <v>7.5776711290729984E-4</v>
      </c>
      <c r="AJ22" s="442">
        <v>0</v>
      </c>
      <c r="AK22" s="442">
        <v>0</v>
      </c>
      <c r="AL22" s="442">
        <v>1.8372703412073491E-2</v>
      </c>
      <c r="AM22" s="442">
        <v>0</v>
      </c>
      <c r="AN22" s="442">
        <v>3.9215686274509803E-2</v>
      </c>
      <c r="AO22" s="442">
        <v>1.8518518518518517E-2</v>
      </c>
      <c r="AP22" s="443">
        <v>1.7847521551724137E-2</v>
      </c>
      <c r="AQ22" s="442">
        <v>0</v>
      </c>
      <c r="AR22" s="442">
        <v>5.9037685722719666E-4</v>
      </c>
      <c r="AS22" s="442">
        <v>0</v>
      </c>
      <c r="AT22" s="442">
        <v>0</v>
      </c>
      <c r="AU22" s="442">
        <v>0</v>
      </c>
      <c r="AV22" s="442">
        <v>-0.11851851851851852</v>
      </c>
      <c r="AW22" s="443">
        <v>3.9387911849853282E-5</v>
      </c>
      <c r="AX22" s="442">
        <v>1.3321291487920524E-2</v>
      </c>
      <c r="AY22" s="443">
        <v>9.0605112717074745E-3</v>
      </c>
      <c r="AZ22" s="443">
        <v>3.2319633541162997E-3</v>
      </c>
      <c r="BA22" s="442">
        <v>1.2219277444552937E-2</v>
      </c>
      <c r="BB22" s="443">
        <v>2.1643852688864425E-2</v>
      </c>
      <c r="BC22" s="442">
        <v>-2.5881039182842316E-2</v>
      </c>
      <c r="BD22" s="443">
        <v>4.5797413793103444E-3</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7.4183976261127599E-4</v>
      </c>
      <c r="Q23" s="442">
        <v>2.7777777777777776E-2</v>
      </c>
      <c r="R23" s="442">
        <v>2.3157894736842106E-2</v>
      </c>
      <c r="S23" s="442">
        <v>2.247191011235955E-2</v>
      </c>
      <c r="T23" s="442">
        <v>1.8382352941176471E-2</v>
      </c>
      <c r="U23" s="442">
        <v>0.11902766135792121</v>
      </c>
      <c r="V23" s="442">
        <v>4.4444444444444446E-2</v>
      </c>
      <c r="W23" s="442">
        <v>3.2608695652173912E-2</v>
      </c>
      <c r="X23" s="442">
        <v>0</v>
      </c>
      <c r="Y23" s="442">
        <v>8.4859312192943279E-3</v>
      </c>
      <c r="Z23" s="442">
        <v>0</v>
      </c>
      <c r="AA23" s="442">
        <v>0</v>
      </c>
      <c r="AB23" s="442">
        <v>0</v>
      </c>
      <c r="AC23" s="442">
        <v>0</v>
      </c>
      <c r="AD23" s="442">
        <v>0</v>
      </c>
      <c r="AE23" s="442">
        <v>0</v>
      </c>
      <c r="AF23" s="442">
        <v>0</v>
      </c>
      <c r="AG23" s="442">
        <v>0</v>
      </c>
      <c r="AH23" s="442">
        <v>1.8288222384784199E-3</v>
      </c>
      <c r="AI23" s="442">
        <v>5.0517807527153326E-4</v>
      </c>
      <c r="AJ23" s="442">
        <v>0</v>
      </c>
      <c r="AK23" s="442">
        <v>0</v>
      </c>
      <c r="AL23" s="442">
        <v>1.0498687664041995E-2</v>
      </c>
      <c r="AM23" s="442">
        <v>0</v>
      </c>
      <c r="AN23" s="442">
        <v>0</v>
      </c>
      <c r="AO23" s="442">
        <v>0</v>
      </c>
      <c r="AP23" s="443">
        <v>1.3419315732758621E-2</v>
      </c>
      <c r="AQ23" s="442">
        <v>5.270092226613966E-3</v>
      </c>
      <c r="AR23" s="442">
        <v>1.2791498573255929E-2</v>
      </c>
      <c r="AS23" s="442">
        <v>0</v>
      </c>
      <c r="AT23" s="442">
        <v>1.6358997448596729E-2</v>
      </c>
      <c r="AU23" s="442">
        <v>5.8986175115207373E-2</v>
      </c>
      <c r="AV23" s="442">
        <v>0.4</v>
      </c>
      <c r="AW23" s="443">
        <v>1.2229946629379443E-2</v>
      </c>
      <c r="AX23" s="442">
        <v>1.7786809161837384E-2</v>
      </c>
      <c r="AY23" s="443">
        <v>0.1763563801100205</v>
      </c>
      <c r="AZ23" s="443">
        <v>7.0314289349790046E-2</v>
      </c>
      <c r="BA23" s="442">
        <v>5.8799460640721626E-2</v>
      </c>
      <c r="BB23" s="443">
        <v>7.4361797146002533E-3</v>
      </c>
      <c r="BC23" s="442">
        <v>0.16973757677275264</v>
      </c>
      <c r="BD23" s="443">
        <v>0.10043440193965517</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0</v>
      </c>
      <c r="Q24" s="442">
        <v>0</v>
      </c>
      <c r="R24" s="442">
        <v>0</v>
      </c>
      <c r="S24" s="442">
        <v>0</v>
      </c>
      <c r="T24" s="442">
        <v>0</v>
      </c>
      <c r="U24" s="442">
        <v>0</v>
      </c>
      <c r="V24" s="442">
        <v>4.4444444444444446E-2</v>
      </c>
      <c r="W24" s="442">
        <v>1.0869565217391304E-2</v>
      </c>
      <c r="X24" s="442">
        <v>0</v>
      </c>
      <c r="Y24" s="442">
        <v>1.786511835640911E-3</v>
      </c>
      <c r="Z24" s="442">
        <v>0</v>
      </c>
      <c r="AA24" s="442">
        <v>0</v>
      </c>
      <c r="AB24" s="442">
        <v>0</v>
      </c>
      <c r="AC24" s="442">
        <v>4.621072088724584E-4</v>
      </c>
      <c r="AD24" s="442">
        <v>0</v>
      </c>
      <c r="AE24" s="442">
        <v>0</v>
      </c>
      <c r="AF24" s="442">
        <v>0</v>
      </c>
      <c r="AG24" s="442">
        <v>0</v>
      </c>
      <c r="AH24" s="442">
        <v>1.6459400146305778E-3</v>
      </c>
      <c r="AI24" s="442">
        <v>0</v>
      </c>
      <c r="AJ24" s="442">
        <v>0</v>
      </c>
      <c r="AK24" s="442">
        <v>0</v>
      </c>
      <c r="AL24" s="442">
        <v>0</v>
      </c>
      <c r="AM24" s="442">
        <v>0</v>
      </c>
      <c r="AN24" s="442">
        <v>0</v>
      </c>
      <c r="AO24" s="442">
        <v>0</v>
      </c>
      <c r="AP24" s="443">
        <v>3.5358297413793104E-4</v>
      </c>
      <c r="AQ24" s="442">
        <v>0</v>
      </c>
      <c r="AR24" s="442">
        <v>1.2135524287447932E-2</v>
      </c>
      <c r="AS24" s="442">
        <v>0</v>
      </c>
      <c r="AT24" s="442">
        <v>4.8326579618790333E-2</v>
      </c>
      <c r="AU24" s="442">
        <v>2.5806451612903226E-2</v>
      </c>
      <c r="AV24" s="442">
        <v>0</v>
      </c>
      <c r="AW24" s="443">
        <v>1.4179648265947181E-2</v>
      </c>
      <c r="AX24" s="442">
        <v>9.2947994280123437E-3</v>
      </c>
      <c r="AY24" s="443">
        <v>9.3481465501743792E-4</v>
      </c>
      <c r="AZ24" s="443">
        <v>9.4923018195699205E-3</v>
      </c>
      <c r="BA24" s="442">
        <v>7.1325614916073832E-3</v>
      </c>
      <c r="BB24" s="443">
        <v>1.499698813950107E-2</v>
      </c>
      <c r="BC24" s="442">
        <v>7.8825500049265937E-4</v>
      </c>
      <c r="BD24" s="443">
        <v>7.5767780172413793E-4</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0</v>
      </c>
      <c r="S25" s="442">
        <v>0</v>
      </c>
      <c r="T25" s="442">
        <v>0</v>
      </c>
      <c r="U25" s="442">
        <v>0</v>
      </c>
      <c r="V25" s="442">
        <v>0</v>
      </c>
      <c r="W25" s="442">
        <v>0.4891304347826087</v>
      </c>
      <c r="X25" s="442">
        <v>0</v>
      </c>
      <c r="Y25" s="442">
        <v>0</v>
      </c>
      <c r="Z25" s="442">
        <v>0</v>
      </c>
      <c r="AA25" s="442">
        <v>0</v>
      </c>
      <c r="AB25" s="442">
        <v>0</v>
      </c>
      <c r="AC25" s="442">
        <v>0</v>
      </c>
      <c r="AD25" s="442">
        <v>0</v>
      </c>
      <c r="AE25" s="442">
        <v>0</v>
      </c>
      <c r="AF25" s="442">
        <v>8.658008658008658E-3</v>
      </c>
      <c r="AG25" s="442">
        <v>0</v>
      </c>
      <c r="AH25" s="442">
        <v>5.4864667154352594E-3</v>
      </c>
      <c r="AI25" s="442">
        <v>0</v>
      </c>
      <c r="AJ25" s="442">
        <v>0</v>
      </c>
      <c r="AK25" s="442">
        <v>0</v>
      </c>
      <c r="AL25" s="442">
        <v>4.5931758530183726E-2</v>
      </c>
      <c r="AM25" s="442">
        <v>0</v>
      </c>
      <c r="AN25" s="442">
        <v>0</v>
      </c>
      <c r="AO25" s="442">
        <v>0</v>
      </c>
      <c r="AP25" s="443">
        <v>2.222521551724138E-3</v>
      </c>
      <c r="AQ25" s="442">
        <v>0</v>
      </c>
      <c r="AR25" s="442">
        <v>2.325428843189347E-2</v>
      </c>
      <c r="AS25" s="442">
        <v>0</v>
      </c>
      <c r="AT25" s="442">
        <v>4.5475011256190905E-2</v>
      </c>
      <c r="AU25" s="442">
        <v>4.7004608294930875E-2</v>
      </c>
      <c r="AV25" s="442">
        <v>7.4074074074074077E-3</v>
      </c>
      <c r="AW25" s="443">
        <v>2.0954369104121944E-2</v>
      </c>
      <c r="AX25" s="442">
        <v>1.5002132410125185E-2</v>
      </c>
      <c r="AY25" s="443">
        <v>2.9842160140941287E-3</v>
      </c>
      <c r="AZ25" s="443">
        <v>1.4594732154218094E-2</v>
      </c>
      <c r="BA25" s="442">
        <v>1.1893802017947645E-2</v>
      </c>
      <c r="BB25" s="443">
        <v>2.4655713187794696E-2</v>
      </c>
      <c r="BC25" s="442">
        <v>-1.3137583341544324E-3</v>
      </c>
      <c r="BD25" s="443">
        <v>1.5490301724137932E-3</v>
      </c>
    </row>
    <row r="26" spans="1:56" x14ac:dyDescent="0.2">
      <c r="A26" s="281" t="s">
        <v>467</v>
      </c>
      <c r="B26" s="283" t="s">
        <v>50</v>
      </c>
      <c r="C26" s="442">
        <v>1.3956734124214933E-3</v>
      </c>
      <c r="D26" s="442">
        <v>0</v>
      </c>
      <c r="E26" s="442">
        <v>0</v>
      </c>
      <c r="F26" s="442">
        <v>0</v>
      </c>
      <c r="G26" s="442">
        <v>1.0141987829614604E-2</v>
      </c>
      <c r="H26" s="442">
        <v>1.1904761904761904E-2</v>
      </c>
      <c r="I26" s="442">
        <v>6.9686411149825784E-3</v>
      </c>
      <c r="J26" s="442">
        <v>3.8819875776397515E-3</v>
      </c>
      <c r="K26" s="442">
        <v>2.0366598778004071E-3</v>
      </c>
      <c r="L26" s="442">
        <v>1.8908059560387616E-3</v>
      </c>
      <c r="M26" s="442">
        <v>8.771929824561403E-3</v>
      </c>
      <c r="N26" s="442">
        <v>1.2658227848101266E-2</v>
      </c>
      <c r="O26" s="442">
        <v>3.8461538461538464E-2</v>
      </c>
      <c r="P26" s="442">
        <v>2.967359050445104E-3</v>
      </c>
      <c r="Q26" s="442">
        <v>0</v>
      </c>
      <c r="R26" s="442">
        <v>4.2105263157894736E-3</v>
      </c>
      <c r="S26" s="442">
        <v>5.6179775280898875E-3</v>
      </c>
      <c r="T26" s="442">
        <v>3.6764705882352941E-3</v>
      </c>
      <c r="U26" s="442">
        <v>3.8558256496227998E-3</v>
      </c>
      <c r="V26" s="442">
        <v>0</v>
      </c>
      <c r="W26" s="442">
        <v>0</v>
      </c>
      <c r="X26" s="442">
        <v>0.16</v>
      </c>
      <c r="Y26" s="442">
        <v>3.1263957123715946E-3</v>
      </c>
      <c r="Z26" s="442">
        <v>8.309098462816784E-3</v>
      </c>
      <c r="AA26" s="442">
        <v>3.5790980672870437E-3</v>
      </c>
      <c r="AB26" s="442">
        <v>2.9850746268656717E-3</v>
      </c>
      <c r="AC26" s="442">
        <v>6.007393715341959E-3</v>
      </c>
      <c r="AD26" s="442">
        <v>1.7287234042553192E-2</v>
      </c>
      <c r="AE26" s="442">
        <v>0</v>
      </c>
      <c r="AF26" s="442">
        <v>2.7548209366391185E-3</v>
      </c>
      <c r="AG26" s="442">
        <v>0</v>
      </c>
      <c r="AH26" s="442">
        <v>8.9612289685442569E-3</v>
      </c>
      <c r="AI26" s="442">
        <v>1.262945188178833E-2</v>
      </c>
      <c r="AJ26" s="442">
        <v>4.323245759893582E-3</v>
      </c>
      <c r="AK26" s="442">
        <v>4.7619047619047616E-2</v>
      </c>
      <c r="AL26" s="442">
        <v>6.5616797900262466E-3</v>
      </c>
      <c r="AM26" s="442">
        <v>7.575757575757576E-3</v>
      </c>
      <c r="AN26" s="442">
        <v>1.9607843137254902E-2</v>
      </c>
      <c r="AO26" s="442">
        <v>3.7037037037037035E-2</v>
      </c>
      <c r="AP26" s="443">
        <v>6.9032866379310342E-3</v>
      </c>
      <c r="AQ26" s="442">
        <v>1.9762845849802372E-2</v>
      </c>
      <c r="AR26" s="442">
        <v>1.0889173144412739E-2</v>
      </c>
      <c r="AS26" s="442">
        <v>0</v>
      </c>
      <c r="AT26" s="442">
        <v>5.7031367251988594E-3</v>
      </c>
      <c r="AU26" s="442">
        <v>1.0138248847926268E-2</v>
      </c>
      <c r="AV26" s="442">
        <v>-5.185185185185185E-2</v>
      </c>
      <c r="AW26" s="443">
        <v>7.6609488547964627E-3</v>
      </c>
      <c r="AX26" s="442">
        <v>1.0022327588369585E-2</v>
      </c>
      <c r="AY26" s="443">
        <v>1.9163700427857477E-2</v>
      </c>
      <c r="AZ26" s="443">
        <v>1.1731772490138695E-2</v>
      </c>
      <c r="BA26" s="442">
        <v>1.2386664806807087E-2</v>
      </c>
      <c r="BB26" s="443">
        <v>1.5723988949587688E-2</v>
      </c>
      <c r="BC26" s="442">
        <v>5.4192531283870334E-3</v>
      </c>
      <c r="BD26" s="443">
        <v>9.6814385775862068E-3</v>
      </c>
    </row>
    <row r="27" spans="1:56" x14ac:dyDescent="0.2">
      <c r="A27" s="281" t="s">
        <v>468</v>
      </c>
      <c r="B27" s="283" t="s">
        <v>36</v>
      </c>
      <c r="C27" s="442">
        <v>2.7913468248429866E-3</v>
      </c>
      <c r="D27" s="442">
        <v>0</v>
      </c>
      <c r="E27" s="442">
        <v>0</v>
      </c>
      <c r="F27" s="442">
        <v>0</v>
      </c>
      <c r="G27" s="442">
        <v>5.0709939148073022E-4</v>
      </c>
      <c r="H27" s="442">
        <v>0</v>
      </c>
      <c r="I27" s="442">
        <v>0</v>
      </c>
      <c r="J27" s="442">
        <v>3.105590062111801E-3</v>
      </c>
      <c r="K27" s="442">
        <v>0</v>
      </c>
      <c r="L27" s="442">
        <v>3.3089104230678325E-3</v>
      </c>
      <c r="M27" s="442">
        <v>4.3859649122807015E-3</v>
      </c>
      <c r="N27" s="442">
        <v>0</v>
      </c>
      <c r="O27" s="442">
        <v>0</v>
      </c>
      <c r="P27" s="442">
        <v>3.70919881305638E-3</v>
      </c>
      <c r="Q27" s="442">
        <v>0</v>
      </c>
      <c r="R27" s="442">
        <v>2.1052631578947368E-3</v>
      </c>
      <c r="S27" s="442">
        <v>0</v>
      </c>
      <c r="T27" s="442">
        <v>3.6764705882352941E-3</v>
      </c>
      <c r="U27" s="442">
        <v>1.8440905280804694E-3</v>
      </c>
      <c r="V27" s="442">
        <v>0</v>
      </c>
      <c r="W27" s="442">
        <v>0</v>
      </c>
      <c r="X27" s="442">
        <v>0</v>
      </c>
      <c r="Y27" s="442">
        <v>6.6994193836534166E-4</v>
      </c>
      <c r="Z27" s="442">
        <v>1.3294557540506855E-2</v>
      </c>
      <c r="AA27" s="442">
        <v>3.0064423765211165E-2</v>
      </c>
      <c r="AB27" s="442">
        <v>2.9850746268656717E-3</v>
      </c>
      <c r="AC27" s="442">
        <v>3.234750462107209E-3</v>
      </c>
      <c r="AD27" s="442">
        <v>1.3297872340425532E-3</v>
      </c>
      <c r="AE27" s="442">
        <v>9.2653871608206484E-3</v>
      </c>
      <c r="AF27" s="442">
        <v>3.1483667847304209E-3</v>
      </c>
      <c r="AG27" s="442">
        <v>0</v>
      </c>
      <c r="AH27" s="442">
        <v>8.2297000731528895E-3</v>
      </c>
      <c r="AI27" s="442">
        <v>6.5673149785299319E-3</v>
      </c>
      <c r="AJ27" s="442">
        <v>2.3279015630196208E-3</v>
      </c>
      <c r="AK27" s="442">
        <v>0</v>
      </c>
      <c r="AL27" s="442">
        <v>1.3123359580052493E-3</v>
      </c>
      <c r="AM27" s="442">
        <v>2.5252525252525255E-3</v>
      </c>
      <c r="AN27" s="442">
        <v>0</v>
      </c>
      <c r="AO27" s="442">
        <v>0</v>
      </c>
      <c r="AP27" s="443">
        <v>4.2935075431034479E-3</v>
      </c>
      <c r="AQ27" s="442">
        <v>0</v>
      </c>
      <c r="AR27" s="442">
        <v>0</v>
      </c>
      <c r="AS27" s="442">
        <v>0</v>
      </c>
      <c r="AT27" s="442">
        <v>0.60228125469007954</v>
      </c>
      <c r="AU27" s="442">
        <v>0.19354838709677419</v>
      </c>
      <c r="AV27" s="442">
        <v>0</v>
      </c>
      <c r="AW27" s="443">
        <v>8.3167575870965196E-2</v>
      </c>
      <c r="AX27" s="442">
        <v>5.6170191415167707E-2</v>
      </c>
      <c r="AY27" s="443">
        <v>0</v>
      </c>
      <c r="AZ27" s="443">
        <v>5.3734571828476907E-2</v>
      </c>
      <c r="BA27" s="442">
        <v>4.1642256009671273E-2</v>
      </c>
      <c r="BB27" s="443">
        <v>0</v>
      </c>
      <c r="BC27" s="442">
        <v>0.13870003612835419</v>
      </c>
      <c r="BD27" s="443">
        <v>7.5397359913793108E-2</v>
      </c>
    </row>
    <row r="28" spans="1:56" x14ac:dyDescent="0.2">
      <c r="A28" s="281" t="s">
        <v>469</v>
      </c>
      <c r="B28" s="283" t="s">
        <v>192</v>
      </c>
      <c r="C28" s="442">
        <v>9.7697138869504534E-3</v>
      </c>
      <c r="D28" s="442">
        <v>0</v>
      </c>
      <c r="E28" s="442">
        <v>0</v>
      </c>
      <c r="F28" s="442">
        <v>0</v>
      </c>
      <c r="G28" s="442">
        <v>1.4959432048681541E-2</v>
      </c>
      <c r="H28" s="442">
        <v>3.5714285714285712E-2</v>
      </c>
      <c r="I28" s="442">
        <v>2.4390243902439025E-2</v>
      </c>
      <c r="J28" s="442">
        <v>2.9503105590062112E-2</v>
      </c>
      <c r="K28" s="442">
        <v>8.1466395112016286E-3</v>
      </c>
      <c r="L28" s="442">
        <v>3.4743559442212246E-2</v>
      </c>
      <c r="M28" s="442">
        <v>5.701754385964912E-2</v>
      </c>
      <c r="N28" s="442">
        <v>3.7974683544303799E-2</v>
      </c>
      <c r="O28" s="442">
        <v>3.8461538461538464E-2</v>
      </c>
      <c r="P28" s="442">
        <v>2.3738872403560832E-2</v>
      </c>
      <c r="Q28" s="442">
        <v>9.2592592592592587E-3</v>
      </c>
      <c r="R28" s="442">
        <v>1.2631578947368421E-2</v>
      </c>
      <c r="S28" s="442">
        <v>1.1235955056179775E-2</v>
      </c>
      <c r="T28" s="442">
        <v>2.9411764705882353E-2</v>
      </c>
      <c r="U28" s="442">
        <v>9.3880972338642073E-3</v>
      </c>
      <c r="V28" s="442">
        <v>0</v>
      </c>
      <c r="W28" s="442">
        <v>1.0869565217391304E-2</v>
      </c>
      <c r="X28" s="442">
        <v>8.6956521739130436E-3</v>
      </c>
      <c r="Y28" s="442">
        <v>3.1263957123715946E-3</v>
      </c>
      <c r="Z28" s="442">
        <v>0.10137100124636476</v>
      </c>
      <c r="AA28" s="442">
        <v>4.3664996420901936E-2</v>
      </c>
      <c r="AB28" s="442">
        <v>7.7611940298507459E-2</v>
      </c>
      <c r="AC28" s="442">
        <v>2.4029574861367836E-2</v>
      </c>
      <c r="AD28" s="442">
        <v>3.9893617021276593E-3</v>
      </c>
      <c r="AE28" s="442">
        <v>1.9854401058901389E-3</v>
      </c>
      <c r="AF28" s="442">
        <v>1.338055883510429E-2</v>
      </c>
      <c r="AG28" s="442">
        <v>0</v>
      </c>
      <c r="AH28" s="442">
        <v>1.2070226773957572E-2</v>
      </c>
      <c r="AI28" s="442">
        <v>2.4501136650669362E-2</v>
      </c>
      <c r="AJ28" s="442">
        <v>1.3634852011972065E-2</v>
      </c>
      <c r="AK28" s="442">
        <v>0</v>
      </c>
      <c r="AL28" s="442">
        <v>3.937007874015748E-3</v>
      </c>
      <c r="AM28" s="442">
        <v>3.5353535353535352E-2</v>
      </c>
      <c r="AN28" s="442">
        <v>0</v>
      </c>
      <c r="AO28" s="442">
        <v>0</v>
      </c>
      <c r="AP28" s="443">
        <v>1.9935344827586209E-2</v>
      </c>
      <c r="AQ28" s="442">
        <v>0</v>
      </c>
      <c r="AR28" s="442">
        <v>2.6304568860900653E-2</v>
      </c>
      <c r="AS28" s="442">
        <v>0</v>
      </c>
      <c r="AT28" s="442">
        <v>0</v>
      </c>
      <c r="AU28" s="442">
        <v>0</v>
      </c>
      <c r="AV28" s="442">
        <v>0</v>
      </c>
      <c r="AW28" s="443">
        <v>1.5794552651791166E-2</v>
      </c>
      <c r="AX28" s="442">
        <v>2.491156769774968E-2</v>
      </c>
      <c r="AY28" s="443">
        <v>2.6138855930679897E-2</v>
      </c>
      <c r="AZ28" s="443">
        <v>1.9455401450566231E-2</v>
      </c>
      <c r="BA28" s="442">
        <v>2.5228995210861579E-2</v>
      </c>
      <c r="BB28" s="443">
        <v>6.3560642253287086E-3</v>
      </c>
      <c r="BC28" s="442">
        <v>4.016816106677177E-2</v>
      </c>
      <c r="BD28" s="443">
        <v>4.052734375E-2</v>
      </c>
    </row>
    <row r="29" spans="1:56" x14ac:dyDescent="0.2">
      <c r="A29" s="281" t="s">
        <v>470</v>
      </c>
      <c r="B29" s="283" t="s">
        <v>285</v>
      </c>
      <c r="C29" s="442">
        <v>5.8153058850895557E-4</v>
      </c>
      <c r="D29" s="442">
        <v>0</v>
      </c>
      <c r="E29" s="442">
        <v>0</v>
      </c>
      <c r="F29" s="442">
        <v>0</v>
      </c>
      <c r="G29" s="442">
        <v>1.7748478701825558E-3</v>
      </c>
      <c r="H29" s="442">
        <v>0</v>
      </c>
      <c r="I29" s="442">
        <v>0</v>
      </c>
      <c r="J29" s="442">
        <v>2.329192546583851E-3</v>
      </c>
      <c r="K29" s="442">
        <v>0</v>
      </c>
      <c r="L29" s="442">
        <v>9.4540297801938079E-4</v>
      </c>
      <c r="M29" s="442">
        <v>0</v>
      </c>
      <c r="N29" s="442">
        <v>0</v>
      </c>
      <c r="O29" s="442">
        <v>0</v>
      </c>
      <c r="P29" s="442">
        <v>7.4183976261127599E-4</v>
      </c>
      <c r="Q29" s="442">
        <v>0</v>
      </c>
      <c r="R29" s="442">
        <v>0</v>
      </c>
      <c r="S29" s="442">
        <v>0</v>
      </c>
      <c r="T29" s="442">
        <v>3.6764705882352941E-3</v>
      </c>
      <c r="U29" s="442">
        <v>5.0293378038558255E-4</v>
      </c>
      <c r="V29" s="442">
        <v>0</v>
      </c>
      <c r="W29" s="442">
        <v>0</v>
      </c>
      <c r="X29" s="442">
        <v>0</v>
      </c>
      <c r="Y29" s="442">
        <v>6.6994193836534166E-4</v>
      </c>
      <c r="Z29" s="442">
        <v>4.1545492314083921E-4</v>
      </c>
      <c r="AA29" s="442">
        <v>9.234073013600573E-2</v>
      </c>
      <c r="AB29" s="442">
        <v>8.9552238805970154E-3</v>
      </c>
      <c r="AC29" s="442">
        <v>2.7726432532347504E-3</v>
      </c>
      <c r="AD29" s="442">
        <v>1.3297872340425532E-3</v>
      </c>
      <c r="AE29" s="442">
        <v>0</v>
      </c>
      <c r="AF29" s="442">
        <v>1.9677292404565133E-3</v>
      </c>
      <c r="AG29" s="442">
        <v>0</v>
      </c>
      <c r="AH29" s="442">
        <v>4.0234089246525238E-3</v>
      </c>
      <c r="AI29" s="442">
        <v>9.3457943925233638E-3</v>
      </c>
      <c r="AJ29" s="442">
        <v>5.3209178583305617E-3</v>
      </c>
      <c r="AK29" s="442">
        <v>0</v>
      </c>
      <c r="AL29" s="442">
        <v>0</v>
      </c>
      <c r="AM29" s="442">
        <v>8.5858585858585856E-3</v>
      </c>
      <c r="AN29" s="442">
        <v>0</v>
      </c>
      <c r="AO29" s="442">
        <v>0</v>
      </c>
      <c r="AP29" s="443">
        <v>4.4450431034482761E-3</v>
      </c>
      <c r="AQ29" s="442">
        <v>0</v>
      </c>
      <c r="AR29" s="442">
        <v>7.5437042867919574E-3</v>
      </c>
      <c r="AS29" s="442">
        <v>-2.5759917568263783E-4</v>
      </c>
      <c r="AT29" s="442">
        <v>0</v>
      </c>
      <c r="AU29" s="442">
        <v>0</v>
      </c>
      <c r="AV29" s="442">
        <v>0</v>
      </c>
      <c r="AW29" s="443">
        <v>4.4705279949583477E-3</v>
      </c>
      <c r="AX29" s="442">
        <v>6.1589021850931985E-3</v>
      </c>
      <c r="AY29" s="443">
        <v>3.2574695286376874E-2</v>
      </c>
      <c r="AZ29" s="443">
        <v>1.4416592441786487E-2</v>
      </c>
      <c r="BA29" s="442">
        <v>1.2991119170502627E-2</v>
      </c>
      <c r="BB29" s="443">
        <v>0</v>
      </c>
      <c r="BC29" s="442">
        <v>3.7212204814924293E-2</v>
      </c>
      <c r="BD29" s="443">
        <v>2.3521686422413791E-2</v>
      </c>
    </row>
    <row r="30" spans="1:56" x14ac:dyDescent="0.2">
      <c r="A30" s="281" t="s">
        <v>471</v>
      </c>
      <c r="B30" s="283" t="s">
        <v>281</v>
      </c>
      <c r="C30" s="442">
        <v>4.6522447080716444E-4</v>
      </c>
      <c r="D30" s="442">
        <v>0</v>
      </c>
      <c r="E30" s="442">
        <v>0</v>
      </c>
      <c r="F30" s="442">
        <v>0</v>
      </c>
      <c r="G30" s="442">
        <v>1.0141987829614604E-3</v>
      </c>
      <c r="H30" s="442">
        <v>0</v>
      </c>
      <c r="I30" s="442">
        <v>0</v>
      </c>
      <c r="J30" s="442">
        <v>2.329192546583851E-3</v>
      </c>
      <c r="K30" s="442">
        <v>0</v>
      </c>
      <c r="L30" s="442">
        <v>0</v>
      </c>
      <c r="M30" s="442">
        <v>0</v>
      </c>
      <c r="N30" s="442">
        <v>0</v>
      </c>
      <c r="O30" s="442">
        <v>0</v>
      </c>
      <c r="P30" s="442">
        <v>0</v>
      </c>
      <c r="Q30" s="442">
        <v>0</v>
      </c>
      <c r="R30" s="442">
        <v>0</v>
      </c>
      <c r="S30" s="442">
        <v>0</v>
      </c>
      <c r="T30" s="442">
        <v>0</v>
      </c>
      <c r="U30" s="442">
        <v>1.6764459346186087E-4</v>
      </c>
      <c r="V30" s="442">
        <v>0</v>
      </c>
      <c r="W30" s="442">
        <v>0</v>
      </c>
      <c r="X30" s="442">
        <v>0</v>
      </c>
      <c r="Y30" s="442">
        <v>2.0098258150960252E-3</v>
      </c>
      <c r="Z30" s="442">
        <v>1.2463647694225177E-2</v>
      </c>
      <c r="AA30" s="442">
        <v>2.1474588403722263E-3</v>
      </c>
      <c r="AB30" s="442">
        <v>0</v>
      </c>
      <c r="AC30" s="442">
        <v>1.3863216266173752E-3</v>
      </c>
      <c r="AD30" s="442">
        <v>3.9893617021276593E-3</v>
      </c>
      <c r="AE30" s="442">
        <v>0</v>
      </c>
      <c r="AF30" s="442">
        <v>5.9031877213695395E-3</v>
      </c>
      <c r="AG30" s="442">
        <v>0</v>
      </c>
      <c r="AH30" s="442">
        <v>2.74323335771763E-2</v>
      </c>
      <c r="AI30" s="442">
        <v>6.0621369032583987E-3</v>
      </c>
      <c r="AJ30" s="442">
        <v>4.323245759893582E-3</v>
      </c>
      <c r="AK30" s="442">
        <v>0</v>
      </c>
      <c r="AL30" s="442">
        <v>0</v>
      </c>
      <c r="AM30" s="442">
        <v>1.5151515151515152E-2</v>
      </c>
      <c r="AN30" s="442">
        <v>0</v>
      </c>
      <c r="AO30" s="442">
        <v>1.8518518518518517E-2</v>
      </c>
      <c r="AP30" s="443">
        <v>4.9333243534482761E-3</v>
      </c>
      <c r="AQ30" s="442">
        <v>0</v>
      </c>
      <c r="AR30" s="442">
        <v>1.0823575715831939E-3</v>
      </c>
      <c r="AS30" s="442">
        <v>6.2682466082775203E-3</v>
      </c>
      <c r="AT30" s="442">
        <v>0</v>
      </c>
      <c r="AU30" s="442">
        <v>0</v>
      </c>
      <c r="AV30" s="442">
        <v>0</v>
      </c>
      <c r="AW30" s="443">
        <v>2.0875593280422237E-3</v>
      </c>
      <c r="AX30" s="442">
        <v>5.0048919996989539E-3</v>
      </c>
      <c r="AY30" s="443">
        <v>3.5954409808362993E-5</v>
      </c>
      <c r="AZ30" s="443">
        <v>1.3614963735844256E-3</v>
      </c>
      <c r="BA30" s="442">
        <v>3.7197191612033291E-3</v>
      </c>
      <c r="BB30" s="443">
        <v>1.3501443615894315E-3</v>
      </c>
      <c r="BC30" s="442">
        <v>1.3794462508621539E-3</v>
      </c>
      <c r="BD30" s="443">
        <v>5.6404903017241376E-3</v>
      </c>
    </row>
    <row r="31" spans="1:56" x14ac:dyDescent="0.2">
      <c r="A31" s="281" t="s">
        <v>472</v>
      </c>
      <c r="B31" s="283" t="s">
        <v>384</v>
      </c>
      <c r="C31" s="442">
        <v>7.2458711328215866E-2</v>
      </c>
      <c r="D31" s="442">
        <v>3.0303030303030304E-2</v>
      </c>
      <c r="E31" s="442">
        <v>0.14285714285714285</v>
      </c>
      <c r="F31" s="442">
        <v>0</v>
      </c>
      <c r="G31" s="442">
        <v>8.3417849898580115E-2</v>
      </c>
      <c r="H31" s="442">
        <v>7.1428571428571425E-2</v>
      </c>
      <c r="I31" s="442">
        <v>7.3170731707317069E-2</v>
      </c>
      <c r="J31" s="442">
        <v>4.0372670807453416E-2</v>
      </c>
      <c r="K31" s="442">
        <v>1.0183299389002037E-2</v>
      </c>
      <c r="L31" s="442">
        <v>6.050579059324037E-2</v>
      </c>
      <c r="M31" s="442">
        <v>3.9473684210526314E-2</v>
      </c>
      <c r="N31" s="442">
        <v>2.5316455696202531E-2</v>
      </c>
      <c r="O31" s="442">
        <v>3.8461538461538464E-2</v>
      </c>
      <c r="P31" s="442">
        <v>4.5994065281899109E-2</v>
      </c>
      <c r="Q31" s="442">
        <v>4.6296296296296294E-2</v>
      </c>
      <c r="R31" s="442">
        <v>0.04</v>
      </c>
      <c r="S31" s="442">
        <v>5.0561797752808987E-2</v>
      </c>
      <c r="T31" s="442">
        <v>4.4117647058823532E-2</v>
      </c>
      <c r="U31" s="442">
        <v>5.1969823973176864E-2</v>
      </c>
      <c r="V31" s="442">
        <v>4.4444444444444446E-2</v>
      </c>
      <c r="W31" s="442">
        <v>4.3478260869565216E-2</v>
      </c>
      <c r="X31" s="442">
        <v>9.7391304347826085E-2</v>
      </c>
      <c r="Y31" s="442">
        <v>5.8954890576150068E-2</v>
      </c>
      <c r="Z31" s="442">
        <v>1.7449106771915246E-2</v>
      </c>
      <c r="AA31" s="442">
        <v>1.8611309949892626E-2</v>
      </c>
      <c r="AB31" s="442">
        <v>1.4925373134328358E-2</v>
      </c>
      <c r="AC31" s="442">
        <v>1.1552680221811461E-2</v>
      </c>
      <c r="AD31" s="442">
        <v>5.3191489361702126E-3</v>
      </c>
      <c r="AE31" s="442">
        <v>1.3236267372600927E-3</v>
      </c>
      <c r="AF31" s="442">
        <v>1.1019283746556474E-2</v>
      </c>
      <c r="AG31" s="442">
        <v>0</v>
      </c>
      <c r="AH31" s="442">
        <v>9.8756400877834678E-3</v>
      </c>
      <c r="AI31" s="442">
        <v>1.4650164182874464E-2</v>
      </c>
      <c r="AJ31" s="442">
        <v>5.3541735949451282E-2</v>
      </c>
      <c r="AK31" s="442">
        <v>3.968253968253968E-2</v>
      </c>
      <c r="AL31" s="442">
        <v>2.4934383202099737E-2</v>
      </c>
      <c r="AM31" s="442">
        <v>7.1717171717171721E-2</v>
      </c>
      <c r="AN31" s="442">
        <v>0.17647058823529413</v>
      </c>
      <c r="AO31" s="442">
        <v>5.5555555555555552E-2</v>
      </c>
      <c r="AP31" s="443">
        <v>4.4332570043103446E-2</v>
      </c>
      <c r="AQ31" s="442">
        <v>9.6179183135704879E-2</v>
      </c>
      <c r="AR31" s="442">
        <v>0.18524713831217815</v>
      </c>
      <c r="AS31" s="442">
        <v>8.5866391894212605E-5</v>
      </c>
      <c r="AT31" s="442">
        <v>3.0466756716193907E-2</v>
      </c>
      <c r="AU31" s="442">
        <v>0.10506912442396313</v>
      </c>
      <c r="AV31" s="442">
        <v>1.4814814814814815E-2</v>
      </c>
      <c r="AW31" s="443">
        <v>0.11897118774248183</v>
      </c>
      <c r="AX31" s="442">
        <v>0.10880309074032263</v>
      </c>
      <c r="AY31" s="443">
        <v>3.0489339517491821E-2</v>
      </c>
      <c r="AZ31" s="443">
        <v>8.7657462781524365E-2</v>
      </c>
      <c r="BA31" s="442">
        <v>8.8547914632445254E-2</v>
      </c>
      <c r="BB31" s="443">
        <v>0.15283634173192365</v>
      </c>
      <c r="BC31" s="442">
        <v>-1.5403816467960718E-2</v>
      </c>
      <c r="BD31" s="443">
        <v>3.6435883620689655E-2</v>
      </c>
    </row>
    <row r="32" spans="1:56" x14ac:dyDescent="0.2">
      <c r="A32" s="281" t="s">
        <v>473</v>
      </c>
      <c r="B32" s="283" t="s">
        <v>37</v>
      </c>
      <c r="C32" s="442">
        <v>5.1174691788788088E-3</v>
      </c>
      <c r="D32" s="442">
        <v>0</v>
      </c>
      <c r="E32" s="442">
        <v>0</v>
      </c>
      <c r="F32" s="442">
        <v>0</v>
      </c>
      <c r="G32" s="442">
        <v>4.3103448275862068E-3</v>
      </c>
      <c r="H32" s="442">
        <v>1.1904761904761904E-2</v>
      </c>
      <c r="I32" s="442">
        <v>6.9686411149825784E-3</v>
      </c>
      <c r="J32" s="442">
        <v>5.434782608695652E-3</v>
      </c>
      <c r="K32" s="442">
        <v>4.0733197556008143E-3</v>
      </c>
      <c r="L32" s="442">
        <v>2.5998581895532971E-3</v>
      </c>
      <c r="M32" s="442">
        <v>1.3157894736842105E-2</v>
      </c>
      <c r="N32" s="442">
        <v>0</v>
      </c>
      <c r="O32" s="442">
        <v>0</v>
      </c>
      <c r="P32" s="442">
        <v>1.112759643916914E-2</v>
      </c>
      <c r="Q32" s="442">
        <v>9.2592592592592587E-3</v>
      </c>
      <c r="R32" s="442">
        <v>6.3157894736842104E-3</v>
      </c>
      <c r="S32" s="442">
        <v>1.1235955056179775E-2</v>
      </c>
      <c r="T32" s="442">
        <v>7.3529411764705881E-3</v>
      </c>
      <c r="U32" s="442">
        <v>5.86756077116513E-3</v>
      </c>
      <c r="V32" s="442">
        <v>0</v>
      </c>
      <c r="W32" s="442">
        <v>0</v>
      </c>
      <c r="X32" s="442">
        <v>8.6956521739130436E-3</v>
      </c>
      <c r="Y32" s="442">
        <v>1.2505582849486378E-2</v>
      </c>
      <c r="Z32" s="442">
        <v>1.9110926464478605E-2</v>
      </c>
      <c r="AA32" s="442">
        <v>2.3622047244094488E-2</v>
      </c>
      <c r="AB32" s="442">
        <v>2.6865671641791045E-2</v>
      </c>
      <c r="AC32" s="442">
        <v>1.756007393715342E-2</v>
      </c>
      <c r="AD32" s="442">
        <v>4.920212765957447E-2</v>
      </c>
      <c r="AE32" s="442">
        <v>7.4123097286565187E-2</v>
      </c>
      <c r="AF32" s="442">
        <v>1.6528925619834711E-2</v>
      </c>
      <c r="AG32" s="442">
        <v>0</v>
      </c>
      <c r="AH32" s="442">
        <v>2.121433796634967E-2</v>
      </c>
      <c r="AI32" s="442">
        <v>9.8509724677948978E-3</v>
      </c>
      <c r="AJ32" s="442">
        <v>9.9767209843698041E-3</v>
      </c>
      <c r="AK32" s="442">
        <v>2.3809523809523808E-2</v>
      </c>
      <c r="AL32" s="442">
        <v>5.2493438320209973E-3</v>
      </c>
      <c r="AM32" s="442">
        <v>5.5555555555555558E-3</v>
      </c>
      <c r="AN32" s="442">
        <v>0</v>
      </c>
      <c r="AO32" s="442">
        <v>0</v>
      </c>
      <c r="AP32" s="443">
        <v>1.2223868534482759E-2</v>
      </c>
      <c r="AQ32" s="442">
        <v>0</v>
      </c>
      <c r="AR32" s="442">
        <v>7.0287644724326803E-2</v>
      </c>
      <c r="AS32" s="442">
        <v>0</v>
      </c>
      <c r="AT32" s="442">
        <v>0</v>
      </c>
      <c r="AU32" s="442">
        <v>0</v>
      </c>
      <c r="AV32" s="442">
        <v>0</v>
      </c>
      <c r="AW32" s="443">
        <v>4.2204147547117793E-2</v>
      </c>
      <c r="AX32" s="442">
        <v>3.5987556759740094E-2</v>
      </c>
      <c r="AY32" s="443">
        <v>1.6898572609930608E-3</v>
      </c>
      <c r="AZ32" s="443">
        <v>2.7866140730372822E-2</v>
      </c>
      <c r="BA32" s="442">
        <v>2.7116752685172271E-2</v>
      </c>
      <c r="BB32" s="443">
        <v>4.4949421515069692E-2</v>
      </c>
      <c r="BC32" s="442">
        <v>8.5394291720038097E-4</v>
      </c>
      <c r="BD32" s="443">
        <v>1.2661637931034482E-2</v>
      </c>
    </row>
    <row r="33" spans="1:56" x14ac:dyDescent="0.2">
      <c r="A33" s="281" t="s">
        <v>474</v>
      </c>
      <c r="B33" s="283" t="s">
        <v>38</v>
      </c>
      <c r="C33" s="442">
        <v>2.0935101186322401E-3</v>
      </c>
      <c r="D33" s="442">
        <v>0</v>
      </c>
      <c r="E33" s="442">
        <v>0</v>
      </c>
      <c r="F33" s="442">
        <v>0</v>
      </c>
      <c r="G33" s="442">
        <v>1.5212981744421906E-3</v>
      </c>
      <c r="H33" s="442">
        <v>0</v>
      </c>
      <c r="I33" s="442">
        <v>0</v>
      </c>
      <c r="J33" s="442">
        <v>1.5527950310559005E-3</v>
      </c>
      <c r="K33" s="442">
        <v>0</v>
      </c>
      <c r="L33" s="442">
        <v>4.7270148900969039E-4</v>
      </c>
      <c r="M33" s="442">
        <v>4.3859649122807015E-3</v>
      </c>
      <c r="N33" s="442">
        <v>0</v>
      </c>
      <c r="O33" s="442">
        <v>0</v>
      </c>
      <c r="P33" s="442">
        <v>3.70919881305638E-3</v>
      </c>
      <c r="Q33" s="442">
        <v>0</v>
      </c>
      <c r="R33" s="442">
        <v>2.1052631578947368E-3</v>
      </c>
      <c r="S33" s="442">
        <v>0</v>
      </c>
      <c r="T33" s="442">
        <v>0</v>
      </c>
      <c r="U33" s="442">
        <v>1.8440905280804694E-3</v>
      </c>
      <c r="V33" s="442">
        <v>0</v>
      </c>
      <c r="W33" s="442">
        <v>0</v>
      </c>
      <c r="X33" s="442">
        <v>1.7391304347826088E-3</v>
      </c>
      <c r="Y33" s="442">
        <v>3.3497096918267085E-3</v>
      </c>
      <c r="Z33" s="442">
        <v>1.6618196925633569E-3</v>
      </c>
      <c r="AA33" s="442">
        <v>0</v>
      </c>
      <c r="AB33" s="442">
        <v>0</v>
      </c>
      <c r="AC33" s="442">
        <v>2.7264325323475048E-2</v>
      </c>
      <c r="AD33" s="442">
        <v>1.3297872340425532E-2</v>
      </c>
      <c r="AE33" s="442">
        <v>3.3090668431502317E-2</v>
      </c>
      <c r="AF33" s="442">
        <v>1.2199921290830381E-2</v>
      </c>
      <c r="AG33" s="442">
        <v>0</v>
      </c>
      <c r="AH33" s="442">
        <v>1.6459400146305778E-3</v>
      </c>
      <c r="AI33" s="442">
        <v>2.5258903763576662E-3</v>
      </c>
      <c r="AJ33" s="442">
        <v>1.5962753574991686E-2</v>
      </c>
      <c r="AK33" s="442">
        <v>1.5873015873015872E-2</v>
      </c>
      <c r="AL33" s="442">
        <v>3.937007874015748E-3</v>
      </c>
      <c r="AM33" s="442">
        <v>9.0909090909090905E-3</v>
      </c>
      <c r="AN33" s="442">
        <v>0</v>
      </c>
      <c r="AO33" s="442">
        <v>1.8518518518518517E-2</v>
      </c>
      <c r="AP33" s="443">
        <v>5.1690463362068966E-3</v>
      </c>
      <c r="AQ33" s="442">
        <v>0</v>
      </c>
      <c r="AR33" s="442">
        <v>7.2517957296073993E-2</v>
      </c>
      <c r="AS33" s="442">
        <v>1.7173278378842521E-4</v>
      </c>
      <c r="AT33" s="442">
        <v>0</v>
      </c>
      <c r="AU33" s="442">
        <v>3.870967741935484E-2</v>
      </c>
      <c r="AV33" s="442">
        <v>0</v>
      </c>
      <c r="AW33" s="443">
        <v>4.440987061070957E-2</v>
      </c>
      <c r="AX33" s="442">
        <v>3.2136674945435387E-2</v>
      </c>
      <c r="AY33" s="443">
        <v>1.4381763923345197E-4</v>
      </c>
      <c r="AZ33" s="443">
        <v>2.8744115027357169E-2</v>
      </c>
      <c r="BA33" s="442">
        <v>2.3861998419119356E-2</v>
      </c>
      <c r="BB33" s="443">
        <v>2.1913881561182312E-2</v>
      </c>
      <c r="BC33" s="442">
        <v>3.954412585804841E-2</v>
      </c>
      <c r="BD33" s="443">
        <v>2.5441136853448277E-2</v>
      </c>
    </row>
    <row r="34" spans="1:56" x14ac:dyDescent="0.2">
      <c r="A34" s="281" t="s">
        <v>475</v>
      </c>
      <c r="B34" s="283" t="s">
        <v>476</v>
      </c>
      <c r="C34" s="442">
        <v>2.9890672249360317E-2</v>
      </c>
      <c r="D34" s="442">
        <v>3.0303030303030304E-2</v>
      </c>
      <c r="E34" s="442">
        <v>0</v>
      </c>
      <c r="F34" s="442">
        <v>0</v>
      </c>
      <c r="G34" s="442">
        <v>2.7890466531440162E-2</v>
      </c>
      <c r="H34" s="442">
        <v>1.1904761904761904E-2</v>
      </c>
      <c r="I34" s="442">
        <v>2.4390243902439025E-2</v>
      </c>
      <c r="J34" s="442">
        <v>2.1739130434782608E-2</v>
      </c>
      <c r="K34" s="442">
        <v>2.0366598778004074E-2</v>
      </c>
      <c r="L34" s="442">
        <v>1.6780902859844009E-2</v>
      </c>
      <c r="M34" s="442">
        <v>4.8245614035087717E-2</v>
      </c>
      <c r="N34" s="442">
        <v>1.2658227848101266E-2</v>
      </c>
      <c r="O34" s="442">
        <v>0</v>
      </c>
      <c r="P34" s="442">
        <v>2.0771513353115726E-2</v>
      </c>
      <c r="Q34" s="442">
        <v>9.2592592592592587E-3</v>
      </c>
      <c r="R34" s="442">
        <v>1.6842105263157894E-2</v>
      </c>
      <c r="S34" s="442">
        <v>1.1235955056179775E-2</v>
      </c>
      <c r="T34" s="442">
        <v>1.4705882352941176E-2</v>
      </c>
      <c r="U34" s="442">
        <v>1.8608549874266554E-2</v>
      </c>
      <c r="V34" s="442">
        <v>0</v>
      </c>
      <c r="W34" s="442">
        <v>1.0869565217391304E-2</v>
      </c>
      <c r="X34" s="442">
        <v>0.04</v>
      </c>
      <c r="Y34" s="442">
        <v>2.6797677534613668E-2</v>
      </c>
      <c r="Z34" s="442">
        <v>3.3236393851267136E-2</v>
      </c>
      <c r="AA34" s="442">
        <v>1.2168933428775949E-2</v>
      </c>
      <c r="AB34" s="442">
        <v>4.4776119402985072E-2</v>
      </c>
      <c r="AC34" s="442">
        <v>1.9870609981515713E-2</v>
      </c>
      <c r="AD34" s="442">
        <v>2.6595744680851064E-2</v>
      </c>
      <c r="AE34" s="442">
        <v>0</v>
      </c>
      <c r="AF34" s="442">
        <v>5.1554506099960644E-2</v>
      </c>
      <c r="AG34" s="442">
        <v>0</v>
      </c>
      <c r="AH34" s="442">
        <v>2.3591806876371618E-2</v>
      </c>
      <c r="AI34" s="442">
        <v>1.4397575145238697E-2</v>
      </c>
      <c r="AJ34" s="442">
        <v>1.1306950448952444E-2</v>
      </c>
      <c r="AK34" s="442">
        <v>3.968253968253968E-2</v>
      </c>
      <c r="AL34" s="442">
        <v>6.5616797900262466E-3</v>
      </c>
      <c r="AM34" s="442">
        <v>1.6666666666666666E-2</v>
      </c>
      <c r="AN34" s="442">
        <v>0.21568627450980393</v>
      </c>
      <c r="AO34" s="442">
        <v>7.407407407407407E-2</v>
      </c>
      <c r="AP34" s="443">
        <v>2.3235452586206896E-2</v>
      </c>
      <c r="AQ34" s="442">
        <v>2.6350461133069828E-2</v>
      </c>
      <c r="AR34" s="442">
        <v>5.4544261864934891E-2</v>
      </c>
      <c r="AS34" s="442">
        <v>6.8693113515370084E-4</v>
      </c>
      <c r="AT34" s="442">
        <v>3.0016509079993999E-3</v>
      </c>
      <c r="AU34" s="442">
        <v>5.5299539170506912E-3</v>
      </c>
      <c r="AV34" s="442">
        <v>1.4814814814814815E-2</v>
      </c>
      <c r="AW34" s="443">
        <v>3.3853910234948895E-2</v>
      </c>
      <c r="AX34" s="442">
        <v>3.8872582223225711E-2</v>
      </c>
      <c r="AY34" s="443">
        <v>3.5235321612195739E-2</v>
      </c>
      <c r="AZ34" s="443">
        <v>3.4342791703779109E-2</v>
      </c>
      <c r="BA34" s="442">
        <v>3.7931836146370947E-2</v>
      </c>
      <c r="BB34" s="443">
        <v>3.1946492740377627E-2</v>
      </c>
      <c r="BC34" s="442">
        <v>3.81318356488324E-2</v>
      </c>
      <c r="BD34" s="443">
        <v>4.2783539870689655E-2</v>
      </c>
    </row>
    <row r="35" spans="1:56" x14ac:dyDescent="0.2">
      <c r="A35" s="281" t="s">
        <v>477</v>
      </c>
      <c r="B35" s="283" t="s">
        <v>193</v>
      </c>
      <c r="C35" s="442">
        <v>3.3728774133519423E-3</v>
      </c>
      <c r="D35" s="442">
        <v>0</v>
      </c>
      <c r="E35" s="442">
        <v>0</v>
      </c>
      <c r="F35" s="442">
        <v>0</v>
      </c>
      <c r="G35" s="442">
        <v>4.0567951318458417E-3</v>
      </c>
      <c r="H35" s="442">
        <v>0</v>
      </c>
      <c r="I35" s="442">
        <v>3.4843205574912892E-3</v>
      </c>
      <c r="J35" s="442">
        <v>1.1645962732919254E-2</v>
      </c>
      <c r="K35" s="442">
        <v>0</v>
      </c>
      <c r="L35" s="442">
        <v>3.545261167572678E-3</v>
      </c>
      <c r="M35" s="442">
        <v>4.3859649122807015E-3</v>
      </c>
      <c r="N35" s="442">
        <v>0</v>
      </c>
      <c r="O35" s="442">
        <v>0</v>
      </c>
      <c r="P35" s="442">
        <v>5.9347181008902079E-3</v>
      </c>
      <c r="Q35" s="442">
        <v>0</v>
      </c>
      <c r="R35" s="442">
        <v>8.4210526315789472E-3</v>
      </c>
      <c r="S35" s="442">
        <v>5.6179775280898875E-3</v>
      </c>
      <c r="T35" s="442">
        <v>7.3529411764705881E-3</v>
      </c>
      <c r="U35" s="442">
        <v>1.2238055322715843E-2</v>
      </c>
      <c r="V35" s="442">
        <v>0</v>
      </c>
      <c r="W35" s="442">
        <v>0</v>
      </c>
      <c r="X35" s="442">
        <v>3.4782608695652175E-3</v>
      </c>
      <c r="Y35" s="442">
        <v>8.2626172398392143E-3</v>
      </c>
      <c r="Z35" s="442">
        <v>5.8163689239717487E-3</v>
      </c>
      <c r="AA35" s="442">
        <v>4.0801717967072298E-2</v>
      </c>
      <c r="AB35" s="442">
        <v>8.9552238805970154E-3</v>
      </c>
      <c r="AC35" s="442">
        <v>3.8817005545286505E-2</v>
      </c>
      <c r="AD35" s="442">
        <v>5.8510638297872342E-2</v>
      </c>
      <c r="AE35" s="442">
        <v>6.6181336863004633E-4</v>
      </c>
      <c r="AF35" s="442">
        <v>7.8709169618260532E-3</v>
      </c>
      <c r="AG35" s="442">
        <v>0</v>
      </c>
      <c r="AH35" s="442">
        <v>3.0541331382589611E-2</v>
      </c>
      <c r="AI35" s="442">
        <v>1.4902753220510229E-2</v>
      </c>
      <c r="AJ35" s="442">
        <v>1.1639507815098104E-2</v>
      </c>
      <c r="AK35" s="442">
        <v>7.1428571428571425E-2</v>
      </c>
      <c r="AL35" s="442">
        <v>5.774278215223097E-2</v>
      </c>
      <c r="AM35" s="442">
        <v>2.0707070707070709E-2</v>
      </c>
      <c r="AN35" s="442">
        <v>0</v>
      </c>
      <c r="AO35" s="442">
        <v>5.5555555555555552E-2</v>
      </c>
      <c r="AP35" s="443">
        <v>1.3217268318965518E-2</v>
      </c>
      <c r="AQ35" s="442">
        <v>1.1857707509881422E-2</v>
      </c>
      <c r="AR35" s="442">
        <v>4.7820525435402932E-2</v>
      </c>
      <c r="AS35" s="442">
        <v>8.5866391894212605E-5</v>
      </c>
      <c r="AT35" s="442">
        <v>5.3729551253189255E-2</v>
      </c>
      <c r="AU35" s="442">
        <v>7.1889400921658991E-2</v>
      </c>
      <c r="AV35" s="442">
        <v>0</v>
      </c>
      <c r="AW35" s="443">
        <v>3.749729208106032E-2</v>
      </c>
      <c r="AX35" s="442">
        <v>3.3729710744838312E-2</v>
      </c>
      <c r="AY35" s="443">
        <v>1.7977204904181499E-4</v>
      </c>
      <c r="AZ35" s="443">
        <v>2.4290622216566995E-2</v>
      </c>
      <c r="BA35" s="442">
        <v>2.5052308550704422E-2</v>
      </c>
      <c r="BB35" s="443">
        <v>5.5709033504351621E-2</v>
      </c>
      <c r="BC35" s="442">
        <v>-2.5388379807534403E-2</v>
      </c>
      <c r="BD35" s="443">
        <v>2.0204741379310345E-4</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0.18518518518518517</v>
      </c>
      <c r="AP36" s="443">
        <v>1.6837284482758622E-4</v>
      </c>
      <c r="AQ36" s="442">
        <v>0</v>
      </c>
      <c r="AR36" s="442">
        <v>4.3622290006231756E-3</v>
      </c>
      <c r="AS36" s="442">
        <v>0.45723853683668214</v>
      </c>
      <c r="AT36" s="442">
        <v>0</v>
      </c>
      <c r="AU36" s="442">
        <v>0</v>
      </c>
      <c r="AV36" s="442">
        <v>0</v>
      </c>
      <c r="AW36" s="443">
        <v>0.1074896114382496</v>
      </c>
      <c r="AX36" s="442">
        <v>6.8588344497127515E-2</v>
      </c>
      <c r="AY36" s="443">
        <v>0</v>
      </c>
      <c r="AZ36" s="443">
        <v>6.9449039317979383E-2</v>
      </c>
      <c r="BA36" s="442">
        <v>5.0848560933649513E-2</v>
      </c>
      <c r="BB36" s="443">
        <v>0</v>
      </c>
      <c r="BC36" s="442">
        <v>0.17926232469537229</v>
      </c>
      <c r="BD36" s="443">
        <v>9.2066271551724144E-2</v>
      </c>
    </row>
    <row r="37" spans="1:56" x14ac:dyDescent="0.2">
      <c r="A37" s="281" t="s">
        <v>479</v>
      </c>
      <c r="B37" s="283" t="s">
        <v>40</v>
      </c>
      <c r="C37" s="442">
        <v>0</v>
      </c>
      <c r="D37" s="442">
        <v>0</v>
      </c>
      <c r="E37" s="442">
        <v>0</v>
      </c>
      <c r="F37" s="442">
        <v>0</v>
      </c>
      <c r="G37" s="442">
        <v>0</v>
      </c>
      <c r="H37" s="442">
        <v>0</v>
      </c>
      <c r="I37" s="442">
        <v>0</v>
      </c>
      <c r="J37" s="442">
        <v>0</v>
      </c>
      <c r="K37" s="442">
        <v>0</v>
      </c>
      <c r="L37" s="442">
        <v>2.363507445048452E-4</v>
      </c>
      <c r="M37" s="442">
        <v>0</v>
      </c>
      <c r="N37" s="442">
        <v>0</v>
      </c>
      <c r="O37" s="442">
        <v>0</v>
      </c>
      <c r="P37" s="442">
        <v>0</v>
      </c>
      <c r="Q37" s="442">
        <v>0</v>
      </c>
      <c r="R37" s="442">
        <v>0</v>
      </c>
      <c r="S37" s="442">
        <v>0</v>
      </c>
      <c r="T37" s="442">
        <v>0</v>
      </c>
      <c r="U37" s="442">
        <v>8.3822296730930428E-4</v>
      </c>
      <c r="V37" s="442">
        <v>0</v>
      </c>
      <c r="W37" s="442">
        <v>0</v>
      </c>
      <c r="X37" s="442">
        <v>0</v>
      </c>
      <c r="Y37" s="442">
        <v>2.2331397945511388E-4</v>
      </c>
      <c r="Z37" s="442">
        <v>0</v>
      </c>
      <c r="AA37" s="442">
        <v>0</v>
      </c>
      <c r="AB37" s="442">
        <v>0</v>
      </c>
      <c r="AC37" s="442">
        <v>0</v>
      </c>
      <c r="AD37" s="442">
        <v>0</v>
      </c>
      <c r="AE37" s="442">
        <v>0</v>
      </c>
      <c r="AF37" s="442">
        <v>7.8709169618260523E-4</v>
      </c>
      <c r="AG37" s="442">
        <v>0</v>
      </c>
      <c r="AH37" s="442">
        <v>1.82882223847842E-4</v>
      </c>
      <c r="AI37" s="442">
        <v>0</v>
      </c>
      <c r="AJ37" s="442">
        <v>0</v>
      </c>
      <c r="AK37" s="442">
        <v>0</v>
      </c>
      <c r="AL37" s="442">
        <v>0</v>
      </c>
      <c r="AM37" s="442">
        <v>0</v>
      </c>
      <c r="AN37" s="442">
        <v>0</v>
      </c>
      <c r="AO37" s="442">
        <v>0</v>
      </c>
      <c r="AP37" s="443">
        <v>1.6837284482758622E-4</v>
      </c>
      <c r="AQ37" s="442">
        <v>0</v>
      </c>
      <c r="AR37" s="442">
        <v>3.1486765718783824E-2</v>
      </c>
      <c r="AS37" s="442">
        <v>0.13472436888201958</v>
      </c>
      <c r="AT37" s="442">
        <v>0.14693081194657062</v>
      </c>
      <c r="AU37" s="442">
        <v>0.2129032258064516</v>
      </c>
      <c r="AV37" s="442">
        <v>0</v>
      </c>
      <c r="AW37" s="443">
        <v>7.3635701203300707E-2</v>
      </c>
      <c r="AX37" s="442">
        <v>4.7025915054815487E-2</v>
      </c>
      <c r="AY37" s="443">
        <v>3.350950994139431E-2</v>
      </c>
      <c r="AZ37" s="443">
        <v>5.9435042626288334E-2</v>
      </c>
      <c r="BA37" s="442">
        <v>4.3530013483981958E-2</v>
      </c>
      <c r="BB37" s="443">
        <v>1.499698813950107E-2</v>
      </c>
      <c r="BC37" s="442">
        <v>0.12970079153939632</v>
      </c>
      <c r="BD37" s="443">
        <v>6.6658809267241381E-2</v>
      </c>
    </row>
    <row r="38" spans="1:56" x14ac:dyDescent="0.2">
      <c r="A38" s="281" t="s">
        <v>480</v>
      </c>
      <c r="B38" s="283" t="s">
        <v>481</v>
      </c>
      <c r="C38" s="442">
        <v>4.6522447080716444E-4</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0</v>
      </c>
      <c r="AE38" s="442">
        <v>0</v>
      </c>
      <c r="AF38" s="442">
        <v>0</v>
      </c>
      <c r="AG38" s="442">
        <v>0</v>
      </c>
      <c r="AH38" s="442">
        <v>0</v>
      </c>
      <c r="AI38" s="442">
        <v>0</v>
      </c>
      <c r="AJ38" s="442">
        <v>1.8955769870302626E-2</v>
      </c>
      <c r="AK38" s="442">
        <v>0</v>
      </c>
      <c r="AL38" s="442">
        <v>0</v>
      </c>
      <c r="AM38" s="442">
        <v>0</v>
      </c>
      <c r="AN38" s="442">
        <v>0</v>
      </c>
      <c r="AO38" s="442">
        <v>0</v>
      </c>
      <c r="AP38" s="443">
        <v>1.0270743534482759E-3</v>
      </c>
      <c r="AQ38" s="442">
        <v>3.5573122529644272E-2</v>
      </c>
      <c r="AR38" s="442">
        <v>5.5823411722260484E-2</v>
      </c>
      <c r="AS38" s="442">
        <v>0.40099605014597289</v>
      </c>
      <c r="AT38" s="442">
        <v>0</v>
      </c>
      <c r="AU38" s="442">
        <v>0</v>
      </c>
      <c r="AV38" s="442">
        <v>0</v>
      </c>
      <c r="AW38" s="443">
        <v>0.12602162396360556</v>
      </c>
      <c r="AX38" s="442">
        <v>8.1031584757030678E-2</v>
      </c>
      <c r="AY38" s="443">
        <v>3.1280336533275805E-3</v>
      </c>
      <c r="AZ38" s="443">
        <v>8.2529583916528815E-2</v>
      </c>
      <c r="BA38" s="442">
        <v>6.0882503370995489E-2</v>
      </c>
      <c r="BB38" s="443">
        <v>7.3530939077332116E-2</v>
      </c>
      <c r="BC38" s="442">
        <v>9.6758301310473943E-2</v>
      </c>
      <c r="BD38" s="443">
        <v>5.0629714439655173E-2</v>
      </c>
    </row>
    <row r="39" spans="1:56" x14ac:dyDescent="0.2">
      <c r="A39" s="281" t="s">
        <v>482</v>
      </c>
      <c r="B39" s="283" t="s">
        <v>483</v>
      </c>
      <c r="C39" s="442">
        <v>1.1630611770179111E-4</v>
      </c>
      <c r="D39" s="442">
        <v>0</v>
      </c>
      <c r="E39" s="442">
        <v>0</v>
      </c>
      <c r="F39" s="442">
        <v>0</v>
      </c>
      <c r="G39" s="442">
        <v>2.5354969574036511E-4</v>
      </c>
      <c r="H39" s="442">
        <v>0</v>
      </c>
      <c r="I39" s="442">
        <v>0</v>
      </c>
      <c r="J39" s="442">
        <v>1.5527950310559005E-3</v>
      </c>
      <c r="K39" s="442">
        <v>0</v>
      </c>
      <c r="L39" s="442">
        <v>2.363507445048452E-4</v>
      </c>
      <c r="M39" s="442">
        <v>0</v>
      </c>
      <c r="N39" s="442">
        <v>0</v>
      </c>
      <c r="O39" s="442">
        <v>0</v>
      </c>
      <c r="P39" s="442">
        <v>7.4183976261127599E-4</v>
      </c>
      <c r="Q39" s="442">
        <v>0</v>
      </c>
      <c r="R39" s="442">
        <v>2.1052631578947368E-3</v>
      </c>
      <c r="S39" s="442">
        <v>0</v>
      </c>
      <c r="T39" s="442">
        <v>0</v>
      </c>
      <c r="U39" s="442">
        <v>5.0293378038558255E-4</v>
      </c>
      <c r="V39" s="442">
        <v>0</v>
      </c>
      <c r="W39" s="442">
        <v>0</v>
      </c>
      <c r="X39" s="442">
        <v>0</v>
      </c>
      <c r="Y39" s="442">
        <v>6.6994193836534166E-4</v>
      </c>
      <c r="Z39" s="442">
        <v>4.1545492314083921E-4</v>
      </c>
      <c r="AA39" s="442">
        <v>9.3056549749463129E-3</v>
      </c>
      <c r="AB39" s="442">
        <v>2.9850746268656717E-3</v>
      </c>
      <c r="AC39" s="442">
        <v>4.621072088724584E-4</v>
      </c>
      <c r="AD39" s="442">
        <v>1.3297872340425532E-3</v>
      </c>
      <c r="AE39" s="442">
        <v>0</v>
      </c>
      <c r="AF39" s="442">
        <v>1.1806375442739079E-3</v>
      </c>
      <c r="AG39" s="442">
        <v>0</v>
      </c>
      <c r="AH39" s="442">
        <v>0</v>
      </c>
      <c r="AI39" s="442">
        <v>1.0103561505430665E-3</v>
      </c>
      <c r="AJ39" s="442">
        <v>6.6511473229132021E-4</v>
      </c>
      <c r="AK39" s="442">
        <v>0</v>
      </c>
      <c r="AL39" s="442">
        <v>1.3123359580052493E-3</v>
      </c>
      <c r="AM39" s="442">
        <v>4.0404040404040404E-3</v>
      </c>
      <c r="AN39" s="442">
        <v>0</v>
      </c>
      <c r="AO39" s="442">
        <v>0</v>
      </c>
      <c r="AP39" s="443">
        <v>8.0818965517241378E-4</v>
      </c>
      <c r="AQ39" s="442">
        <v>0</v>
      </c>
      <c r="AR39" s="442">
        <v>1.6268162288038308E-2</v>
      </c>
      <c r="AS39" s="442">
        <v>0</v>
      </c>
      <c r="AT39" s="442">
        <v>0</v>
      </c>
      <c r="AU39" s="442">
        <v>0</v>
      </c>
      <c r="AV39" s="442">
        <v>0</v>
      </c>
      <c r="AW39" s="443">
        <v>9.7682021387636136E-3</v>
      </c>
      <c r="AX39" s="442">
        <v>6.8237124005920578E-3</v>
      </c>
      <c r="AY39" s="443">
        <v>3.5954409808362993E-5</v>
      </c>
      <c r="AZ39" s="443">
        <v>6.3239597913220509E-3</v>
      </c>
      <c r="BA39" s="442">
        <v>5.0681173571395363E-3</v>
      </c>
      <c r="BB39" s="443">
        <v>8.7032382693226426E-3</v>
      </c>
      <c r="BC39" s="442">
        <v>2.5618287516011428E-3</v>
      </c>
      <c r="BD39" s="443">
        <v>2.1214978448275863E-3</v>
      </c>
    </row>
    <row r="40" spans="1:56" x14ac:dyDescent="0.2">
      <c r="A40" s="281" t="s">
        <v>484</v>
      </c>
      <c r="B40" s="283" t="s">
        <v>41</v>
      </c>
      <c r="C40" s="442">
        <v>1.9888346127006282E-2</v>
      </c>
      <c r="D40" s="442">
        <v>3.0303030303030304E-2</v>
      </c>
      <c r="E40" s="442">
        <v>0</v>
      </c>
      <c r="F40" s="442">
        <v>0</v>
      </c>
      <c r="G40" s="442">
        <v>2.4847870182555781E-2</v>
      </c>
      <c r="H40" s="442">
        <v>2.3809523809523808E-2</v>
      </c>
      <c r="I40" s="442">
        <v>2.4390243902439025E-2</v>
      </c>
      <c r="J40" s="442">
        <v>4.503105590062112E-2</v>
      </c>
      <c r="K40" s="442">
        <v>6.1099796334012219E-3</v>
      </c>
      <c r="L40" s="442">
        <v>3.6161663909241311E-2</v>
      </c>
      <c r="M40" s="442">
        <v>5.701754385964912E-2</v>
      </c>
      <c r="N40" s="442">
        <v>0</v>
      </c>
      <c r="O40" s="442">
        <v>0</v>
      </c>
      <c r="P40" s="442">
        <v>2.6706231454005934E-2</v>
      </c>
      <c r="Q40" s="442">
        <v>3.7037037037037035E-2</v>
      </c>
      <c r="R40" s="442">
        <v>3.3684210526315789E-2</v>
      </c>
      <c r="S40" s="442">
        <v>2.8089887640449437E-2</v>
      </c>
      <c r="T40" s="442">
        <v>4.4117647058823532E-2</v>
      </c>
      <c r="U40" s="442">
        <v>3.6546521374685663E-2</v>
      </c>
      <c r="V40" s="442">
        <v>4.4444444444444446E-2</v>
      </c>
      <c r="W40" s="442">
        <v>1.0869565217391304E-2</v>
      </c>
      <c r="X40" s="442">
        <v>2.0869565217391306E-2</v>
      </c>
      <c r="Y40" s="442">
        <v>9.5578383206788742E-2</v>
      </c>
      <c r="Z40" s="442">
        <v>6.8550062318238472E-2</v>
      </c>
      <c r="AA40" s="442">
        <v>0.13600572655690765</v>
      </c>
      <c r="AB40" s="442">
        <v>5.9701492537313432E-2</v>
      </c>
      <c r="AC40" s="442">
        <v>8.595194085027727E-2</v>
      </c>
      <c r="AD40" s="442">
        <v>0.11702127659574468</v>
      </c>
      <c r="AE40" s="442">
        <v>1.7207147584381206E-2</v>
      </c>
      <c r="AF40" s="442">
        <v>5.667060212514758E-2</v>
      </c>
      <c r="AG40" s="442">
        <v>0.33333333333333331</v>
      </c>
      <c r="AH40" s="442">
        <v>9.2172640819312368E-2</v>
      </c>
      <c r="AI40" s="442">
        <v>5.1780752715332154E-2</v>
      </c>
      <c r="AJ40" s="442">
        <v>4.888593282341204E-2</v>
      </c>
      <c r="AK40" s="442">
        <v>8.7301587301587297E-2</v>
      </c>
      <c r="AL40" s="442">
        <v>0.12860892388451445</v>
      </c>
      <c r="AM40" s="442">
        <v>3.686868686868687E-2</v>
      </c>
      <c r="AN40" s="442">
        <v>0</v>
      </c>
      <c r="AO40" s="442">
        <v>1.8518518518518517E-2</v>
      </c>
      <c r="AP40" s="443">
        <v>5.224609375E-2</v>
      </c>
      <c r="AQ40" s="442">
        <v>3.8208168642951248E-2</v>
      </c>
      <c r="AR40" s="442">
        <v>4.3425497720489356E-2</v>
      </c>
      <c r="AS40" s="442">
        <v>0</v>
      </c>
      <c r="AT40" s="442">
        <v>9.0049527239981983E-3</v>
      </c>
      <c r="AU40" s="442">
        <v>2.0276497695852536E-2</v>
      </c>
      <c r="AV40" s="442">
        <v>0</v>
      </c>
      <c r="AW40" s="443">
        <v>2.8260826752269728E-2</v>
      </c>
      <c r="AX40" s="442">
        <v>5.6922806753468301E-2</v>
      </c>
      <c r="AY40" s="443">
        <v>1.6898572609930608E-3</v>
      </c>
      <c r="AZ40" s="443">
        <v>1.8857360987402979E-2</v>
      </c>
      <c r="BA40" s="442">
        <v>4.2637280885293158E-2</v>
      </c>
      <c r="BB40" s="443">
        <v>7.9409259913175337E-2</v>
      </c>
      <c r="BC40" s="442">
        <v>-7.6887706506388154E-2</v>
      </c>
      <c r="BD40" s="443">
        <v>1.2830010775862068E-2</v>
      </c>
    </row>
    <row r="41" spans="1:56" x14ac:dyDescent="0.2">
      <c r="A41" s="286">
        <v>37</v>
      </c>
      <c r="B41" s="283" t="s">
        <v>42</v>
      </c>
      <c r="C41" s="442">
        <v>1.1630611770179111E-4</v>
      </c>
      <c r="D41" s="442">
        <v>0</v>
      </c>
      <c r="E41" s="442">
        <v>0</v>
      </c>
      <c r="F41" s="442">
        <v>0</v>
      </c>
      <c r="G41" s="442">
        <v>0</v>
      </c>
      <c r="H41" s="442">
        <v>0</v>
      </c>
      <c r="I41" s="442">
        <v>0</v>
      </c>
      <c r="J41" s="442">
        <v>0</v>
      </c>
      <c r="K41" s="442">
        <v>0</v>
      </c>
      <c r="L41" s="442">
        <v>0</v>
      </c>
      <c r="M41" s="442">
        <v>0</v>
      </c>
      <c r="N41" s="442">
        <v>0</v>
      </c>
      <c r="O41" s="442">
        <v>0</v>
      </c>
      <c r="P41" s="442">
        <v>0</v>
      </c>
      <c r="Q41" s="442">
        <v>0</v>
      </c>
      <c r="R41" s="442">
        <v>0</v>
      </c>
      <c r="S41" s="442">
        <v>0</v>
      </c>
      <c r="T41" s="442">
        <v>0</v>
      </c>
      <c r="U41" s="442">
        <v>1.6764459346186087E-4</v>
      </c>
      <c r="V41" s="442">
        <v>0</v>
      </c>
      <c r="W41" s="442">
        <v>0</v>
      </c>
      <c r="X41" s="442">
        <v>0</v>
      </c>
      <c r="Y41" s="442">
        <v>2.2331397945511388E-4</v>
      </c>
      <c r="Z41" s="442">
        <v>0</v>
      </c>
      <c r="AA41" s="442">
        <v>0</v>
      </c>
      <c r="AB41" s="442">
        <v>0</v>
      </c>
      <c r="AC41" s="442">
        <v>9.2421441774491681E-4</v>
      </c>
      <c r="AD41" s="442">
        <v>0</v>
      </c>
      <c r="AE41" s="442">
        <v>0</v>
      </c>
      <c r="AF41" s="442">
        <v>3.9354584809130262E-4</v>
      </c>
      <c r="AG41" s="442">
        <v>0</v>
      </c>
      <c r="AH41" s="442">
        <v>5.4864667154352594E-4</v>
      </c>
      <c r="AI41" s="442">
        <v>3.2836574892649659E-3</v>
      </c>
      <c r="AJ41" s="442">
        <v>1.2637179913535085E-2</v>
      </c>
      <c r="AK41" s="442">
        <v>0</v>
      </c>
      <c r="AL41" s="442">
        <v>0</v>
      </c>
      <c r="AM41" s="442">
        <v>1.7171717171717171E-2</v>
      </c>
      <c r="AN41" s="442">
        <v>0</v>
      </c>
      <c r="AO41" s="442">
        <v>0</v>
      </c>
      <c r="AP41" s="443">
        <v>1.5827047413793103E-3</v>
      </c>
      <c r="AQ41" s="442">
        <v>0.66930171277997363</v>
      </c>
      <c r="AR41" s="442">
        <v>0.1249959001607137</v>
      </c>
      <c r="AS41" s="442">
        <v>0</v>
      </c>
      <c r="AT41" s="442">
        <v>0</v>
      </c>
      <c r="AU41" s="442">
        <v>0</v>
      </c>
      <c r="AV41" s="442">
        <v>0</v>
      </c>
      <c r="AW41" s="443">
        <v>8.5058195639758152E-2</v>
      </c>
      <c r="AX41" s="442">
        <v>5.535485813200873E-2</v>
      </c>
      <c r="AY41" s="443">
        <v>2.0853557688850537E-2</v>
      </c>
      <c r="AZ41" s="443">
        <v>6.233617508588879E-2</v>
      </c>
      <c r="BA41" s="442">
        <v>4.6431394429720559E-2</v>
      </c>
      <c r="BB41" s="443">
        <v>6.2584384022599346E-2</v>
      </c>
      <c r="BC41" s="442">
        <v>6.1943705455381484E-2</v>
      </c>
      <c r="BD41" s="443">
        <v>3.3337823275862072E-2</v>
      </c>
    </row>
    <row r="42" spans="1:56" x14ac:dyDescent="0.2">
      <c r="A42" s="287">
        <v>38</v>
      </c>
      <c r="B42" s="272" t="s">
        <v>282</v>
      </c>
      <c r="C42" s="442">
        <v>3.4891835310537332E-4</v>
      </c>
      <c r="D42" s="442">
        <v>0</v>
      </c>
      <c r="E42" s="442">
        <v>0</v>
      </c>
      <c r="F42" s="442">
        <v>0</v>
      </c>
      <c r="G42" s="442">
        <v>7.6064908722109532E-4</v>
      </c>
      <c r="H42" s="442">
        <v>0</v>
      </c>
      <c r="I42" s="442">
        <v>0</v>
      </c>
      <c r="J42" s="442">
        <v>7.7639751552795026E-4</v>
      </c>
      <c r="K42" s="442">
        <v>0</v>
      </c>
      <c r="L42" s="442">
        <v>2.363507445048452E-4</v>
      </c>
      <c r="M42" s="442">
        <v>0</v>
      </c>
      <c r="N42" s="442">
        <v>0</v>
      </c>
      <c r="O42" s="442">
        <v>0</v>
      </c>
      <c r="P42" s="442">
        <v>7.4183976261127599E-4</v>
      </c>
      <c r="Q42" s="442">
        <v>0</v>
      </c>
      <c r="R42" s="442">
        <v>2.1052631578947368E-3</v>
      </c>
      <c r="S42" s="442">
        <v>0</v>
      </c>
      <c r="T42" s="442">
        <v>0</v>
      </c>
      <c r="U42" s="442">
        <v>5.0293378038558255E-4</v>
      </c>
      <c r="V42" s="442">
        <v>0</v>
      </c>
      <c r="W42" s="442">
        <v>0</v>
      </c>
      <c r="X42" s="442">
        <v>1.7391304347826088E-3</v>
      </c>
      <c r="Y42" s="442">
        <v>6.6994193836534166E-4</v>
      </c>
      <c r="Z42" s="442">
        <v>0</v>
      </c>
      <c r="AA42" s="442">
        <v>7.158196134574087E-4</v>
      </c>
      <c r="AB42" s="442">
        <v>2.9850746268656717E-3</v>
      </c>
      <c r="AC42" s="442">
        <v>1.3863216266173752E-3</v>
      </c>
      <c r="AD42" s="442">
        <v>2.6595744680851063E-3</v>
      </c>
      <c r="AE42" s="442">
        <v>0</v>
      </c>
      <c r="AF42" s="442">
        <v>1.1806375442739079E-3</v>
      </c>
      <c r="AG42" s="442">
        <v>0</v>
      </c>
      <c r="AH42" s="442">
        <v>1.8288222384784199E-3</v>
      </c>
      <c r="AI42" s="442">
        <v>1.0103561505430665E-3</v>
      </c>
      <c r="AJ42" s="442">
        <v>1.6627868307283007E-3</v>
      </c>
      <c r="AK42" s="442">
        <v>7.9365079365079361E-3</v>
      </c>
      <c r="AL42" s="442">
        <v>1.3123359580052493E-3</v>
      </c>
      <c r="AM42" s="442">
        <v>1.5151515151515152E-3</v>
      </c>
      <c r="AN42" s="442">
        <v>0</v>
      </c>
      <c r="AO42" s="442">
        <v>0</v>
      </c>
      <c r="AP42" s="443">
        <v>8.5870150862068964E-4</v>
      </c>
      <c r="AQ42" s="442">
        <v>0</v>
      </c>
      <c r="AR42" s="442">
        <v>0</v>
      </c>
      <c r="AS42" s="442">
        <v>0</v>
      </c>
      <c r="AT42" s="442">
        <v>0</v>
      </c>
      <c r="AU42" s="442">
        <v>0</v>
      </c>
      <c r="AV42" s="442">
        <v>0</v>
      </c>
      <c r="AW42" s="443">
        <v>0</v>
      </c>
      <c r="AX42" s="442">
        <v>6.3972303755550539E-4</v>
      </c>
      <c r="AY42" s="443">
        <v>0</v>
      </c>
      <c r="AZ42" s="443">
        <v>0</v>
      </c>
      <c r="BA42" s="442">
        <v>4.7426419305342444E-4</v>
      </c>
      <c r="BB42" s="443">
        <v>0</v>
      </c>
      <c r="BC42" s="442">
        <v>0</v>
      </c>
      <c r="BD42" s="443">
        <v>8.5870150862068964E-4</v>
      </c>
    </row>
    <row r="43" spans="1:56" x14ac:dyDescent="0.2">
      <c r="A43" s="287">
        <v>39</v>
      </c>
      <c r="B43" s="272" t="s">
        <v>283</v>
      </c>
      <c r="C43" s="442">
        <v>3.9544080018608981E-3</v>
      </c>
      <c r="D43" s="442">
        <v>0</v>
      </c>
      <c r="E43" s="442">
        <v>0</v>
      </c>
      <c r="F43" s="442">
        <v>0</v>
      </c>
      <c r="G43" s="442">
        <v>6.3387423935091277E-3</v>
      </c>
      <c r="H43" s="442">
        <v>0</v>
      </c>
      <c r="I43" s="442">
        <v>6.9686411149825784E-3</v>
      </c>
      <c r="J43" s="442">
        <v>1.5527950310559005E-3</v>
      </c>
      <c r="K43" s="442">
        <v>0</v>
      </c>
      <c r="L43" s="442">
        <v>1.6544552115339162E-3</v>
      </c>
      <c r="M43" s="442">
        <v>8.771929824561403E-3</v>
      </c>
      <c r="N43" s="442">
        <v>0</v>
      </c>
      <c r="O43" s="442">
        <v>0</v>
      </c>
      <c r="P43" s="442">
        <v>4.4510385756676559E-3</v>
      </c>
      <c r="Q43" s="442">
        <v>9.2592592592592587E-3</v>
      </c>
      <c r="R43" s="442">
        <v>6.3157894736842104E-3</v>
      </c>
      <c r="S43" s="442">
        <v>5.6179775280898875E-3</v>
      </c>
      <c r="T43" s="442">
        <v>0</v>
      </c>
      <c r="U43" s="442">
        <v>3.3528918692372171E-3</v>
      </c>
      <c r="V43" s="442">
        <v>0</v>
      </c>
      <c r="W43" s="442">
        <v>0</v>
      </c>
      <c r="X43" s="442">
        <v>3.4782608695652175E-3</v>
      </c>
      <c r="Y43" s="442">
        <v>1.5631978561857971E-2</v>
      </c>
      <c r="Z43" s="442">
        <v>3.3236393851267137E-3</v>
      </c>
      <c r="AA43" s="442">
        <v>1.0021474588403722E-2</v>
      </c>
      <c r="AB43" s="442">
        <v>2.3880597014925373E-2</v>
      </c>
      <c r="AC43" s="442">
        <v>9.242144177449169E-3</v>
      </c>
      <c r="AD43" s="442">
        <v>7.9787234042553185E-3</v>
      </c>
      <c r="AE43" s="442">
        <v>0</v>
      </c>
      <c r="AF43" s="442">
        <v>1.2987012987012988E-2</v>
      </c>
      <c r="AG43" s="442">
        <v>0</v>
      </c>
      <c r="AH43" s="442">
        <v>3.8405267008046816E-3</v>
      </c>
      <c r="AI43" s="442">
        <v>1.414498610760293E-2</v>
      </c>
      <c r="AJ43" s="442">
        <v>6.6511473229132027E-3</v>
      </c>
      <c r="AK43" s="442">
        <v>7.9365079365079361E-3</v>
      </c>
      <c r="AL43" s="442">
        <v>2.6246719160104987E-3</v>
      </c>
      <c r="AM43" s="442">
        <v>4.5454545454545452E-3</v>
      </c>
      <c r="AN43" s="442">
        <v>0</v>
      </c>
      <c r="AO43" s="442">
        <v>0</v>
      </c>
      <c r="AP43" s="443">
        <v>6.2803071120689658E-3</v>
      </c>
      <c r="AQ43" s="442">
        <v>5.270092226613966E-3</v>
      </c>
      <c r="AR43" s="442">
        <v>2.5582997146511858E-2</v>
      </c>
      <c r="AS43" s="442">
        <v>0</v>
      </c>
      <c r="AT43" s="442">
        <v>0</v>
      </c>
      <c r="AU43" s="442">
        <v>0</v>
      </c>
      <c r="AV43" s="442">
        <v>0</v>
      </c>
      <c r="AW43" s="443">
        <v>1.5440061445142485E-2</v>
      </c>
      <c r="AX43" s="442">
        <v>1.4512932440229798E-2</v>
      </c>
      <c r="AY43" s="443">
        <v>0</v>
      </c>
      <c r="AZ43" s="443">
        <v>9.9758238961699958E-3</v>
      </c>
      <c r="BA43" s="442">
        <v>1.075928767378063E-2</v>
      </c>
      <c r="BB43" s="443">
        <v>2.2910911243586813E-2</v>
      </c>
      <c r="BC43" s="442">
        <v>-1.0477222714881598E-2</v>
      </c>
      <c r="BD43" s="443">
        <v>9.0921336206896549E-4</v>
      </c>
    </row>
    <row r="44" spans="1:56" x14ac:dyDescent="0.2">
      <c r="A44" s="288">
        <v>40</v>
      </c>
      <c r="B44" s="292" t="s">
        <v>43</v>
      </c>
      <c r="C44" s="444">
        <v>0.54442893696208416</v>
      </c>
      <c r="D44" s="444">
        <v>0.2878787878787879</v>
      </c>
      <c r="E44" s="444">
        <v>0.42857142857142855</v>
      </c>
      <c r="F44" s="444">
        <v>0</v>
      </c>
      <c r="G44" s="444">
        <v>0.70537525354969577</v>
      </c>
      <c r="H44" s="444">
        <v>0.58333333333333337</v>
      </c>
      <c r="I44" s="444">
        <v>0.60278745644599308</v>
      </c>
      <c r="J44" s="444">
        <v>0.68400621118012417</v>
      </c>
      <c r="K44" s="444">
        <v>0.70061099796334014</v>
      </c>
      <c r="L44" s="444">
        <v>0.65918222642401325</v>
      </c>
      <c r="M44" s="444">
        <v>0.52192982456140347</v>
      </c>
      <c r="N44" s="444">
        <v>0.72151898734177211</v>
      </c>
      <c r="O44" s="444">
        <v>0.73076923076923073</v>
      </c>
      <c r="P44" s="444">
        <v>0.56008902077151335</v>
      </c>
      <c r="Q44" s="444">
        <v>0.55555555555555558</v>
      </c>
      <c r="R44" s="444">
        <v>0.55157894736842106</v>
      </c>
      <c r="S44" s="444">
        <v>0.5842696629213483</v>
      </c>
      <c r="T44" s="444">
        <v>0.63602941176470584</v>
      </c>
      <c r="U44" s="444">
        <v>0.64979044425817267</v>
      </c>
      <c r="V44" s="444">
        <v>0.62222222222222223</v>
      </c>
      <c r="W44" s="444">
        <v>0.77173913043478259</v>
      </c>
      <c r="X44" s="444">
        <v>0.60869565217391308</v>
      </c>
      <c r="Y44" s="444">
        <v>0.53707012058954895</v>
      </c>
      <c r="Z44" s="444">
        <v>0.6472787702534275</v>
      </c>
      <c r="AA44" s="444">
        <v>0.50250536864710094</v>
      </c>
      <c r="AB44" s="444">
        <v>0.32835820895522388</v>
      </c>
      <c r="AC44" s="444">
        <v>0.27449168207024027</v>
      </c>
      <c r="AD44" s="444">
        <v>0.31781914893617019</v>
      </c>
      <c r="AE44" s="444">
        <v>0.13765718067504965</v>
      </c>
      <c r="AF44" s="444">
        <v>0.26249508067689886</v>
      </c>
      <c r="AG44" s="444">
        <v>0.33333333333333331</v>
      </c>
      <c r="AH44" s="444">
        <v>0.28438185808339428</v>
      </c>
      <c r="AI44" s="444">
        <v>0.21343773680222278</v>
      </c>
      <c r="AJ44" s="444">
        <v>0.40039906883937482</v>
      </c>
      <c r="AK44" s="444">
        <v>0.40476190476190477</v>
      </c>
      <c r="AL44" s="444">
        <v>0.38976377952755903</v>
      </c>
      <c r="AM44" s="444">
        <v>0.41666666666666669</v>
      </c>
      <c r="AN44" s="444">
        <v>1</v>
      </c>
      <c r="AO44" s="444">
        <v>0.64814814814814814</v>
      </c>
      <c r="AP44" s="445">
        <v>0.48735519935344829</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3.4891835310537334E-3</v>
      </c>
      <c r="D45" s="442">
        <v>0</v>
      </c>
      <c r="E45" s="442">
        <v>0</v>
      </c>
      <c r="F45" s="442">
        <v>0</v>
      </c>
      <c r="G45" s="442">
        <v>8.8742393509127788E-3</v>
      </c>
      <c r="H45" s="442">
        <v>1.1904761904761904E-2</v>
      </c>
      <c r="I45" s="442">
        <v>1.3937282229965157E-2</v>
      </c>
      <c r="J45" s="442">
        <v>1.2422360248447204E-2</v>
      </c>
      <c r="K45" s="442">
        <v>1.0183299389002037E-2</v>
      </c>
      <c r="L45" s="442">
        <v>1.7726305837863388E-2</v>
      </c>
      <c r="M45" s="442">
        <v>1.7543859649122806E-2</v>
      </c>
      <c r="N45" s="442">
        <v>1.2658227848101266E-2</v>
      </c>
      <c r="O45" s="442">
        <v>0</v>
      </c>
      <c r="P45" s="442">
        <v>1.483679525222552E-2</v>
      </c>
      <c r="Q45" s="442">
        <v>1.8518518518518517E-2</v>
      </c>
      <c r="R45" s="442">
        <v>1.2631578947368421E-2</v>
      </c>
      <c r="S45" s="442">
        <v>1.6853932584269662E-2</v>
      </c>
      <c r="T45" s="442">
        <v>1.1029411764705883E-2</v>
      </c>
      <c r="U45" s="442">
        <v>1.4920368818105616E-2</v>
      </c>
      <c r="V45" s="442">
        <v>4.4444444444444446E-2</v>
      </c>
      <c r="W45" s="442">
        <v>1.0869565217391304E-2</v>
      </c>
      <c r="X45" s="442">
        <v>1.9130434782608695E-2</v>
      </c>
      <c r="Y45" s="442">
        <v>2.1438142027690933E-2</v>
      </c>
      <c r="Z45" s="442">
        <v>8.309098462816784E-3</v>
      </c>
      <c r="AA45" s="442">
        <v>1.4316392269148175E-2</v>
      </c>
      <c r="AB45" s="442">
        <v>2.6865671641791045E-2</v>
      </c>
      <c r="AC45" s="442">
        <v>2.3567467652495379E-2</v>
      </c>
      <c r="AD45" s="442">
        <v>3.1914893617021274E-2</v>
      </c>
      <c r="AE45" s="442">
        <v>3.3090668431502318E-3</v>
      </c>
      <c r="AF45" s="442">
        <v>1.770956316410862E-2</v>
      </c>
      <c r="AG45" s="442">
        <v>0</v>
      </c>
      <c r="AH45" s="442">
        <v>1.0607168983174835E-2</v>
      </c>
      <c r="AI45" s="442">
        <v>7.072493053801465E-3</v>
      </c>
      <c r="AJ45" s="442">
        <v>1.1306950448952444E-2</v>
      </c>
      <c r="AK45" s="442">
        <v>3.1746031746031744E-2</v>
      </c>
      <c r="AL45" s="442">
        <v>1.7060367454068241E-2</v>
      </c>
      <c r="AM45" s="442">
        <v>2.2222222222222223E-2</v>
      </c>
      <c r="AN45" s="442">
        <v>0</v>
      </c>
      <c r="AO45" s="442">
        <v>0</v>
      </c>
      <c r="AP45" s="443">
        <v>1.2779498922413793E-2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0.11967899511514306</v>
      </c>
      <c r="D46" s="442">
        <v>0.25757575757575757</v>
      </c>
      <c r="E46" s="442">
        <v>0.2857142857142857</v>
      </c>
      <c r="F46" s="442">
        <v>1</v>
      </c>
      <c r="G46" s="442">
        <v>0.14452332657200812</v>
      </c>
      <c r="H46" s="442">
        <v>0.25</v>
      </c>
      <c r="I46" s="442">
        <v>0.19860627177700349</v>
      </c>
      <c r="J46" s="442">
        <v>9.5496894409937888E-2</v>
      </c>
      <c r="K46" s="442">
        <v>3.2586558044806514E-2</v>
      </c>
      <c r="L46" s="442">
        <v>0.21247931930985584</v>
      </c>
      <c r="M46" s="442">
        <v>0.21491228070175439</v>
      </c>
      <c r="N46" s="442">
        <v>6.3291139240506333E-2</v>
      </c>
      <c r="O46" s="442">
        <v>0.11538461538461539</v>
      </c>
      <c r="P46" s="442">
        <v>0.28486646884272998</v>
      </c>
      <c r="Q46" s="442">
        <v>0.19444444444444445</v>
      </c>
      <c r="R46" s="442">
        <v>0.21263157894736842</v>
      </c>
      <c r="S46" s="442">
        <v>0.20786516853932585</v>
      </c>
      <c r="T46" s="442">
        <v>0.19852941176470587</v>
      </c>
      <c r="U46" s="442">
        <v>0.19647946353730092</v>
      </c>
      <c r="V46" s="442">
        <v>0.17777777777777778</v>
      </c>
      <c r="W46" s="442">
        <v>0.13043478260869565</v>
      </c>
      <c r="X46" s="442">
        <v>0.23652173913043478</v>
      </c>
      <c r="Y46" s="442">
        <v>0.34479678427869587</v>
      </c>
      <c r="Z46" s="442">
        <v>7.1042791857083509E-2</v>
      </c>
      <c r="AA46" s="442">
        <v>0.14030064423765212</v>
      </c>
      <c r="AB46" s="442">
        <v>0.5074626865671642</v>
      </c>
      <c r="AC46" s="442">
        <v>0.4256007393715342</v>
      </c>
      <c r="AD46" s="442">
        <v>0.31648936170212766</v>
      </c>
      <c r="AE46" s="442">
        <v>4.6988749172733289E-2</v>
      </c>
      <c r="AF46" s="442">
        <v>0.46674537583628495</v>
      </c>
      <c r="AG46" s="442">
        <v>0.5</v>
      </c>
      <c r="AH46" s="442">
        <v>0.35424286759326995</v>
      </c>
      <c r="AI46" s="442">
        <v>0.58044960848699167</v>
      </c>
      <c r="AJ46" s="442">
        <v>0.48819421350182907</v>
      </c>
      <c r="AK46" s="442">
        <v>0.5</v>
      </c>
      <c r="AL46" s="442">
        <v>0.37795275590551181</v>
      </c>
      <c r="AM46" s="442">
        <v>0.27070707070707073</v>
      </c>
      <c r="AN46" s="442">
        <v>0</v>
      </c>
      <c r="AO46" s="442">
        <v>1.8518518518518517E-2</v>
      </c>
      <c r="AP46" s="443">
        <v>0.26621430495689657</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0.20214003256571295</v>
      </c>
      <c r="D47" s="442">
        <v>0.39393939393939392</v>
      </c>
      <c r="E47" s="442">
        <v>0.14285714285714285</v>
      </c>
      <c r="F47" s="442">
        <v>0</v>
      </c>
      <c r="G47" s="442">
        <v>7.2515212981744417E-2</v>
      </c>
      <c r="H47" s="442">
        <v>-1.1904761904761904E-2</v>
      </c>
      <c r="I47" s="442">
        <v>9.4076655052264813E-2</v>
      </c>
      <c r="J47" s="442">
        <v>6.0559006211180127E-2</v>
      </c>
      <c r="K47" s="442">
        <v>2.8513238289205704E-2</v>
      </c>
      <c r="L47" s="442">
        <v>-6.3814701016308203E-3</v>
      </c>
      <c r="M47" s="442">
        <v>9.6491228070175433E-2</v>
      </c>
      <c r="N47" s="442">
        <v>0.11392405063291139</v>
      </c>
      <c r="O47" s="442">
        <v>0.11538461538461539</v>
      </c>
      <c r="P47" s="442">
        <v>2.967359050445104E-2</v>
      </c>
      <c r="Q47" s="442">
        <v>0.1111111111111111</v>
      </c>
      <c r="R47" s="442">
        <v>0.11157894736842106</v>
      </c>
      <c r="S47" s="442">
        <v>2.8089887640449437E-2</v>
      </c>
      <c r="T47" s="442">
        <v>-4.4117647058823532E-2</v>
      </c>
      <c r="U47" s="442">
        <v>-2.129086336965633E-2</v>
      </c>
      <c r="V47" s="442">
        <v>-4.4444444444444446E-2</v>
      </c>
      <c r="W47" s="442">
        <v>1.0869565217391304E-2</v>
      </c>
      <c r="X47" s="442">
        <v>5.7391304347826085E-2</v>
      </c>
      <c r="Y47" s="442">
        <v>2.7020991514068782E-2</v>
      </c>
      <c r="Z47" s="442">
        <v>5.1516410469464063E-2</v>
      </c>
      <c r="AA47" s="442">
        <v>0.13027916964924838</v>
      </c>
      <c r="AB47" s="442">
        <v>3.880597014925373E-2</v>
      </c>
      <c r="AC47" s="442">
        <v>0.13817005545286506</v>
      </c>
      <c r="AD47" s="442">
        <v>0.25398936170212766</v>
      </c>
      <c r="AE47" s="442">
        <v>0.42488418266048972</v>
      </c>
      <c r="AF47" s="442">
        <v>5.1160960251869343E-2</v>
      </c>
      <c r="AG47" s="442">
        <v>8.3333333333333329E-2</v>
      </c>
      <c r="AH47" s="442">
        <v>0</v>
      </c>
      <c r="AI47" s="442">
        <v>1.1366506693609498E-2</v>
      </c>
      <c r="AJ47" s="442">
        <v>3.5583638177585634E-2</v>
      </c>
      <c r="AK47" s="442">
        <v>-7.9365079365079361E-3</v>
      </c>
      <c r="AL47" s="442">
        <v>8.6614173228346455E-2</v>
      </c>
      <c r="AM47" s="442">
        <v>0.12323232323232323</v>
      </c>
      <c r="AN47" s="442">
        <v>0</v>
      </c>
      <c r="AO47" s="442">
        <v>0.27777777777777779</v>
      </c>
      <c r="AP47" s="443">
        <v>7.3376885775862072E-2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0.15992091183996279</v>
      </c>
      <c r="D48" s="442">
        <v>7.575757575757576E-2</v>
      </c>
      <c r="E48" s="442">
        <v>0.14285714285714285</v>
      </c>
      <c r="F48" s="442">
        <v>0</v>
      </c>
      <c r="G48" s="442">
        <v>4.9188640973630834E-2</v>
      </c>
      <c r="H48" s="442">
        <v>0.11904761904761904</v>
      </c>
      <c r="I48" s="442">
        <v>5.9233449477351915E-2</v>
      </c>
      <c r="J48" s="442">
        <v>0.12810559006211181</v>
      </c>
      <c r="K48" s="442">
        <v>9.368635437881874E-2</v>
      </c>
      <c r="L48" s="442">
        <v>8.0359253131647365E-2</v>
      </c>
      <c r="M48" s="442">
        <v>0.11842105263157894</v>
      </c>
      <c r="N48" s="442">
        <v>6.3291139240506333E-2</v>
      </c>
      <c r="O48" s="442">
        <v>3.8461538461538464E-2</v>
      </c>
      <c r="P48" s="442">
        <v>8.3086053412462904E-2</v>
      </c>
      <c r="Q48" s="442">
        <v>0.1111111111111111</v>
      </c>
      <c r="R48" s="442">
        <v>0.1031578947368421</v>
      </c>
      <c r="S48" s="442">
        <v>0.14606741573033707</v>
      </c>
      <c r="T48" s="442">
        <v>0.19117647058823528</v>
      </c>
      <c r="U48" s="442">
        <v>0.15607711651299247</v>
      </c>
      <c r="V48" s="442">
        <v>0.2</v>
      </c>
      <c r="W48" s="442">
        <v>6.5217391304347824E-2</v>
      </c>
      <c r="X48" s="442">
        <v>5.2173913043478258E-2</v>
      </c>
      <c r="Y48" s="442">
        <v>3.6846806610093791E-2</v>
      </c>
      <c r="Z48" s="442">
        <v>0.19152471956792688</v>
      </c>
      <c r="AA48" s="442">
        <v>0.21546170365068004</v>
      </c>
      <c r="AB48" s="442">
        <v>8.0597014925373134E-2</v>
      </c>
      <c r="AC48" s="442">
        <v>9.473197781885398E-2</v>
      </c>
      <c r="AD48" s="442">
        <v>7.4468085106382975E-2</v>
      </c>
      <c r="AE48" s="442">
        <v>0.34281932495036399</v>
      </c>
      <c r="AF48" s="442">
        <v>0.12908303817394726</v>
      </c>
      <c r="AG48" s="442">
        <v>8.3333333333333329E-2</v>
      </c>
      <c r="AH48" s="442">
        <v>0.34912216532553036</v>
      </c>
      <c r="AI48" s="442">
        <v>0.17807527153321545</v>
      </c>
      <c r="AJ48" s="442">
        <v>6.08579980046558E-2</v>
      </c>
      <c r="AK48" s="442">
        <v>6.3492063492063489E-2</v>
      </c>
      <c r="AL48" s="442">
        <v>7.6115485564304461E-2</v>
      </c>
      <c r="AM48" s="442">
        <v>0.10101010101010101</v>
      </c>
      <c r="AN48" s="442">
        <v>0</v>
      </c>
      <c r="AO48" s="442">
        <v>3.7037037037037035E-2</v>
      </c>
      <c r="AP48" s="443">
        <v>0.14379040948275862</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3.9776692254012563E-2</v>
      </c>
      <c r="D49" s="442">
        <v>3.0303030303030304E-2</v>
      </c>
      <c r="E49" s="442">
        <v>0</v>
      </c>
      <c r="F49" s="442">
        <v>0</v>
      </c>
      <c r="G49" s="442">
        <v>2.4087221095334687E-2</v>
      </c>
      <c r="H49" s="442">
        <v>4.7619047619047616E-2</v>
      </c>
      <c r="I49" s="442">
        <v>3.1358885017421602E-2</v>
      </c>
      <c r="J49" s="442">
        <v>1.9409937888198756E-2</v>
      </c>
      <c r="K49" s="442">
        <v>0.13645621181262729</v>
      </c>
      <c r="L49" s="442">
        <v>3.6634365398251004E-2</v>
      </c>
      <c r="M49" s="442">
        <v>3.0701754385964911E-2</v>
      </c>
      <c r="N49" s="442">
        <v>2.5316455696202531E-2</v>
      </c>
      <c r="O49" s="442">
        <v>0</v>
      </c>
      <c r="P49" s="442">
        <v>2.7448071216617211E-2</v>
      </c>
      <c r="Q49" s="442">
        <v>9.2592592592592587E-3</v>
      </c>
      <c r="R49" s="442">
        <v>8.4210526315789472E-3</v>
      </c>
      <c r="S49" s="442">
        <v>1.6853932584269662E-2</v>
      </c>
      <c r="T49" s="442">
        <v>7.3529411764705881E-3</v>
      </c>
      <c r="U49" s="442">
        <v>4.0234702430846604E-3</v>
      </c>
      <c r="V49" s="442">
        <v>0</v>
      </c>
      <c r="W49" s="442">
        <v>1.0869565217391304E-2</v>
      </c>
      <c r="X49" s="442">
        <v>2.6086956521739129E-2</v>
      </c>
      <c r="Y49" s="442">
        <v>3.7070120589548908E-2</v>
      </c>
      <c r="Z49" s="442">
        <v>3.0328209389281262E-2</v>
      </c>
      <c r="AA49" s="442">
        <v>4.5812455261274157E-2</v>
      </c>
      <c r="AB49" s="442">
        <v>1.7910447761194031E-2</v>
      </c>
      <c r="AC49" s="442">
        <v>4.3900184842883549E-2</v>
      </c>
      <c r="AD49" s="442">
        <v>2.1276595744680851E-2</v>
      </c>
      <c r="AE49" s="442">
        <v>4.4341495698213107E-2</v>
      </c>
      <c r="AF49" s="442">
        <v>7.6741440377804018E-2</v>
      </c>
      <c r="AG49" s="442">
        <v>0</v>
      </c>
      <c r="AH49" s="442">
        <v>1.6459400146305778E-3</v>
      </c>
      <c r="AI49" s="442">
        <v>1.0608739580702197E-2</v>
      </c>
      <c r="AJ49" s="442">
        <v>1.4299966744263386E-2</v>
      </c>
      <c r="AK49" s="442">
        <v>3.1746031746031744E-2</v>
      </c>
      <c r="AL49" s="442">
        <v>5.2493438320209973E-2</v>
      </c>
      <c r="AM49" s="442">
        <v>6.6161616161616157E-2</v>
      </c>
      <c r="AN49" s="442">
        <v>0</v>
      </c>
      <c r="AO49" s="442">
        <v>1.8518518518518517E-2</v>
      </c>
      <c r="AP49" s="443">
        <v>2.9414735991379309E-2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-6.9434752267969302E-2</v>
      </c>
      <c r="D50" s="442">
        <v>-4.5454545454545456E-2</v>
      </c>
      <c r="E50" s="442">
        <v>0</v>
      </c>
      <c r="F50" s="442">
        <v>0</v>
      </c>
      <c r="G50" s="442">
        <v>-4.5638945233265719E-3</v>
      </c>
      <c r="H50" s="442">
        <v>0</v>
      </c>
      <c r="I50" s="442">
        <v>0</v>
      </c>
      <c r="J50" s="442">
        <v>0</v>
      </c>
      <c r="K50" s="442">
        <v>-2.0366598778004071E-3</v>
      </c>
      <c r="L50" s="442">
        <v>0</v>
      </c>
      <c r="M50" s="442">
        <v>0</v>
      </c>
      <c r="N50" s="442">
        <v>0</v>
      </c>
      <c r="O50" s="442">
        <v>0</v>
      </c>
      <c r="P50" s="442">
        <v>0</v>
      </c>
      <c r="Q50" s="442">
        <v>0</v>
      </c>
      <c r="R50" s="442">
        <v>0</v>
      </c>
      <c r="S50" s="442">
        <v>0</v>
      </c>
      <c r="T50" s="442">
        <v>0</v>
      </c>
      <c r="U50" s="442">
        <v>0</v>
      </c>
      <c r="V50" s="442">
        <v>0</v>
      </c>
      <c r="W50" s="442">
        <v>0</v>
      </c>
      <c r="X50" s="442">
        <v>0</v>
      </c>
      <c r="Y50" s="442">
        <v>-4.2429656096471639E-3</v>
      </c>
      <c r="Z50" s="442">
        <v>0</v>
      </c>
      <c r="AA50" s="442">
        <v>-4.8675733715103794E-2</v>
      </c>
      <c r="AB50" s="442">
        <v>0</v>
      </c>
      <c r="AC50" s="442">
        <v>-4.621072088724584E-4</v>
      </c>
      <c r="AD50" s="442">
        <v>-1.5957446808510637E-2</v>
      </c>
      <c r="AE50" s="442">
        <v>0</v>
      </c>
      <c r="AF50" s="442">
        <v>-3.9354584809130266E-3</v>
      </c>
      <c r="AG50" s="442">
        <v>0</v>
      </c>
      <c r="AH50" s="442">
        <v>0</v>
      </c>
      <c r="AI50" s="442">
        <v>-1.0103561505430665E-3</v>
      </c>
      <c r="AJ50" s="442">
        <v>-1.0641835716661123E-2</v>
      </c>
      <c r="AK50" s="442">
        <v>-2.3809523809523808E-2</v>
      </c>
      <c r="AL50" s="442">
        <v>0</v>
      </c>
      <c r="AM50" s="442">
        <v>0</v>
      </c>
      <c r="AN50" s="442">
        <v>0</v>
      </c>
      <c r="AO50" s="442">
        <v>0</v>
      </c>
      <c r="AP50" s="443">
        <v>-1.2931034482758621E-2</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0.45557106303791578</v>
      </c>
      <c r="D51" s="444">
        <v>0.71212121212121215</v>
      </c>
      <c r="E51" s="444">
        <v>0.5714285714285714</v>
      </c>
      <c r="F51" s="444">
        <v>1</v>
      </c>
      <c r="G51" s="444">
        <v>0.29462474645030429</v>
      </c>
      <c r="H51" s="444">
        <v>0.41666666666666669</v>
      </c>
      <c r="I51" s="444">
        <v>0.39721254355400698</v>
      </c>
      <c r="J51" s="444">
        <v>0.31599378881987578</v>
      </c>
      <c r="K51" s="444">
        <v>0.29938900203665986</v>
      </c>
      <c r="L51" s="444">
        <v>0.34081777357598675</v>
      </c>
      <c r="M51" s="444">
        <v>0.47807017543859648</v>
      </c>
      <c r="N51" s="444">
        <v>0.27848101265822783</v>
      </c>
      <c r="O51" s="444">
        <v>0.26923076923076922</v>
      </c>
      <c r="P51" s="444">
        <v>0.43991097922848665</v>
      </c>
      <c r="Q51" s="444">
        <v>0.44444444444444442</v>
      </c>
      <c r="R51" s="444">
        <v>0.44842105263157894</v>
      </c>
      <c r="S51" s="444">
        <v>0.4157303370786517</v>
      </c>
      <c r="T51" s="444">
        <v>0.3639705882352941</v>
      </c>
      <c r="U51" s="444">
        <v>0.35020955574182733</v>
      </c>
      <c r="V51" s="444">
        <v>0.37777777777777777</v>
      </c>
      <c r="W51" s="444">
        <v>0.22826086956521738</v>
      </c>
      <c r="X51" s="444">
        <v>0.39130434782608697</v>
      </c>
      <c r="Y51" s="444">
        <v>0.46292987941045111</v>
      </c>
      <c r="Z51" s="444">
        <v>0.3527212297465725</v>
      </c>
      <c r="AA51" s="444">
        <v>0.49749463135289906</v>
      </c>
      <c r="AB51" s="444">
        <v>0.67164179104477617</v>
      </c>
      <c r="AC51" s="444">
        <v>0.72550831792975967</v>
      </c>
      <c r="AD51" s="444">
        <v>0.68218085106382975</v>
      </c>
      <c r="AE51" s="444">
        <v>0.86234281932495038</v>
      </c>
      <c r="AF51" s="444">
        <v>0.73750491932310114</v>
      </c>
      <c r="AG51" s="444">
        <v>0.66666666666666663</v>
      </c>
      <c r="AH51" s="444">
        <v>0.71561814191660567</v>
      </c>
      <c r="AI51" s="444">
        <v>0.78656226319777722</v>
      </c>
      <c r="AJ51" s="444">
        <v>0.59960093116062518</v>
      </c>
      <c r="AK51" s="444">
        <v>0.59523809523809523</v>
      </c>
      <c r="AL51" s="444">
        <v>0.61023622047244097</v>
      </c>
      <c r="AM51" s="444">
        <v>0.58333333333333337</v>
      </c>
      <c r="AN51" s="444">
        <v>0</v>
      </c>
      <c r="AO51" s="444">
        <v>0.35185185185185186</v>
      </c>
      <c r="AP51" s="445">
        <v>0.51264480064655171</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L25" sqref="L25"/>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1.1683167310256308</v>
      </c>
      <c r="D5" s="442">
        <v>9.3317160848110426E-4</v>
      </c>
      <c r="E5" s="442">
        <v>3.9179726802996834E-3</v>
      </c>
      <c r="F5" s="442">
        <v>0</v>
      </c>
      <c r="G5" s="442">
        <v>0.2526475318293534</v>
      </c>
      <c r="H5" s="442">
        <v>1.3926526145446995E-2</v>
      </c>
      <c r="I5" s="442">
        <v>7.4379892583150811E-5</v>
      </c>
      <c r="J5" s="442">
        <v>2.0433327948850056E-3</v>
      </c>
      <c r="K5" s="442">
        <v>2.5770479860448934E-6</v>
      </c>
      <c r="L5" s="442">
        <v>9.2707894120098013E-4</v>
      </c>
      <c r="M5" s="442">
        <v>1.8974565191527187E-5</v>
      </c>
      <c r="N5" s="442">
        <v>1.454169094288301E-5</v>
      </c>
      <c r="O5" s="442">
        <v>4.1417159516342531E-5</v>
      </c>
      <c r="P5" s="442">
        <v>1.1563553897378565E-5</v>
      </c>
      <c r="Q5" s="442">
        <v>7.7419978233927675E-6</v>
      </c>
      <c r="R5" s="442">
        <v>1.6181656101552224E-5</v>
      </c>
      <c r="S5" s="442">
        <v>2.1438119232552929E-5</v>
      </c>
      <c r="T5" s="442">
        <v>1.8330262066482544E-5</v>
      </c>
      <c r="U5" s="442">
        <v>2.7148844907203403E-5</v>
      </c>
      <c r="V5" s="442">
        <v>1.6773735927985523E-5</v>
      </c>
      <c r="W5" s="442">
        <v>1.2581305260773052E-5</v>
      </c>
      <c r="X5" s="442">
        <v>1.9921361836201981E-2</v>
      </c>
      <c r="Y5" s="442">
        <v>1.3175245034678033E-3</v>
      </c>
      <c r="Z5" s="442">
        <v>2.9591769525334305E-5</v>
      </c>
      <c r="AA5" s="442">
        <v>6.5012728467314621E-5</v>
      </c>
      <c r="AB5" s="442">
        <v>1.703703105824384E-5</v>
      </c>
      <c r="AC5" s="442">
        <v>2.0254084728565851E-5</v>
      </c>
      <c r="AD5" s="442">
        <v>2.2816744570840892E-5</v>
      </c>
      <c r="AE5" s="442">
        <v>1.2970331972135731E-5</v>
      </c>
      <c r="AF5" s="442">
        <v>1.3889128442993673E-5</v>
      </c>
      <c r="AG5" s="442">
        <v>7.9693266901438206E-7</v>
      </c>
      <c r="AH5" s="442">
        <v>3.6890593167769766E-5</v>
      </c>
      <c r="AI5" s="442">
        <v>3.1911803471726436E-3</v>
      </c>
      <c r="AJ5" s="442">
        <v>3.0863095454818235E-3</v>
      </c>
      <c r="AK5" s="442">
        <v>5.4919938271173403E-5</v>
      </c>
      <c r="AL5" s="442">
        <v>1.5174043854492026E-5</v>
      </c>
      <c r="AM5" s="442">
        <v>2.0920137339648894E-2</v>
      </c>
      <c r="AN5" s="442">
        <v>1.5906450163887757E-4</v>
      </c>
      <c r="AO5" s="442">
        <v>5.3913376241981306E-5</v>
      </c>
      <c r="AP5" s="317">
        <f t="shared" ref="AP5:AP44" si="0">SUM(C5:AN5)</f>
        <v>1.4918809262570754</v>
      </c>
    </row>
    <row r="6" spans="1:42" ht="12.5" x14ac:dyDescent="0.2">
      <c r="A6" s="267" t="s">
        <v>444</v>
      </c>
      <c r="B6" s="272" t="s">
        <v>445</v>
      </c>
      <c r="C6" s="442">
        <v>3.0802557474692818E-4</v>
      </c>
      <c r="D6" s="442">
        <v>1.1084799750622469</v>
      </c>
      <c r="E6" s="442">
        <v>1.0245121050527879E-5</v>
      </c>
      <c r="F6" s="442">
        <v>0</v>
      </c>
      <c r="G6" s="442">
        <v>5.833283386235265E-4</v>
      </c>
      <c r="H6" s="442">
        <v>7.8735295862995139E-5</v>
      </c>
      <c r="I6" s="442">
        <v>6.7820162799463637E-2</v>
      </c>
      <c r="J6" s="442">
        <v>8.8725248909431764E-5</v>
      </c>
      <c r="K6" s="442">
        <v>7.8182612636849902E-7</v>
      </c>
      <c r="L6" s="442">
        <v>5.2377475809653894E-5</v>
      </c>
      <c r="M6" s="442">
        <v>1.3788745284932214E-4</v>
      </c>
      <c r="N6" s="442">
        <v>3.2065608801012504E-6</v>
      </c>
      <c r="O6" s="442">
        <v>7.187464983156945E-6</v>
      </c>
      <c r="P6" s="442">
        <v>2.1700693150958261E-5</v>
      </c>
      <c r="Q6" s="442">
        <v>2.8817889208074203E-6</v>
      </c>
      <c r="R6" s="442">
        <v>5.1235565564050841E-6</v>
      </c>
      <c r="S6" s="442">
        <v>3.892539633954013E-5</v>
      </c>
      <c r="T6" s="442">
        <v>4.9186219143267768E-5</v>
      </c>
      <c r="U6" s="442">
        <v>5.2608270435112287E-5</v>
      </c>
      <c r="V6" s="442">
        <v>3.6100383139265081E-6</v>
      </c>
      <c r="W6" s="442">
        <v>2.8597037375605184E-6</v>
      </c>
      <c r="X6" s="442">
        <v>2.929019696635538E-3</v>
      </c>
      <c r="Y6" s="442">
        <v>3.0592188895745156E-4</v>
      </c>
      <c r="Z6" s="442">
        <v>2.8815609324257596E-5</v>
      </c>
      <c r="AA6" s="442">
        <v>3.3740093744361163E-5</v>
      </c>
      <c r="AB6" s="442">
        <v>2.4857018606097893E-5</v>
      </c>
      <c r="AC6" s="442">
        <v>5.4453451750877912E-5</v>
      </c>
      <c r="AD6" s="442">
        <v>2.1763365449561419E-5</v>
      </c>
      <c r="AE6" s="442">
        <v>3.4095764655891741E-6</v>
      </c>
      <c r="AF6" s="442">
        <v>1.3266433980288002E-5</v>
      </c>
      <c r="AG6" s="442">
        <v>1.0264894876584065E-6</v>
      </c>
      <c r="AH6" s="442">
        <v>1.4564790110401874E-5</v>
      </c>
      <c r="AI6" s="442">
        <v>4.3398546516176742E-5</v>
      </c>
      <c r="AJ6" s="442">
        <v>4.4927096743881744E-5</v>
      </c>
      <c r="AK6" s="442">
        <v>1.5524628210227275E-4</v>
      </c>
      <c r="AL6" s="442">
        <v>1.9544934104869295E-5</v>
      </c>
      <c r="AM6" s="442">
        <v>8.5565275037676944E-4</v>
      </c>
      <c r="AN6" s="442">
        <v>4.8376818610946934E-4</v>
      </c>
      <c r="AO6" s="442">
        <v>6.7590205596715998E-4</v>
      </c>
      <c r="AP6" s="318">
        <f t="shared" si="0"/>
        <v>1.1827809100986155</v>
      </c>
    </row>
    <row r="7" spans="1:42" ht="12.5" x14ac:dyDescent="0.2">
      <c r="A7" s="267" t="s">
        <v>446</v>
      </c>
      <c r="B7" s="272" t="s">
        <v>249</v>
      </c>
      <c r="C7" s="442">
        <v>1.6294769067112189E-5</v>
      </c>
      <c r="D7" s="442">
        <v>3.5628116635903837E-6</v>
      </c>
      <c r="E7" s="442">
        <v>1.0000151498114462</v>
      </c>
      <c r="F7" s="442">
        <v>0</v>
      </c>
      <c r="G7" s="442">
        <v>9.7698812011317378E-4</v>
      </c>
      <c r="H7" s="442">
        <v>2.2532697676466779E-7</v>
      </c>
      <c r="I7" s="442">
        <v>2.3722786827930505E-7</v>
      </c>
      <c r="J7" s="442">
        <v>8.602640190955744E-7</v>
      </c>
      <c r="K7" s="442">
        <v>5.5895218160477784E-9</v>
      </c>
      <c r="L7" s="442">
        <v>2.0032142060829452E-8</v>
      </c>
      <c r="M7" s="442">
        <v>2.4846152898641055E-8</v>
      </c>
      <c r="N7" s="442">
        <v>3.2835331922928938E-8</v>
      </c>
      <c r="O7" s="442">
        <v>9.6604085845165187E-8</v>
      </c>
      <c r="P7" s="442">
        <v>9.1600953065896942E-9</v>
      </c>
      <c r="Q7" s="442">
        <v>1.4677559706100858E-9</v>
      </c>
      <c r="R7" s="442">
        <v>1.2170457697724684E-8</v>
      </c>
      <c r="S7" s="442">
        <v>1.6118016115735767E-8</v>
      </c>
      <c r="T7" s="442">
        <v>1.1243012589213511E-8</v>
      </c>
      <c r="U7" s="442">
        <v>1.711261546751596E-8</v>
      </c>
      <c r="V7" s="442">
        <v>1.4419255872695668E-9</v>
      </c>
      <c r="W7" s="442">
        <v>1.3560022225181372E-9</v>
      </c>
      <c r="X7" s="442">
        <v>4.7214056072903325E-5</v>
      </c>
      <c r="Y7" s="442">
        <v>3.4081173816090064E-8</v>
      </c>
      <c r="Z7" s="442">
        <v>2.4227242554836951E-8</v>
      </c>
      <c r="AA7" s="442">
        <v>1.3661981130578926E-8</v>
      </c>
      <c r="AB7" s="442">
        <v>1.0755347683123171E-8</v>
      </c>
      <c r="AC7" s="442">
        <v>3.778020881611797E-8</v>
      </c>
      <c r="AD7" s="442">
        <v>4.454150021338257E-8</v>
      </c>
      <c r="AE7" s="442">
        <v>1.2470972727235586E-9</v>
      </c>
      <c r="AF7" s="442">
        <v>1.8020966847399622E-8</v>
      </c>
      <c r="AG7" s="442">
        <v>9.1972802694353445E-10</v>
      </c>
      <c r="AH7" s="442">
        <v>7.5531712420528424E-8</v>
      </c>
      <c r="AI7" s="442">
        <v>8.9934086931426461E-7</v>
      </c>
      <c r="AJ7" s="442">
        <v>1.7125258878433992E-5</v>
      </c>
      <c r="AK7" s="442">
        <v>1.2033773159469043E-7</v>
      </c>
      <c r="AL7" s="442">
        <v>1.7512136166166823E-8</v>
      </c>
      <c r="AM7" s="442">
        <v>7.2165426143334661E-5</v>
      </c>
      <c r="AN7" s="442">
        <v>5.6320557621272561E-8</v>
      </c>
      <c r="AO7" s="442">
        <v>1.096192879166109E-7</v>
      </c>
      <c r="AP7" s="318">
        <f t="shared" si="0"/>
        <v>1.0011514273276185</v>
      </c>
    </row>
    <row r="8" spans="1:42" ht="12.5" x14ac:dyDescent="0.2">
      <c r="A8" s="267" t="s">
        <v>447</v>
      </c>
      <c r="B8" s="272" t="s">
        <v>27</v>
      </c>
      <c r="C8" s="442">
        <v>0</v>
      </c>
      <c r="D8" s="442">
        <v>0</v>
      </c>
      <c r="E8" s="442">
        <v>0</v>
      </c>
      <c r="F8" s="442">
        <v>1</v>
      </c>
      <c r="G8" s="442">
        <v>0</v>
      </c>
      <c r="H8" s="442">
        <v>0</v>
      </c>
      <c r="I8" s="442">
        <v>0</v>
      </c>
      <c r="J8" s="442">
        <v>0</v>
      </c>
      <c r="K8" s="442">
        <v>0</v>
      </c>
      <c r="L8" s="442">
        <v>0</v>
      </c>
      <c r="M8" s="442">
        <v>0</v>
      </c>
      <c r="N8" s="442">
        <v>0</v>
      </c>
      <c r="O8" s="442">
        <v>0</v>
      </c>
      <c r="P8" s="442">
        <v>0</v>
      </c>
      <c r="Q8" s="442">
        <v>0</v>
      </c>
      <c r="R8" s="442">
        <v>0</v>
      </c>
      <c r="S8" s="442">
        <v>0</v>
      </c>
      <c r="T8" s="442">
        <v>0</v>
      </c>
      <c r="U8" s="442">
        <v>0</v>
      </c>
      <c r="V8" s="442">
        <v>0</v>
      </c>
      <c r="W8" s="442">
        <v>0</v>
      </c>
      <c r="X8" s="442">
        <v>0</v>
      </c>
      <c r="Y8" s="442">
        <v>0</v>
      </c>
      <c r="Z8" s="442">
        <v>0</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318">
        <f t="shared" si="0"/>
        <v>1</v>
      </c>
    </row>
    <row r="9" spans="1:42" ht="12.5" x14ac:dyDescent="0.2">
      <c r="A9" s="267" t="s">
        <v>448</v>
      </c>
      <c r="B9" s="272" t="s">
        <v>190</v>
      </c>
      <c r="C9" s="442">
        <v>1.7125510525444247E-2</v>
      </c>
      <c r="D9" s="442">
        <v>3.7464297520141414E-3</v>
      </c>
      <c r="E9" s="442">
        <v>1.5932275203002874E-2</v>
      </c>
      <c r="F9" s="442">
        <v>0</v>
      </c>
      <c r="G9" s="442">
        <v>1.0275033339920407</v>
      </c>
      <c r="H9" s="442">
        <v>2.0825513335666221E-4</v>
      </c>
      <c r="I9" s="442">
        <v>2.3186794642274664E-4</v>
      </c>
      <c r="J9" s="442">
        <v>8.9441276943267559E-4</v>
      </c>
      <c r="K9" s="442">
        <v>7.4371047863816602E-7</v>
      </c>
      <c r="L9" s="442">
        <v>1.4799393116221791E-5</v>
      </c>
      <c r="M9" s="442">
        <v>3.7866234470855841E-6</v>
      </c>
      <c r="N9" s="442">
        <v>4.3003200791827455E-6</v>
      </c>
      <c r="O9" s="442">
        <v>1.2601983764318964E-5</v>
      </c>
      <c r="P9" s="442">
        <v>1.3775730573441242E-6</v>
      </c>
      <c r="Q9" s="442">
        <v>3.2385159639084016E-7</v>
      </c>
      <c r="R9" s="442">
        <v>1.7736625717408215E-6</v>
      </c>
      <c r="S9" s="442">
        <v>2.4332068154772964E-6</v>
      </c>
      <c r="T9" s="442">
        <v>1.8126351186456237E-6</v>
      </c>
      <c r="U9" s="442">
        <v>3.3934460414843928E-6</v>
      </c>
      <c r="V9" s="442">
        <v>4.4280747766196539E-7</v>
      </c>
      <c r="W9" s="442">
        <v>3.732129256586631E-7</v>
      </c>
      <c r="X9" s="442">
        <v>6.1496479976287091E-3</v>
      </c>
      <c r="Y9" s="442">
        <v>2.2594229397776803E-5</v>
      </c>
      <c r="Z9" s="442">
        <v>3.5151489017563596E-6</v>
      </c>
      <c r="AA9" s="442">
        <v>2.6742794881256286E-6</v>
      </c>
      <c r="AB9" s="442">
        <v>1.6704789566396747E-6</v>
      </c>
      <c r="AC9" s="442">
        <v>6.2131306992665405E-6</v>
      </c>
      <c r="AD9" s="442">
        <v>5.927824187237331E-6</v>
      </c>
      <c r="AE9" s="442">
        <v>3.3768928347400943E-7</v>
      </c>
      <c r="AF9" s="442">
        <v>3.39317093707595E-6</v>
      </c>
      <c r="AG9" s="442">
        <v>1.2880904670020265E-7</v>
      </c>
      <c r="AH9" s="442">
        <v>4.6516345338470859E-5</v>
      </c>
      <c r="AI9" s="442">
        <v>8.5002237297877804E-4</v>
      </c>
      <c r="AJ9" s="442">
        <v>1.1044595146364313E-3</v>
      </c>
      <c r="AK9" s="442">
        <v>1.6196041908543637E-5</v>
      </c>
      <c r="AL9" s="442">
        <v>2.4525963101770057E-6</v>
      </c>
      <c r="AM9" s="442">
        <v>1.2896964517661463E-2</v>
      </c>
      <c r="AN9" s="442">
        <v>1.0664645344415683E-5</v>
      </c>
      <c r="AO9" s="442">
        <v>2.3183850539073997E-5</v>
      </c>
      <c r="AP9" s="318">
        <f t="shared" si="0"/>
        <v>1.086813626540909</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2.896238434835626E-3</v>
      </c>
      <c r="D11" s="442">
        <v>2.6451600433509185E-5</v>
      </c>
      <c r="E11" s="442">
        <v>5.1045887026753485E-5</v>
      </c>
      <c r="F11" s="442">
        <v>0</v>
      </c>
      <c r="G11" s="442">
        <v>2.1617123169440054E-3</v>
      </c>
      <c r="H11" s="442">
        <v>1.1355404309847997E-3</v>
      </c>
      <c r="I11" s="442">
        <v>1.0194930663230868</v>
      </c>
      <c r="J11" s="442">
        <v>1.315710315770988E-3</v>
      </c>
      <c r="K11" s="442">
        <v>6.8833446236308502E-6</v>
      </c>
      <c r="L11" s="442">
        <v>7.8018779614376181E-4</v>
      </c>
      <c r="M11" s="442">
        <v>2.0514811390702457E-3</v>
      </c>
      <c r="N11" s="442">
        <v>1.9109803120902362E-5</v>
      </c>
      <c r="O11" s="442">
        <v>2.219163015875752E-5</v>
      </c>
      <c r="P11" s="442">
        <v>3.1842451238944032E-4</v>
      </c>
      <c r="Q11" s="442">
        <v>4.2333583466172379E-5</v>
      </c>
      <c r="R11" s="442">
        <v>6.6567665776182897E-5</v>
      </c>
      <c r="S11" s="442">
        <v>5.7131898986491857E-4</v>
      </c>
      <c r="T11" s="442">
        <v>7.2991640375178271E-4</v>
      </c>
      <c r="U11" s="442">
        <v>7.7977882695281749E-4</v>
      </c>
      <c r="V11" s="442">
        <v>5.3414086013086865E-5</v>
      </c>
      <c r="W11" s="442">
        <v>4.2164903669715993E-5</v>
      </c>
      <c r="X11" s="442">
        <v>2.0173654501164902E-3</v>
      </c>
      <c r="Y11" s="442">
        <v>4.5877543033327074E-3</v>
      </c>
      <c r="Z11" s="442">
        <v>4.1214848398191827E-4</v>
      </c>
      <c r="AA11" s="442">
        <v>4.9604759135066462E-4</v>
      </c>
      <c r="AB11" s="442">
        <v>3.6454656707171276E-4</v>
      </c>
      <c r="AC11" s="442">
        <v>8.0054424907563093E-4</v>
      </c>
      <c r="AD11" s="442">
        <v>2.8775016308646043E-4</v>
      </c>
      <c r="AE11" s="442">
        <v>5.0336278363393493E-5</v>
      </c>
      <c r="AF11" s="442">
        <v>1.9069235667070866E-4</v>
      </c>
      <c r="AG11" s="442">
        <v>1.4626281702045304E-5</v>
      </c>
      <c r="AH11" s="442">
        <v>1.9547728127150169E-4</v>
      </c>
      <c r="AI11" s="442">
        <v>6.0112802283276577E-4</v>
      </c>
      <c r="AJ11" s="442">
        <v>6.0457236461858809E-4</v>
      </c>
      <c r="AK11" s="442">
        <v>2.2273886051916818E-3</v>
      </c>
      <c r="AL11" s="442">
        <v>2.784925861421605E-4</v>
      </c>
      <c r="AM11" s="442">
        <v>5.9138002725820022E-4</v>
      </c>
      <c r="AN11" s="442">
        <v>7.2262718826124703E-3</v>
      </c>
      <c r="AO11" s="442">
        <v>1.0073481390645964E-2</v>
      </c>
      <c r="AP11" s="318">
        <f t="shared" si="0"/>
        <v>1.0535100604887635</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1.8200749353978972E-3</v>
      </c>
      <c r="D13" s="442">
        <v>1.7394568461881704E-4</v>
      </c>
      <c r="E13" s="442">
        <v>2.5922927059016117E-2</v>
      </c>
      <c r="F13" s="442">
        <v>0</v>
      </c>
      <c r="G13" s="442">
        <v>1.5731842065540432E-3</v>
      </c>
      <c r="H13" s="442">
        <v>2.5928553955871696E-3</v>
      </c>
      <c r="I13" s="442">
        <v>3.9421730189012307E-4</v>
      </c>
      <c r="J13" s="442">
        <v>1.5202736318283491E-2</v>
      </c>
      <c r="K13" s="442">
        <v>1.0116130010698043</v>
      </c>
      <c r="L13" s="442">
        <v>7.2337127604656624E-4</v>
      </c>
      <c r="M13" s="442">
        <v>4.8123952446183973E-3</v>
      </c>
      <c r="N13" s="442">
        <v>5.0694681127790965E-3</v>
      </c>
      <c r="O13" s="442">
        <v>3.7806538391253801E-4</v>
      </c>
      <c r="P13" s="442">
        <v>9.2459885894124083E-4</v>
      </c>
      <c r="Q13" s="442">
        <v>1.8121963845308826E-4</v>
      </c>
      <c r="R13" s="442">
        <v>6.3132788739944017E-4</v>
      </c>
      <c r="S13" s="442">
        <v>2.1599127725234265E-4</v>
      </c>
      <c r="T13" s="442">
        <v>4.1719920761058355E-4</v>
      </c>
      <c r="U13" s="442">
        <v>4.7501296192563856E-4</v>
      </c>
      <c r="V13" s="442">
        <v>4.8524119960110603E-5</v>
      </c>
      <c r="W13" s="442">
        <v>1.9326669772204538E-4</v>
      </c>
      <c r="X13" s="442">
        <v>6.6933388396805363E-4</v>
      </c>
      <c r="Y13" s="442">
        <v>2.5871464568161611E-3</v>
      </c>
      <c r="Z13" s="442">
        <v>1.1451513340890382E-2</v>
      </c>
      <c r="AA13" s="442">
        <v>2.9488850825979723E-3</v>
      </c>
      <c r="AB13" s="442">
        <v>3.1762420172183206E-3</v>
      </c>
      <c r="AC13" s="442">
        <v>6.1423902360139941E-4</v>
      </c>
      <c r="AD13" s="442">
        <v>2.0187888373940984E-4</v>
      </c>
      <c r="AE13" s="442">
        <v>5.0196242734236843E-5</v>
      </c>
      <c r="AF13" s="442">
        <v>8.9646299235430962E-3</v>
      </c>
      <c r="AG13" s="442">
        <v>4.2902138612571294E-5</v>
      </c>
      <c r="AH13" s="442">
        <v>2.3375796774399325E-3</v>
      </c>
      <c r="AI13" s="442">
        <v>7.9722221057434463E-4</v>
      </c>
      <c r="AJ13" s="442">
        <v>6.7388929354657897E-4</v>
      </c>
      <c r="AK13" s="442">
        <v>1.6487928971725746E-3</v>
      </c>
      <c r="AL13" s="442">
        <v>8.1688072037978401E-4</v>
      </c>
      <c r="AM13" s="442">
        <v>1.4799263949445863E-3</v>
      </c>
      <c r="AN13" s="442">
        <v>1.1014509534875991E-3</v>
      </c>
      <c r="AO13" s="442">
        <v>4.1905375132118214E-3</v>
      </c>
      <c r="AP13" s="318">
        <f t="shared" si="0"/>
        <v>1.1129260917790404</v>
      </c>
    </row>
    <row r="14" spans="1:42" ht="12.5" x14ac:dyDescent="0.2">
      <c r="A14" s="281" t="s">
        <v>453</v>
      </c>
      <c r="B14" s="283" t="s">
        <v>454</v>
      </c>
      <c r="C14" s="442">
        <v>4.3005126200120246E-3</v>
      </c>
      <c r="D14" s="442">
        <v>1.4008174382472578E-2</v>
      </c>
      <c r="E14" s="442">
        <v>1.9084797382773336E-4</v>
      </c>
      <c r="F14" s="442">
        <v>0</v>
      </c>
      <c r="G14" s="442">
        <v>8.6515177375797135E-3</v>
      </c>
      <c r="H14" s="442">
        <v>5.0955647389127282E-3</v>
      </c>
      <c r="I14" s="442">
        <v>1.1271141354292722E-2</v>
      </c>
      <c r="J14" s="442">
        <v>8.0563660213672211E-3</v>
      </c>
      <c r="K14" s="442">
        <v>3.2910544851885548E-5</v>
      </c>
      <c r="L14" s="442">
        <v>1.1080980873606721</v>
      </c>
      <c r="M14" s="442">
        <v>2.0459103904904605E-3</v>
      </c>
      <c r="N14" s="442">
        <v>5.6183454580282881E-5</v>
      </c>
      <c r="O14" s="442">
        <v>1.0693028629453378E-4</v>
      </c>
      <c r="P14" s="442">
        <v>2.7545351288745016E-3</v>
      </c>
      <c r="Q14" s="442">
        <v>8.172149330034198E-3</v>
      </c>
      <c r="R14" s="442">
        <v>9.5398909360675695E-3</v>
      </c>
      <c r="S14" s="442">
        <v>1.7199666614603083E-2</v>
      </c>
      <c r="T14" s="442">
        <v>9.6536071781088972E-3</v>
      </c>
      <c r="U14" s="442">
        <v>1.8635691224535254E-2</v>
      </c>
      <c r="V14" s="442">
        <v>1.918770524243698E-2</v>
      </c>
      <c r="W14" s="442">
        <v>1.4060431201804236E-2</v>
      </c>
      <c r="X14" s="442">
        <v>3.9770550846240045E-2</v>
      </c>
      <c r="Y14" s="442">
        <v>6.4684751533701347E-3</v>
      </c>
      <c r="Z14" s="442">
        <v>3.4823947476423679E-4</v>
      </c>
      <c r="AA14" s="442">
        <v>1.8558231001871844E-2</v>
      </c>
      <c r="AB14" s="442">
        <v>8.2466637034916968E-3</v>
      </c>
      <c r="AC14" s="442">
        <v>2.5772082235640424E-3</v>
      </c>
      <c r="AD14" s="442">
        <v>2.3692488212375814E-3</v>
      </c>
      <c r="AE14" s="442">
        <v>1.2593463643526879E-4</v>
      </c>
      <c r="AF14" s="442">
        <v>1.235689751894919E-3</v>
      </c>
      <c r="AG14" s="442">
        <v>3.7374452839461102E-4</v>
      </c>
      <c r="AH14" s="442">
        <v>1.579450346467936E-3</v>
      </c>
      <c r="AI14" s="442">
        <v>1.3063305153502365E-3</v>
      </c>
      <c r="AJ14" s="442">
        <v>1.4535004877153604E-3</v>
      </c>
      <c r="AK14" s="442">
        <v>4.8568467503602017E-3</v>
      </c>
      <c r="AL14" s="442">
        <v>7.1163049084814458E-3</v>
      </c>
      <c r="AM14" s="442">
        <v>2.3149945328205658E-3</v>
      </c>
      <c r="AN14" s="442">
        <v>0.16277365086786022</v>
      </c>
      <c r="AO14" s="442">
        <v>8.3677688902115133E-3</v>
      </c>
      <c r="AP14" s="318">
        <f t="shared" si="0"/>
        <v>1.5225928882721389</v>
      </c>
    </row>
    <row r="15" spans="1:42" ht="12.5" x14ac:dyDescent="0.2">
      <c r="A15" s="281" t="s">
        <v>455</v>
      </c>
      <c r="B15" s="283" t="s">
        <v>31</v>
      </c>
      <c r="C15" s="442">
        <v>3.1047476164553785E-4</v>
      </c>
      <c r="D15" s="442">
        <v>7.7764390019318727E-6</v>
      </c>
      <c r="E15" s="442">
        <v>3.6719393085145033E-6</v>
      </c>
      <c r="F15" s="442">
        <v>0</v>
      </c>
      <c r="G15" s="442">
        <v>1.9634913210876044E-4</v>
      </c>
      <c r="H15" s="442">
        <v>1.0240866884915296E-5</v>
      </c>
      <c r="I15" s="442">
        <v>6.5674332423281507E-4</v>
      </c>
      <c r="J15" s="442">
        <v>6.6336956219203416E-4</v>
      </c>
      <c r="K15" s="442">
        <v>1.1426304147679354E-6</v>
      </c>
      <c r="L15" s="442">
        <v>4.070089810980492E-4</v>
      </c>
      <c r="M15" s="442">
        <v>1.0080171154677917</v>
      </c>
      <c r="N15" s="442">
        <v>3.005022321889521E-6</v>
      </c>
      <c r="O15" s="442">
        <v>3.1636313747882706E-6</v>
      </c>
      <c r="P15" s="442">
        <v>3.681795966791933E-4</v>
      </c>
      <c r="Q15" s="442">
        <v>8.7325482448182695E-4</v>
      </c>
      <c r="R15" s="442">
        <v>6.1651113000322859E-4</v>
      </c>
      <c r="S15" s="442">
        <v>2.140297039743277E-3</v>
      </c>
      <c r="T15" s="442">
        <v>3.409203795686766E-3</v>
      </c>
      <c r="U15" s="442">
        <v>9.5625753634517288E-4</v>
      </c>
      <c r="V15" s="442">
        <v>6.3953062139499305E-5</v>
      </c>
      <c r="W15" s="442">
        <v>1.0245223565037858E-3</v>
      </c>
      <c r="X15" s="442">
        <v>1.8519306608577607E-4</v>
      </c>
      <c r="Y15" s="442">
        <v>5.211455922492207E-3</v>
      </c>
      <c r="Z15" s="442">
        <v>8.0637712724945042E-5</v>
      </c>
      <c r="AA15" s="442">
        <v>6.922202034638288E-4</v>
      </c>
      <c r="AB15" s="442">
        <v>3.3474178310119252E-5</v>
      </c>
      <c r="AC15" s="442">
        <v>2.7598911327726135E-5</v>
      </c>
      <c r="AD15" s="442">
        <v>1.5260246427580493E-5</v>
      </c>
      <c r="AE15" s="442">
        <v>5.0413889446888259E-5</v>
      </c>
      <c r="AF15" s="442">
        <v>2.3193001954310445E-5</v>
      </c>
      <c r="AG15" s="442">
        <v>1.4093084031426612E-5</v>
      </c>
      <c r="AH15" s="442">
        <v>7.2879092228507903E-5</v>
      </c>
      <c r="AI15" s="442">
        <v>2.0830681689126539E-4</v>
      </c>
      <c r="AJ15" s="442">
        <v>1.214638078507721E-4</v>
      </c>
      <c r="AK15" s="442">
        <v>8.6098866477695191E-6</v>
      </c>
      <c r="AL15" s="442">
        <v>2.6834020420117734E-4</v>
      </c>
      <c r="AM15" s="442">
        <v>1.2625185294045136E-4</v>
      </c>
      <c r="AN15" s="442">
        <v>8.3553931502541799E-5</v>
      </c>
      <c r="AO15" s="442">
        <v>2.7262419251360551E-5</v>
      </c>
      <c r="AP15" s="318">
        <f t="shared" si="0"/>
        <v>1.0269551869084856</v>
      </c>
    </row>
    <row r="16" spans="1:42" ht="12.5" x14ac:dyDescent="0.2">
      <c r="A16" s="281" t="s">
        <v>456</v>
      </c>
      <c r="B16" s="283" t="s">
        <v>32</v>
      </c>
      <c r="C16" s="442">
        <v>5.6979743397379865E-6</v>
      </c>
      <c r="D16" s="442">
        <v>6.6873888340406263E-7</v>
      </c>
      <c r="E16" s="442">
        <v>2.57164703246011E-7</v>
      </c>
      <c r="F16" s="442">
        <v>0</v>
      </c>
      <c r="G16" s="442">
        <v>7.506565301648627E-6</v>
      </c>
      <c r="H16" s="442">
        <v>1.2649958481973127E-6</v>
      </c>
      <c r="I16" s="442">
        <v>5.2708024330863884E-4</v>
      </c>
      <c r="J16" s="442">
        <v>1.2409897954791138E-5</v>
      </c>
      <c r="K16" s="442">
        <v>1.4117683372086395E-7</v>
      </c>
      <c r="L16" s="442">
        <v>3.7045681449973769E-5</v>
      </c>
      <c r="M16" s="442">
        <v>1.9357669134065578E-4</v>
      </c>
      <c r="N16" s="442">
        <v>1.0108418779701129</v>
      </c>
      <c r="O16" s="442">
        <v>4.6108499594871932E-7</v>
      </c>
      <c r="P16" s="442">
        <v>4.7582809241967965E-3</v>
      </c>
      <c r="Q16" s="442">
        <v>2.4608633269187336E-3</v>
      </c>
      <c r="R16" s="442">
        <v>1.9417561675919395E-3</v>
      </c>
      <c r="S16" s="442">
        <v>5.2493453435558789E-4</v>
      </c>
      <c r="T16" s="442">
        <v>1.8356465749475205E-4</v>
      </c>
      <c r="U16" s="442">
        <v>1.0379780307058545E-3</v>
      </c>
      <c r="V16" s="442">
        <v>7.9213271605133162E-5</v>
      </c>
      <c r="W16" s="442">
        <v>1.1236417605083304E-3</v>
      </c>
      <c r="X16" s="442">
        <v>5.2928757378239591E-5</v>
      </c>
      <c r="Y16" s="442">
        <v>6.0300124918697675E-4</v>
      </c>
      <c r="Z16" s="442">
        <v>9.7272558176859181E-6</v>
      </c>
      <c r="AA16" s="442">
        <v>2.2785753048263798E-5</v>
      </c>
      <c r="AB16" s="442">
        <v>3.3379710255390203E-6</v>
      </c>
      <c r="AC16" s="442">
        <v>6.3282357955767373E-6</v>
      </c>
      <c r="AD16" s="442">
        <v>1.5273430473842003E-6</v>
      </c>
      <c r="AE16" s="442">
        <v>5.7835334263611788E-6</v>
      </c>
      <c r="AF16" s="442">
        <v>4.084808103847191E-6</v>
      </c>
      <c r="AG16" s="442">
        <v>7.4565886638570565E-7</v>
      </c>
      <c r="AH16" s="442">
        <v>1.2061932201441972E-5</v>
      </c>
      <c r="AI16" s="442">
        <v>5.3636384389440653E-6</v>
      </c>
      <c r="AJ16" s="442">
        <v>4.8152254856191134E-6</v>
      </c>
      <c r="AK16" s="442">
        <v>1.8368229463247882E-6</v>
      </c>
      <c r="AL16" s="442">
        <v>1.4197761967797196E-5</v>
      </c>
      <c r="AM16" s="442">
        <v>5.0224011646509355E-6</v>
      </c>
      <c r="AN16" s="442">
        <v>1.317127843784049E-5</v>
      </c>
      <c r="AO16" s="442">
        <v>8.1930749673163337E-6</v>
      </c>
      <c r="AP16" s="318">
        <f t="shared" si="0"/>
        <v>1.0245049404847897</v>
      </c>
    </row>
    <row r="17" spans="1:42" ht="12.5" x14ac:dyDescent="0.2">
      <c r="A17" s="281" t="s">
        <v>457</v>
      </c>
      <c r="B17" s="283" t="s">
        <v>33</v>
      </c>
      <c r="C17" s="442">
        <v>4.1951683645787065E-7</v>
      </c>
      <c r="D17" s="442">
        <v>1.5780472225532882E-7</v>
      </c>
      <c r="E17" s="442">
        <v>9.3088070611652254E-8</v>
      </c>
      <c r="F17" s="442">
        <v>0</v>
      </c>
      <c r="G17" s="442">
        <v>5.3631395992541884E-6</v>
      </c>
      <c r="H17" s="442">
        <v>1.526567177304049E-7</v>
      </c>
      <c r="I17" s="442">
        <v>1.279328027107823E-5</v>
      </c>
      <c r="J17" s="442">
        <v>1.7804864614682178E-5</v>
      </c>
      <c r="K17" s="442">
        <v>2.2767083769270976E-8</v>
      </c>
      <c r="L17" s="442">
        <v>9.4233149366902531E-6</v>
      </c>
      <c r="M17" s="442">
        <v>2.8747818142489494E-5</v>
      </c>
      <c r="N17" s="442">
        <v>4.031772395830847E-5</v>
      </c>
      <c r="O17" s="442">
        <v>1.0014513191933536</v>
      </c>
      <c r="P17" s="442">
        <v>2.1840301491333637E-4</v>
      </c>
      <c r="Q17" s="442">
        <v>1.2345189719694581E-4</v>
      </c>
      <c r="R17" s="442">
        <v>6.5760798839718394E-5</v>
      </c>
      <c r="S17" s="442">
        <v>1.3386131940221137E-4</v>
      </c>
      <c r="T17" s="442">
        <v>1.5555610074215848E-4</v>
      </c>
      <c r="U17" s="442">
        <v>2.3313076433123707E-4</v>
      </c>
      <c r="V17" s="442">
        <v>1.5071579847041386E-4</v>
      </c>
      <c r="W17" s="442">
        <v>7.5098603482164352E-5</v>
      </c>
      <c r="X17" s="442">
        <v>2.3202939763262596E-5</v>
      </c>
      <c r="Y17" s="442">
        <v>3.6560614492225179E-5</v>
      </c>
      <c r="Z17" s="442">
        <v>2.0380519745359043E-6</v>
      </c>
      <c r="AA17" s="442">
        <v>1.5904261802556491E-6</v>
      </c>
      <c r="AB17" s="442">
        <v>3.672118042176106E-7</v>
      </c>
      <c r="AC17" s="442">
        <v>4.3122994305351632E-7</v>
      </c>
      <c r="AD17" s="442">
        <v>1.5884616445585572E-7</v>
      </c>
      <c r="AE17" s="442">
        <v>3.5894614889222393E-7</v>
      </c>
      <c r="AF17" s="442">
        <v>2.66867305614602E-7</v>
      </c>
      <c r="AG17" s="442">
        <v>1.318869370529177E-7</v>
      </c>
      <c r="AH17" s="442">
        <v>1.6476754642785862E-6</v>
      </c>
      <c r="AI17" s="442">
        <v>4.5505042842263811E-7</v>
      </c>
      <c r="AJ17" s="442">
        <v>4.904023516264869E-6</v>
      </c>
      <c r="AK17" s="442">
        <v>1.7970847440477924E-7</v>
      </c>
      <c r="AL17" s="442">
        <v>2.5112010643894004E-6</v>
      </c>
      <c r="AM17" s="442">
        <v>4.580000063436784E-7</v>
      </c>
      <c r="AN17" s="442">
        <v>2.4871632984607378E-6</v>
      </c>
      <c r="AO17" s="442">
        <v>6.2592740515941213E-7</v>
      </c>
      <c r="AP17" s="318">
        <f t="shared" si="0"/>
        <v>1.0028003433086512</v>
      </c>
    </row>
    <row r="18" spans="1:42" ht="12.5" x14ac:dyDescent="0.2">
      <c r="A18" s="281" t="s">
        <v>458</v>
      </c>
      <c r="B18" s="283" t="s">
        <v>34</v>
      </c>
      <c r="C18" s="442">
        <v>4.6885940101437483E-4</v>
      </c>
      <c r="D18" s="442">
        <v>2.6837576300692681E-5</v>
      </c>
      <c r="E18" s="442">
        <v>3.4291673409729293E-5</v>
      </c>
      <c r="F18" s="442">
        <v>0</v>
      </c>
      <c r="G18" s="442">
        <v>1.1152363278831119E-3</v>
      </c>
      <c r="H18" s="442">
        <v>4.3900950238427159E-5</v>
      </c>
      <c r="I18" s="442">
        <v>6.6060135585620811E-3</v>
      </c>
      <c r="J18" s="442">
        <v>2.0243754695818922E-3</v>
      </c>
      <c r="K18" s="442">
        <v>9.5847039852249002E-6</v>
      </c>
      <c r="L18" s="442">
        <v>6.5287799329375232E-4</v>
      </c>
      <c r="M18" s="442">
        <v>2.8768710570378111E-3</v>
      </c>
      <c r="N18" s="442">
        <v>2.1739223371725227E-5</v>
      </c>
      <c r="O18" s="442">
        <v>2.5040858264133206E-5</v>
      </c>
      <c r="P18" s="442">
        <v>1.0152006550346058</v>
      </c>
      <c r="Q18" s="442">
        <v>7.7841450167212218E-3</v>
      </c>
      <c r="R18" s="442">
        <v>7.1268660855060353E-3</v>
      </c>
      <c r="S18" s="442">
        <v>9.6510416154337048E-3</v>
      </c>
      <c r="T18" s="442">
        <v>4.0124662424937934E-3</v>
      </c>
      <c r="U18" s="442">
        <v>6.4510986001409532E-3</v>
      </c>
      <c r="V18" s="442">
        <v>9.4019005600868791E-3</v>
      </c>
      <c r="W18" s="442">
        <v>2.4275033029998584E-3</v>
      </c>
      <c r="X18" s="442">
        <v>3.3196350562192624E-3</v>
      </c>
      <c r="Y18" s="442">
        <v>2.1055872422059495E-2</v>
      </c>
      <c r="Z18" s="442">
        <v>4.2361181328286706E-4</v>
      </c>
      <c r="AA18" s="442">
        <v>9.1465815418895202E-4</v>
      </c>
      <c r="AB18" s="442">
        <v>1.2461138882846829E-4</v>
      </c>
      <c r="AC18" s="442">
        <v>7.729982524313665E-4</v>
      </c>
      <c r="AD18" s="442">
        <v>5.8340784167032937E-5</v>
      </c>
      <c r="AE18" s="442">
        <v>2.0278014138324437E-4</v>
      </c>
      <c r="AF18" s="442">
        <v>4.1965731343802134E-4</v>
      </c>
      <c r="AG18" s="442">
        <v>3.512018815697383E-5</v>
      </c>
      <c r="AH18" s="442">
        <v>1.1626480899251162E-3</v>
      </c>
      <c r="AI18" s="442">
        <v>1.7898968709743575E-4</v>
      </c>
      <c r="AJ18" s="442">
        <v>2.5772082876244942E-4</v>
      </c>
      <c r="AK18" s="442">
        <v>5.0932705961301949E-5</v>
      </c>
      <c r="AL18" s="442">
        <v>6.6870803016649176E-4</v>
      </c>
      <c r="AM18" s="442">
        <v>5.4169240033001456E-4</v>
      </c>
      <c r="AN18" s="442">
        <v>2.7455678639696617E-4</v>
      </c>
      <c r="AO18" s="442">
        <v>3.2082740709896688E-4</v>
      </c>
      <c r="AP18" s="318">
        <f t="shared" si="0"/>
        <v>1.1064238392937265</v>
      </c>
    </row>
    <row r="19" spans="1:42" ht="12.5" x14ac:dyDescent="0.2">
      <c r="A19" s="281" t="s">
        <v>459</v>
      </c>
      <c r="B19" s="285" t="s">
        <v>268</v>
      </c>
      <c r="C19" s="442">
        <v>1.3771984075694079E-6</v>
      </c>
      <c r="D19" s="442">
        <v>1.0265896628073167E-6</v>
      </c>
      <c r="E19" s="442">
        <v>1.0010868409500904E-7</v>
      </c>
      <c r="F19" s="442">
        <v>0</v>
      </c>
      <c r="G19" s="442">
        <v>1.5820801138795258E-6</v>
      </c>
      <c r="H19" s="442">
        <v>8.7826965574865977E-7</v>
      </c>
      <c r="I19" s="442">
        <v>4.8097364558636477E-5</v>
      </c>
      <c r="J19" s="442">
        <v>2.1752993959315505E-6</v>
      </c>
      <c r="K19" s="442">
        <v>2.1398383365334441E-7</v>
      </c>
      <c r="L19" s="442">
        <v>8.7084117886197506E-6</v>
      </c>
      <c r="M19" s="442">
        <v>6.0799477255948627E-5</v>
      </c>
      <c r="N19" s="442">
        <v>1.4190923300900312E-7</v>
      </c>
      <c r="O19" s="442">
        <v>1.3475175689049985E-7</v>
      </c>
      <c r="P19" s="442">
        <v>2.1397215021521854E-5</v>
      </c>
      <c r="Q19" s="442">
        <v>1.0022105161206403</v>
      </c>
      <c r="R19" s="442">
        <v>5.3455051095427516E-4</v>
      </c>
      <c r="S19" s="442">
        <v>2.3404602690887938E-4</v>
      </c>
      <c r="T19" s="442">
        <v>5.4264084793844032E-5</v>
      </c>
      <c r="U19" s="442">
        <v>1.9921141542405792E-4</v>
      </c>
      <c r="V19" s="442">
        <v>8.4389036330124596E-6</v>
      </c>
      <c r="W19" s="442">
        <v>1.4978655434538162E-4</v>
      </c>
      <c r="X19" s="442">
        <v>1.1830113067605961E-6</v>
      </c>
      <c r="Y19" s="442">
        <v>9.3638661536813624E-5</v>
      </c>
      <c r="Z19" s="442">
        <v>3.4820827892347673E-6</v>
      </c>
      <c r="AA19" s="442">
        <v>1.6383331005146725E-4</v>
      </c>
      <c r="AB19" s="442">
        <v>3.6665513790955056E-6</v>
      </c>
      <c r="AC19" s="442">
        <v>3.234389207542992E-6</v>
      </c>
      <c r="AD19" s="442">
        <v>3.4753989423573827E-6</v>
      </c>
      <c r="AE19" s="442">
        <v>1.4037470392926582E-6</v>
      </c>
      <c r="AF19" s="442">
        <v>2.2496870431332954E-6</v>
      </c>
      <c r="AG19" s="442">
        <v>8.5044358292191551E-6</v>
      </c>
      <c r="AH19" s="442">
        <v>9.3469183254776035E-6</v>
      </c>
      <c r="AI19" s="442">
        <v>3.7231834734148478E-6</v>
      </c>
      <c r="AJ19" s="442">
        <v>3.3655451104547539E-6</v>
      </c>
      <c r="AK19" s="442">
        <v>2.4855154180836504E-6</v>
      </c>
      <c r="AL19" s="442">
        <v>1.6192921591467072E-4</v>
      </c>
      <c r="AM19" s="442">
        <v>3.0280179870167943E-6</v>
      </c>
      <c r="AN19" s="442">
        <v>3.4476855689592421E-6</v>
      </c>
      <c r="AO19" s="442">
        <v>2.9422209836900095E-6</v>
      </c>
      <c r="AP19" s="318">
        <f t="shared" si="0"/>
        <v>1.0040094436329912</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1.5184724123531475E-4</v>
      </c>
      <c r="D21" s="442">
        <v>1.4441322061589582E-5</v>
      </c>
      <c r="E21" s="442">
        <v>8.383365557005728E-6</v>
      </c>
      <c r="F21" s="442">
        <v>0</v>
      </c>
      <c r="G21" s="442">
        <v>5.2610570156942729E-5</v>
      </c>
      <c r="H21" s="442">
        <v>1.5260337217170179E-5</v>
      </c>
      <c r="I21" s="442">
        <v>1.5001404869201027E-5</v>
      </c>
      <c r="J21" s="442">
        <v>2.5209965173492638E-5</v>
      </c>
      <c r="K21" s="442">
        <v>3.2851109062417174E-6</v>
      </c>
      <c r="L21" s="442">
        <v>2.1172233350280684E-5</v>
      </c>
      <c r="M21" s="442">
        <v>2.5312015800925199E-5</v>
      </c>
      <c r="N21" s="442">
        <v>2.5573414390547981E-6</v>
      </c>
      <c r="O21" s="442">
        <v>3.0650725546803088E-6</v>
      </c>
      <c r="P21" s="442">
        <v>1.8702447110200072E-5</v>
      </c>
      <c r="Q21" s="442">
        <v>2.304757657931824E-5</v>
      </c>
      <c r="R21" s="442">
        <v>2.1083649197332767E-3</v>
      </c>
      <c r="S21" s="442">
        <v>1.0276912182768492</v>
      </c>
      <c r="T21" s="442">
        <v>2.4391023469122141E-5</v>
      </c>
      <c r="U21" s="442">
        <v>3.2433124344440165E-4</v>
      </c>
      <c r="V21" s="442">
        <v>2.9293698705447997E-5</v>
      </c>
      <c r="W21" s="442">
        <v>1.4816373826444196E-5</v>
      </c>
      <c r="X21" s="442">
        <v>2.8396246702002401E-5</v>
      </c>
      <c r="Y21" s="442">
        <v>1.1810426366459993E-4</v>
      </c>
      <c r="Z21" s="442">
        <v>3.0379803503548404E-5</v>
      </c>
      <c r="AA21" s="442">
        <v>6.4929791209970237E-5</v>
      </c>
      <c r="AB21" s="442">
        <v>4.532446797915919E-5</v>
      </c>
      <c r="AC21" s="442">
        <v>3.4527798655174704E-4</v>
      </c>
      <c r="AD21" s="442">
        <v>6.0119528206399042E-5</v>
      </c>
      <c r="AE21" s="442">
        <v>8.4732931326458134E-6</v>
      </c>
      <c r="AF21" s="442">
        <v>3.0409578616804429E-5</v>
      </c>
      <c r="AG21" s="442">
        <v>1.1620148532381768E-4</v>
      </c>
      <c r="AH21" s="442">
        <v>1.0692827604497376E-3</v>
      </c>
      <c r="AI21" s="442">
        <v>2.9270857695070995E-5</v>
      </c>
      <c r="AJ21" s="442">
        <v>3.6699305633446804E-3</v>
      </c>
      <c r="AK21" s="442">
        <v>8.5046895750259786E-5</v>
      </c>
      <c r="AL21" s="442">
        <v>2.2125412883894453E-3</v>
      </c>
      <c r="AM21" s="442">
        <v>5.3269363593297055E-4</v>
      </c>
      <c r="AN21" s="442">
        <v>6.4545209149758E-3</v>
      </c>
      <c r="AO21" s="442">
        <v>2.0969598488450547E-4</v>
      </c>
      <c r="AP21" s="318">
        <f t="shared" si="0"/>
        <v>1.0454732149014681</v>
      </c>
    </row>
    <row r="22" spans="1:42" ht="12.5" x14ac:dyDescent="0.2">
      <c r="A22" s="281" t="s">
        <v>462</v>
      </c>
      <c r="B22" s="285" t="s">
        <v>280</v>
      </c>
      <c r="C22" s="442">
        <v>2.6395381819678218E-6</v>
      </c>
      <c r="D22" s="442">
        <v>2.2281854772147218E-6</v>
      </c>
      <c r="E22" s="442">
        <v>2.3197781180812038E-7</v>
      </c>
      <c r="F22" s="442">
        <v>0</v>
      </c>
      <c r="G22" s="442">
        <v>3.2328771781102325E-6</v>
      </c>
      <c r="H22" s="442">
        <v>1.8323794617184141E-6</v>
      </c>
      <c r="I22" s="442">
        <v>2.5129583150264024E-6</v>
      </c>
      <c r="J22" s="442">
        <v>3.9323507628897943E-6</v>
      </c>
      <c r="K22" s="442">
        <v>4.9349293792483114E-7</v>
      </c>
      <c r="L22" s="442">
        <v>3.1682218046320229E-6</v>
      </c>
      <c r="M22" s="442">
        <v>4.4821162744471252E-6</v>
      </c>
      <c r="N22" s="442">
        <v>2.6517630079123451E-7</v>
      </c>
      <c r="O22" s="442">
        <v>2.9559891081429215E-7</v>
      </c>
      <c r="P22" s="442">
        <v>6.1513069753359059E-5</v>
      </c>
      <c r="Q22" s="442">
        <v>2.439268749581708E-4</v>
      </c>
      <c r="R22" s="442">
        <v>2.6374681832004858E-4</v>
      </c>
      <c r="S22" s="442">
        <v>2.7900384134011864E-3</v>
      </c>
      <c r="T22" s="442">
        <v>1.0055464436070738</v>
      </c>
      <c r="U22" s="442">
        <v>3.130320932525119E-3</v>
      </c>
      <c r="V22" s="442">
        <v>6.0056800835041543E-3</v>
      </c>
      <c r="W22" s="442">
        <v>2.8587238922845112E-4</v>
      </c>
      <c r="X22" s="442">
        <v>3.6554795091538956E-5</v>
      </c>
      <c r="Y22" s="442">
        <v>3.2755463158182644E-5</v>
      </c>
      <c r="Z22" s="442">
        <v>5.4004414275804425E-6</v>
      </c>
      <c r="AA22" s="442">
        <v>1.1517665575320508E-5</v>
      </c>
      <c r="AB22" s="442">
        <v>7.1111676620875269E-6</v>
      </c>
      <c r="AC22" s="442">
        <v>7.8076323085590598E-6</v>
      </c>
      <c r="AD22" s="442">
        <v>9.6551671079952626E-6</v>
      </c>
      <c r="AE22" s="442">
        <v>1.5713589905637021E-6</v>
      </c>
      <c r="AF22" s="442">
        <v>5.0641019505312582E-6</v>
      </c>
      <c r="AG22" s="442">
        <v>2.0354842763113973E-5</v>
      </c>
      <c r="AH22" s="442">
        <v>5.670347552822393E-5</v>
      </c>
      <c r="AI22" s="442">
        <v>2.0300230670299907E-5</v>
      </c>
      <c r="AJ22" s="442">
        <v>1.4684489645507263E-5</v>
      </c>
      <c r="AK22" s="442">
        <v>1.1838180457800874E-5</v>
      </c>
      <c r="AL22" s="442">
        <v>3.8756759353431275E-4</v>
      </c>
      <c r="AM22" s="442">
        <v>5.5845693901646581E-6</v>
      </c>
      <c r="AN22" s="442">
        <v>7.6138003433375533E-4</v>
      </c>
      <c r="AO22" s="442">
        <v>3.628182180899995E-4</v>
      </c>
      <c r="AP22" s="318">
        <f t="shared" si="0"/>
        <v>1.0197487082717771</v>
      </c>
    </row>
    <row r="23" spans="1:42" ht="12.5" x14ac:dyDescent="0.2">
      <c r="A23" s="281" t="s">
        <v>463</v>
      </c>
      <c r="B23" s="283" t="s">
        <v>35</v>
      </c>
      <c r="C23" s="442">
        <v>6.685061070664835E-5</v>
      </c>
      <c r="D23" s="442">
        <v>5.1053945486797606E-5</v>
      </c>
      <c r="E23" s="442">
        <v>4.7429098614144634E-6</v>
      </c>
      <c r="F23" s="442">
        <v>0</v>
      </c>
      <c r="G23" s="442">
        <v>6.307539624649116E-5</v>
      </c>
      <c r="H23" s="442">
        <v>4.3981447712859466E-5</v>
      </c>
      <c r="I23" s="442">
        <v>5.2548302848600058E-5</v>
      </c>
      <c r="J23" s="442">
        <v>9.6910431895430219E-5</v>
      </c>
      <c r="K23" s="442">
        <v>1.1735591459351185E-5</v>
      </c>
      <c r="L23" s="442">
        <v>9.3267227811193222E-5</v>
      </c>
      <c r="M23" s="442">
        <v>1.3045178209532721E-4</v>
      </c>
      <c r="N23" s="442">
        <v>8.3814493055203895E-6</v>
      </c>
      <c r="O23" s="442">
        <v>7.9948808219978523E-6</v>
      </c>
      <c r="P23" s="442">
        <v>6.9231146374157122E-4</v>
      </c>
      <c r="Q23" s="442">
        <v>2.2910374405679657E-2</v>
      </c>
      <c r="R23" s="442">
        <v>1.9130747820279483E-2</v>
      </c>
      <c r="S23" s="442">
        <v>1.9051669232248093E-2</v>
      </c>
      <c r="T23" s="442">
        <v>1.5270962363719071E-2</v>
      </c>
      <c r="U23" s="442">
        <v>1.0978068612490057</v>
      </c>
      <c r="V23" s="442">
        <v>3.667534184391559E-2</v>
      </c>
      <c r="W23" s="442">
        <v>2.6897438625515989E-2</v>
      </c>
      <c r="X23" s="442">
        <v>4.418575623275724E-5</v>
      </c>
      <c r="Y23" s="442">
        <v>7.1284483235392899E-3</v>
      </c>
      <c r="Z23" s="442">
        <v>2.1395707105520797E-4</v>
      </c>
      <c r="AA23" s="442">
        <v>4.62801427071675E-4</v>
      </c>
      <c r="AB23" s="442">
        <v>1.2862690024058719E-4</v>
      </c>
      <c r="AC23" s="442">
        <v>1.5985041747106711E-4</v>
      </c>
      <c r="AD23" s="442">
        <v>1.8015656932843097E-4</v>
      </c>
      <c r="AE23" s="442">
        <v>9.5620410687505267E-5</v>
      </c>
      <c r="AF23" s="442">
        <v>1.1316851478552717E-4</v>
      </c>
      <c r="AG23" s="442">
        <v>4.6565370975172615E-4</v>
      </c>
      <c r="AH23" s="442">
        <v>1.7214368304612965E-3</v>
      </c>
      <c r="AI23" s="442">
        <v>5.4601808758375709E-4</v>
      </c>
      <c r="AJ23" s="442">
        <v>1.630068147660236E-4</v>
      </c>
      <c r="AK23" s="442">
        <v>1.2914252973316695E-4</v>
      </c>
      <c r="AL23" s="442">
        <v>8.8663071392447567E-3</v>
      </c>
      <c r="AM23" s="442">
        <v>9.7466770620527194E-5</v>
      </c>
      <c r="AN23" s="442">
        <v>1.6128913872092511E-4</v>
      </c>
      <c r="AO23" s="442">
        <v>3.5993866505517437E-4</v>
      </c>
      <c r="AP23" s="318">
        <f t="shared" si="0"/>
        <v>1.2597438373916512</v>
      </c>
    </row>
    <row r="24" spans="1:42" ht="12.5" x14ac:dyDescent="0.2">
      <c r="A24" s="281" t="s">
        <v>464</v>
      </c>
      <c r="B24" s="283" t="s">
        <v>465</v>
      </c>
      <c r="C24" s="442">
        <v>3.2579608515021082E-7</v>
      </c>
      <c r="D24" s="442">
        <v>7.1298140059671697E-8</v>
      </c>
      <c r="E24" s="442">
        <v>2.6650923771417885E-7</v>
      </c>
      <c r="F24" s="442">
        <v>0</v>
      </c>
      <c r="G24" s="442">
        <v>2.7346750915019513E-7</v>
      </c>
      <c r="H24" s="442">
        <v>1.6049893530589318E-7</v>
      </c>
      <c r="I24" s="442">
        <v>1.6752722528122945E-7</v>
      </c>
      <c r="J24" s="442">
        <v>2.4867150193378136E-7</v>
      </c>
      <c r="K24" s="442">
        <v>2.6398117033168755E-8</v>
      </c>
      <c r="L24" s="442">
        <v>3.2164537100294446E-7</v>
      </c>
      <c r="M24" s="442">
        <v>3.2500130240966386E-7</v>
      </c>
      <c r="N24" s="442">
        <v>7.178656648471162E-8</v>
      </c>
      <c r="O24" s="442">
        <v>9.4325310015031505E-8</v>
      </c>
      <c r="P24" s="442">
        <v>2.8248387953762453E-7</v>
      </c>
      <c r="Q24" s="442">
        <v>1.0597287850790048E-7</v>
      </c>
      <c r="R24" s="442">
        <v>1.9369796288448015E-7</v>
      </c>
      <c r="S24" s="442">
        <v>1.1976965720661978E-7</v>
      </c>
      <c r="T24" s="442">
        <v>2.8656471242162519E-7</v>
      </c>
      <c r="U24" s="442">
        <v>2.1955446455084972E-7</v>
      </c>
      <c r="V24" s="442">
        <v>1.0011410012010176</v>
      </c>
      <c r="W24" s="442">
        <v>2.8015409717478413E-4</v>
      </c>
      <c r="X24" s="442">
        <v>2.1244731865133894E-7</v>
      </c>
      <c r="Y24" s="442">
        <v>4.602783659179564E-5</v>
      </c>
      <c r="Z24" s="442">
        <v>7.1706716932994432E-7</v>
      </c>
      <c r="AA24" s="442">
        <v>1.6092156883902094E-6</v>
      </c>
      <c r="AB24" s="442">
        <v>2.4615821109675392E-7</v>
      </c>
      <c r="AC24" s="442">
        <v>1.2069477237888987E-5</v>
      </c>
      <c r="AD24" s="442">
        <v>9.2544662243661128E-8</v>
      </c>
      <c r="AE24" s="442">
        <v>4.4095172908390921E-7</v>
      </c>
      <c r="AF24" s="442">
        <v>2.1309521166095785E-7</v>
      </c>
      <c r="AG24" s="442">
        <v>1.141805217978229E-8</v>
      </c>
      <c r="AH24" s="442">
        <v>4.2689609401300009E-5</v>
      </c>
      <c r="AI24" s="442">
        <v>3.7211647154240431E-7</v>
      </c>
      <c r="AJ24" s="442">
        <v>2.3850529786200009E-7</v>
      </c>
      <c r="AK24" s="442">
        <v>9.2565652628020275E-8</v>
      </c>
      <c r="AL24" s="442">
        <v>2.1740610122455397E-7</v>
      </c>
      <c r="AM24" s="442">
        <v>3.0468399360675768E-7</v>
      </c>
      <c r="AN24" s="442">
        <v>3.9575905923960415E-7</v>
      </c>
      <c r="AO24" s="442">
        <v>8.0288907055228353E-6</v>
      </c>
      <c r="AP24" s="318">
        <f t="shared" si="0"/>
        <v>1.0015306671248991</v>
      </c>
    </row>
    <row r="25" spans="1:42" ht="12.5" x14ac:dyDescent="0.2">
      <c r="A25" s="281" t="s">
        <v>466</v>
      </c>
      <c r="B25" s="283" t="s">
        <v>191</v>
      </c>
      <c r="C25" s="442">
        <v>2.7882601871502541E-6</v>
      </c>
      <c r="D25" s="442">
        <v>3.152104037904009E-6</v>
      </c>
      <c r="E25" s="442">
        <v>2.0478044475947508E-7</v>
      </c>
      <c r="F25" s="442">
        <v>0</v>
      </c>
      <c r="G25" s="442">
        <v>3.2661662289543881E-6</v>
      </c>
      <c r="H25" s="442">
        <v>2.0655268669177176E-6</v>
      </c>
      <c r="I25" s="442">
        <v>2.7201817658823809E-6</v>
      </c>
      <c r="J25" s="442">
        <v>3.5990183179655807E-6</v>
      </c>
      <c r="K25" s="442">
        <v>1.13477914304417E-6</v>
      </c>
      <c r="L25" s="442">
        <v>3.1962000874995991E-6</v>
      </c>
      <c r="M25" s="442">
        <v>5.338411395642424E-6</v>
      </c>
      <c r="N25" s="442">
        <v>6.7041622701455019E-7</v>
      </c>
      <c r="O25" s="442">
        <v>2.2608955852581769E-7</v>
      </c>
      <c r="P25" s="442">
        <v>2.5036447240250468E-6</v>
      </c>
      <c r="Q25" s="442">
        <v>2.6259086183338655E-6</v>
      </c>
      <c r="R25" s="442">
        <v>2.738132137734016E-6</v>
      </c>
      <c r="S25" s="442">
        <v>2.3001667607571066E-6</v>
      </c>
      <c r="T25" s="442">
        <v>3.3593673354208235E-6</v>
      </c>
      <c r="U25" s="442">
        <v>3.1996352264885058E-6</v>
      </c>
      <c r="V25" s="442">
        <v>2.7258336142110137E-6</v>
      </c>
      <c r="W25" s="442">
        <v>1.0036955644026024</v>
      </c>
      <c r="X25" s="442">
        <v>2.9713519672614735E-6</v>
      </c>
      <c r="Y25" s="442">
        <v>6.5566438199838278E-6</v>
      </c>
      <c r="Z25" s="442">
        <v>5.7191150146466983E-6</v>
      </c>
      <c r="AA25" s="442">
        <v>9.4632212206925492E-6</v>
      </c>
      <c r="AB25" s="442">
        <v>5.5393681685572338E-6</v>
      </c>
      <c r="AC25" s="442">
        <v>5.7718809585948504E-6</v>
      </c>
      <c r="AD25" s="442">
        <v>7.6873666984473549E-6</v>
      </c>
      <c r="AE25" s="442">
        <v>1.1958533360787982E-6</v>
      </c>
      <c r="AF25" s="442">
        <v>7.0608497668990557E-5</v>
      </c>
      <c r="AG25" s="442">
        <v>1.8616498978536007E-5</v>
      </c>
      <c r="AH25" s="442">
        <v>4.7788770804608743E-5</v>
      </c>
      <c r="AI25" s="442">
        <v>3.7553441736756285E-6</v>
      </c>
      <c r="AJ25" s="442">
        <v>3.4462592342013949E-6</v>
      </c>
      <c r="AK25" s="442">
        <v>6.4765592031098935E-6</v>
      </c>
      <c r="AL25" s="442">
        <v>3.5446855537592898E-4</v>
      </c>
      <c r="AM25" s="442">
        <v>3.2052044656316945E-6</v>
      </c>
      <c r="AN25" s="442">
        <v>8.3327356766242786E-6</v>
      </c>
      <c r="AO25" s="442">
        <v>1.2728330636746759E-5</v>
      </c>
      <c r="AP25" s="318">
        <f t="shared" si="0"/>
        <v>1.0043049822520465</v>
      </c>
    </row>
    <row r="26" spans="1:42" ht="12.5" x14ac:dyDescent="0.2">
      <c r="A26" s="281" t="s">
        <v>467</v>
      </c>
      <c r="B26" s="283" t="s">
        <v>50</v>
      </c>
      <c r="C26" s="442">
        <v>1.1504717116735438E-4</v>
      </c>
      <c r="D26" s="442">
        <v>1.0501868806404427E-5</v>
      </c>
      <c r="E26" s="442">
        <v>1.970274065563415E-5</v>
      </c>
      <c r="F26" s="442">
        <v>0</v>
      </c>
      <c r="G26" s="442">
        <v>5.9556687819641485E-4</v>
      </c>
      <c r="H26" s="442">
        <v>6.5786024806954409E-4</v>
      </c>
      <c r="I26" s="442">
        <v>4.0083851203749052E-4</v>
      </c>
      <c r="J26" s="442">
        <v>2.3431446481128476E-4</v>
      </c>
      <c r="K26" s="442">
        <v>1.163384510043644E-4</v>
      </c>
      <c r="L26" s="442">
        <v>1.3802447636972949E-4</v>
      </c>
      <c r="M26" s="442">
        <v>5.0978608439581274E-4</v>
      </c>
      <c r="N26" s="442">
        <v>6.9771058146145769E-4</v>
      </c>
      <c r="O26" s="442">
        <v>2.0603224657132248E-3</v>
      </c>
      <c r="P26" s="442">
        <v>1.8560566478321723E-4</v>
      </c>
      <c r="Q26" s="442">
        <v>2.2213211317840792E-5</v>
      </c>
      <c r="R26" s="442">
        <v>2.4922346168178869E-4</v>
      </c>
      <c r="S26" s="442">
        <v>3.3013749254632793E-4</v>
      </c>
      <c r="T26" s="442">
        <v>2.2574339272951128E-4</v>
      </c>
      <c r="U26" s="442">
        <v>2.4594936317280013E-4</v>
      </c>
      <c r="V26" s="442">
        <v>1.8662780303161744E-5</v>
      </c>
      <c r="W26" s="442">
        <v>1.8061187087421756E-5</v>
      </c>
      <c r="X26" s="442">
        <v>1.0085113987895278</v>
      </c>
      <c r="Y26" s="442">
        <v>1.9576309000068619E-4</v>
      </c>
      <c r="Z26" s="442">
        <v>5.0265291351358273E-4</v>
      </c>
      <c r="AA26" s="442">
        <v>2.6418911427378934E-4</v>
      </c>
      <c r="AB26" s="442">
        <v>2.171361036586012E-4</v>
      </c>
      <c r="AC26" s="442">
        <v>3.4563143362600327E-4</v>
      </c>
      <c r="AD26" s="442">
        <v>9.4517291459588002E-4</v>
      </c>
      <c r="AE26" s="442">
        <v>2.1353023205722199E-5</v>
      </c>
      <c r="AF26" s="442">
        <v>1.7117131959037968E-4</v>
      </c>
      <c r="AG26" s="442">
        <v>1.9260797606792793E-5</v>
      </c>
      <c r="AH26" s="442">
        <v>5.0448201374814813E-4</v>
      </c>
      <c r="AI26" s="442">
        <v>6.9692589359225481E-4</v>
      </c>
      <c r="AJ26" s="442">
        <v>2.5604762067856315E-4</v>
      </c>
      <c r="AK26" s="442">
        <v>2.5515716127092383E-3</v>
      </c>
      <c r="AL26" s="442">
        <v>3.6673636170472302E-4</v>
      </c>
      <c r="AM26" s="442">
        <v>4.4758124480987534E-4</v>
      </c>
      <c r="AN26" s="442">
        <v>1.0925562688247239E-3</v>
      </c>
      <c r="AO26" s="442">
        <v>2.0761965740946722E-3</v>
      </c>
      <c r="AP26" s="318">
        <f t="shared" si="0"/>
        <v>1.0239612410119778</v>
      </c>
    </row>
    <row r="27" spans="1:42" ht="12.5" x14ac:dyDescent="0.2">
      <c r="A27" s="281" t="s">
        <v>468</v>
      </c>
      <c r="B27" s="283" t="s">
        <v>36</v>
      </c>
      <c r="C27" s="442">
        <v>3.6037989305747775E-3</v>
      </c>
      <c r="D27" s="442">
        <v>1.4868833160727979E-4</v>
      </c>
      <c r="E27" s="442">
        <v>1.1431867310601456E-4</v>
      </c>
      <c r="F27" s="442">
        <v>0</v>
      </c>
      <c r="G27" s="442">
        <v>1.7099865163976507E-3</v>
      </c>
      <c r="H27" s="442">
        <v>5.8235676330514958E-4</v>
      </c>
      <c r="I27" s="442">
        <v>4.8839754947142757E-4</v>
      </c>
      <c r="J27" s="442">
        <v>3.7011166295554967E-3</v>
      </c>
      <c r="K27" s="442">
        <v>1.4938980388527187E-4</v>
      </c>
      <c r="L27" s="442">
        <v>4.2814529219197765E-3</v>
      </c>
      <c r="M27" s="442">
        <v>5.3185855911461952E-3</v>
      </c>
      <c r="N27" s="442">
        <v>5.1793226250021474E-4</v>
      </c>
      <c r="O27" s="442">
        <v>5.0386720450869499E-4</v>
      </c>
      <c r="P27" s="442">
        <v>4.2099903011821082E-3</v>
      </c>
      <c r="Q27" s="442">
        <v>2.9075971857049366E-4</v>
      </c>
      <c r="R27" s="442">
        <v>2.4541508193154831E-3</v>
      </c>
      <c r="S27" s="442">
        <v>3.7645927604096428E-4</v>
      </c>
      <c r="T27" s="442">
        <v>4.3636009673527531E-3</v>
      </c>
      <c r="U27" s="442">
        <v>2.3918332590403824E-3</v>
      </c>
      <c r="V27" s="442">
        <v>2.5094979603915109E-4</v>
      </c>
      <c r="W27" s="442">
        <v>3.1108018168236353E-4</v>
      </c>
      <c r="X27" s="442">
        <v>4.9493803512759256E-4</v>
      </c>
      <c r="Y27" s="442">
        <v>1.0010323554635043</v>
      </c>
      <c r="Z27" s="442">
        <v>1.4738573347039778E-2</v>
      </c>
      <c r="AA27" s="442">
        <v>3.3923693336106987E-2</v>
      </c>
      <c r="AB27" s="442">
        <v>4.4095081624756297E-3</v>
      </c>
      <c r="AC27" s="442">
        <v>3.8747680952574142E-3</v>
      </c>
      <c r="AD27" s="442">
        <v>1.6246825819935962E-3</v>
      </c>
      <c r="AE27" s="442">
        <v>9.5194217597484743E-3</v>
      </c>
      <c r="AF27" s="442">
        <v>3.6090664964368762E-3</v>
      </c>
      <c r="AG27" s="442">
        <v>7.8565395593194749E-5</v>
      </c>
      <c r="AH27" s="442">
        <v>8.7300757400968799E-3</v>
      </c>
      <c r="AI27" s="442">
        <v>7.3059786995000641E-3</v>
      </c>
      <c r="AJ27" s="442">
        <v>2.9114765207184407E-3</v>
      </c>
      <c r="AK27" s="442">
        <v>2.3934603629204362E-4</v>
      </c>
      <c r="AL27" s="442">
        <v>1.4959290847632917E-3</v>
      </c>
      <c r="AM27" s="442">
        <v>3.5560507818766869E-3</v>
      </c>
      <c r="AN27" s="442">
        <v>1.1325520025367423E-3</v>
      </c>
      <c r="AO27" s="442">
        <v>1.9978198979897261E-3</v>
      </c>
      <c r="AP27" s="318">
        <f t="shared" si="0"/>
        <v>1.1344456970362695</v>
      </c>
    </row>
    <row r="28" spans="1:42" ht="12.5" x14ac:dyDescent="0.2">
      <c r="A28" s="281" t="s">
        <v>469</v>
      </c>
      <c r="B28" s="283" t="s">
        <v>192</v>
      </c>
      <c r="C28" s="442">
        <v>1.1705761887530529E-2</v>
      </c>
      <c r="D28" s="442">
        <v>8.8573301117509642E-4</v>
      </c>
      <c r="E28" s="442">
        <v>9.7117545272472165E-4</v>
      </c>
      <c r="F28" s="442">
        <v>0</v>
      </c>
      <c r="G28" s="442">
        <v>1.7710170251884684E-2</v>
      </c>
      <c r="H28" s="442">
        <v>3.3794709730007706E-2</v>
      </c>
      <c r="I28" s="442">
        <v>2.4086382777776166E-2</v>
      </c>
      <c r="J28" s="442">
        <v>2.8438747657272192E-2</v>
      </c>
      <c r="K28" s="442">
        <v>7.8191087039768577E-3</v>
      </c>
      <c r="L28" s="442">
        <v>3.6187698626006085E-2</v>
      </c>
      <c r="M28" s="442">
        <v>5.4007703147922151E-2</v>
      </c>
      <c r="N28" s="442">
        <v>3.5783479898873156E-2</v>
      </c>
      <c r="O28" s="442">
        <v>3.5839889180486383E-2</v>
      </c>
      <c r="P28" s="442">
        <v>2.302060504326453E-2</v>
      </c>
      <c r="Q28" s="442">
        <v>9.6497604485376153E-3</v>
      </c>
      <c r="R28" s="442">
        <v>1.2787117196575897E-2</v>
      </c>
      <c r="S28" s="442">
        <v>1.2169371502841921E-2</v>
      </c>
      <c r="T28" s="442">
        <v>2.862416197863054E-2</v>
      </c>
      <c r="U28" s="442">
        <v>1.0943976615155362E-2</v>
      </c>
      <c r="V28" s="442">
        <v>1.5303580453298327E-3</v>
      </c>
      <c r="W28" s="442">
        <v>1.1203259787956655E-2</v>
      </c>
      <c r="X28" s="442">
        <v>1.0480243313230768E-2</v>
      </c>
      <c r="Y28" s="442">
        <v>4.7125223811542039E-3</v>
      </c>
      <c r="Z28" s="442">
        <v>1.0952086038619033</v>
      </c>
      <c r="AA28" s="442">
        <v>4.5817119261325652E-2</v>
      </c>
      <c r="AB28" s="442">
        <v>7.3049401041853729E-2</v>
      </c>
      <c r="AC28" s="442">
        <v>2.2907278651126402E-2</v>
      </c>
      <c r="AD28" s="442">
        <v>4.4457838285282573E-3</v>
      </c>
      <c r="AE28" s="442">
        <v>2.0195638940396204E-3</v>
      </c>
      <c r="AF28" s="442">
        <v>1.3458473908406274E-2</v>
      </c>
      <c r="AG28" s="442">
        <v>2.2436394901319438E-4</v>
      </c>
      <c r="AH28" s="442">
        <v>1.3488620065209029E-2</v>
      </c>
      <c r="AI28" s="442">
        <v>2.3876843646040816E-2</v>
      </c>
      <c r="AJ28" s="442">
        <v>1.3891872791507099E-2</v>
      </c>
      <c r="AK28" s="442">
        <v>7.6844925898174874E-4</v>
      </c>
      <c r="AL28" s="442">
        <v>4.2720151075043749E-3</v>
      </c>
      <c r="AM28" s="442">
        <v>3.5178929187623505E-2</v>
      </c>
      <c r="AN28" s="442">
        <v>7.6520585240692149E-3</v>
      </c>
      <c r="AO28" s="442">
        <v>4.9031110395954553E-3</v>
      </c>
      <c r="AP28" s="318">
        <f t="shared" si="0"/>
        <v>1.7686113136154453</v>
      </c>
    </row>
    <row r="29" spans="1:42" ht="12.5" x14ac:dyDescent="0.2">
      <c r="A29" s="281" t="s">
        <v>470</v>
      </c>
      <c r="B29" s="283" t="s">
        <v>285</v>
      </c>
      <c r="C29" s="442">
        <v>8.8862691919361543E-4</v>
      </c>
      <c r="D29" s="442">
        <v>7.9178067410483994E-5</v>
      </c>
      <c r="E29" s="442">
        <v>1.0431899793409383E-4</v>
      </c>
      <c r="F29" s="442">
        <v>0</v>
      </c>
      <c r="G29" s="442">
        <v>2.2983256717953363E-3</v>
      </c>
      <c r="H29" s="442">
        <v>8.9633632466753043E-5</v>
      </c>
      <c r="I29" s="442">
        <v>1.0443740636834832E-4</v>
      </c>
      <c r="J29" s="442">
        <v>2.6675830185574493E-3</v>
      </c>
      <c r="K29" s="442">
        <v>3.5300484619984229E-5</v>
      </c>
      <c r="L29" s="442">
        <v>1.2382518067895311E-3</v>
      </c>
      <c r="M29" s="442">
        <v>1.2367746158806667E-4</v>
      </c>
      <c r="N29" s="442">
        <v>4.9659723798660066E-5</v>
      </c>
      <c r="O29" s="442">
        <v>4.1050770360717357E-5</v>
      </c>
      <c r="P29" s="442">
        <v>9.0272723935258146E-4</v>
      </c>
      <c r="Q29" s="442">
        <v>7.3810090211571516E-5</v>
      </c>
      <c r="R29" s="442">
        <v>8.1542455095977192E-5</v>
      </c>
      <c r="S29" s="442">
        <v>1.0100966907973485E-4</v>
      </c>
      <c r="T29" s="442">
        <v>4.1591477276409442E-3</v>
      </c>
      <c r="U29" s="442">
        <v>7.1942031439814437E-4</v>
      </c>
      <c r="V29" s="442">
        <v>9.8448197792518682E-5</v>
      </c>
      <c r="W29" s="442">
        <v>7.5630997283795089E-5</v>
      </c>
      <c r="X29" s="442">
        <v>1.7771927747075848E-4</v>
      </c>
      <c r="Y29" s="442">
        <v>8.5788575775303888E-4</v>
      </c>
      <c r="Z29" s="442">
        <v>6.8798445613954106E-4</v>
      </c>
      <c r="AA29" s="442">
        <v>1.1018691562126945</v>
      </c>
      <c r="AB29" s="442">
        <v>9.9964231618431404E-3</v>
      </c>
      <c r="AC29" s="442">
        <v>3.1271920521868026E-3</v>
      </c>
      <c r="AD29" s="442">
        <v>1.5593844676885125E-3</v>
      </c>
      <c r="AE29" s="442">
        <v>3.9008139087106703E-5</v>
      </c>
      <c r="AF29" s="442">
        <v>2.3110115654798795E-3</v>
      </c>
      <c r="AG29" s="442">
        <v>2.2019396552426923E-6</v>
      </c>
      <c r="AH29" s="442">
        <v>4.7254306789497871E-3</v>
      </c>
      <c r="AI29" s="442">
        <v>1.0413192018058568E-2</v>
      </c>
      <c r="AJ29" s="442">
        <v>6.0501942382938326E-3</v>
      </c>
      <c r="AK29" s="442">
        <v>8.4033120393225811E-5</v>
      </c>
      <c r="AL29" s="442">
        <v>4.1926162890173448E-5</v>
      </c>
      <c r="AM29" s="442">
        <v>9.7641708279972497E-3</v>
      </c>
      <c r="AN29" s="442">
        <v>5.208182302688406E-4</v>
      </c>
      <c r="AO29" s="442">
        <v>1.154680659730201E-3</v>
      </c>
      <c r="AP29" s="318">
        <f t="shared" si="0"/>
        <v>1.1661595129585884</v>
      </c>
    </row>
    <row r="30" spans="1:42" ht="12.5" x14ac:dyDescent="0.2">
      <c r="A30" s="281" t="s">
        <v>471</v>
      </c>
      <c r="B30" s="283" t="s">
        <v>281</v>
      </c>
      <c r="C30" s="442">
        <v>7.2074133045384203E-4</v>
      </c>
      <c r="D30" s="442">
        <v>1.0757227507398351E-4</v>
      </c>
      <c r="E30" s="442">
        <v>5.6120241085390263E-5</v>
      </c>
      <c r="F30" s="442">
        <v>0</v>
      </c>
      <c r="G30" s="442">
        <v>1.2917937178489622E-3</v>
      </c>
      <c r="H30" s="442">
        <v>4.195644213375087E-4</v>
      </c>
      <c r="I30" s="442">
        <v>3.5321318585209815E-4</v>
      </c>
      <c r="J30" s="442">
        <v>2.335578079422973E-3</v>
      </c>
      <c r="K30" s="442">
        <v>1.4130359312683127E-4</v>
      </c>
      <c r="L30" s="442">
        <v>4.5838844999356525E-4</v>
      </c>
      <c r="M30" s="442">
        <v>7.3276467349763614E-4</v>
      </c>
      <c r="N30" s="442">
        <v>4.1647259892447466E-4</v>
      </c>
      <c r="O30" s="442">
        <v>3.8646717445309209E-4</v>
      </c>
      <c r="P30" s="442">
        <v>3.3025125110834044E-4</v>
      </c>
      <c r="Q30" s="442">
        <v>1.579352461064887E-4</v>
      </c>
      <c r="R30" s="442">
        <v>2.0862501586152847E-4</v>
      </c>
      <c r="S30" s="442">
        <v>1.9044450890666045E-4</v>
      </c>
      <c r="T30" s="442">
        <v>3.7506000801576067E-4</v>
      </c>
      <c r="U30" s="442">
        <v>3.5467045825637335E-4</v>
      </c>
      <c r="V30" s="442">
        <v>3.5324031737793237E-5</v>
      </c>
      <c r="W30" s="442">
        <v>1.6212915523383355E-4</v>
      </c>
      <c r="X30" s="442">
        <v>2.6471899655990089E-4</v>
      </c>
      <c r="Y30" s="442">
        <v>1.8495636953381556E-3</v>
      </c>
      <c r="Z30" s="442">
        <v>1.157595609927786E-2</v>
      </c>
      <c r="AA30" s="442">
        <v>2.5989038427269647E-3</v>
      </c>
      <c r="AB30" s="442">
        <v>1.0009628319429453</v>
      </c>
      <c r="AC30" s="442">
        <v>1.4983151980063531E-3</v>
      </c>
      <c r="AD30" s="442">
        <v>3.5144925839692442E-3</v>
      </c>
      <c r="AE30" s="442">
        <v>1.0311946570009531E-4</v>
      </c>
      <c r="AF30" s="442">
        <v>5.2629854958349126E-3</v>
      </c>
      <c r="AG30" s="442">
        <v>4.2308227785403668E-6</v>
      </c>
      <c r="AH30" s="442">
        <v>2.3223540832491535E-2</v>
      </c>
      <c r="AI30" s="442">
        <v>5.4381640485494549E-3</v>
      </c>
      <c r="AJ30" s="442">
        <v>3.924900436885371E-3</v>
      </c>
      <c r="AK30" s="442">
        <v>1.5266350188516094E-4</v>
      </c>
      <c r="AL30" s="442">
        <v>8.0557232597270716E-5</v>
      </c>
      <c r="AM30" s="442">
        <v>1.3240558145585718E-2</v>
      </c>
      <c r="AN30" s="442">
        <v>6.8324896756711986E-4</v>
      </c>
      <c r="AO30" s="442">
        <v>2.0035411445203013E-2</v>
      </c>
      <c r="AP30" s="318">
        <f t="shared" si="0"/>
        <v>1.0836131707249961</v>
      </c>
    </row>
    <row r="31" spans="1:42" ht="12.5" x14ac:dyDescent="0.2">
      <c r="A31" s="281" t="s">
        <v>472</v>
      </c>
      <c r="B31" s="283" t="s">
        <v>384</v>
      </c>
      <c r="C31" s="442">
        <v>1.3304067714626805E-2</v>
      </c>
      <c r="D31" s="442">
        <v>5.350510958861205E-3</v>
      </c>
      <c r="E31" s="442">
        <v>2.2009394300568565E-2</v>
      </c>
      <c r="F31" s="442">
        <v>0</v>
      </c>
      <c r="G31" s="442">
        <v>1.6115509631662975E-2</v>
      </c>
      <c r="H31" s="442">
        <v>1.1216381662674062E-2</v>
      </c>
      <c r="I31" s="442">
        <v>1.1936684957023515E-2</v>
      </c>
      <c r="J31" s="442">
        <v>6.5051286930443344E-3</v>
      </c>
      <c r="K31" s="442">
        <v>1.614944683200554E-3</v>
      </c>
      <c r="L31" s="442">
        <v>1.0415750140851448E-2</v>
      </c>
      <c r="M31" s="442">
        <v>6.4141546415308883E-3</v>
      </c>
      <c r="N31" s="442">
        <v>4.0249755517710933E-3</v>
      </c>
      <c r="O31" s="442">
        <v>5.991782110775873E-3</v>
      </c>
      <c r="P31" s="442">
        <v>7.3261807820801288E-3</v>
      </c>
      <c r="Q31" s="442">
        <v>7.4511087747916463E-3</v>
      </c>
      <c r="R31" s="442">
        <v>6.5684216704916922E-3</v>
      </c>
      <c r="S31" s="442">
        <v>8.3964032168202269E-3</v>
      </c>
      <c r="T31" s="442">
        <v>7.1915372333490732E-3</v>
      </c>
      <c r="U31" s="442">
        <v>9.0593086037410956E-3</v>
      </c>
      <c r="V31" s="442">
        <v>7.3768048381398802E-3</v>
      </c>
      <c r="W31" s="442">
        <v>7.0623127081834713E-3</v>
      </c>
      <c r="X31" s="442">
        <v>1.5795383428662976E-2</v>
      </c>
      <c r="Y31" s="442">
        <v>9.4801413027595406E-3</v>
      </c>
      <c r="Z31" s="442">
        <v>3.1952897952903484E-3</v>
      </c>
      <c r="AA31" s="442">
        <v>3.9112035128679471E-3</v>
      </c>
      <c r="AB31" s="442">
        <v>2.8106723758564082E-3</v>
      </c>
      <c r="AC31" s="442">
        <v>1.0020402876397627</v>
      </c>
      <c r="AD31" s="442">
        <v>1.0785051573190874E-3</v>
      </c>
      <c r="AE31" s="442">
        <v>3.3169475736850211E-4</v>
      </c>
      <c r="AF31" s="442">
        <v>1.9288192528412909E-3</v>
      </c>
      <c r="AG31" s="442">
        <v>2.1624308143744676E-4</v>
      </c>
      <c r="AH31" s="442">
        <v>1.8858199578838911E-3</v>
      </c>
      <c r="AI31" s="442">
        <v>2.5806301998496256E-3</v>
      </c>
      <c r="AJ31" s="442">
        <v>8.5462428138926017E-3</v>
      </c>
      <c r="AK31" s="442">
        <v>6.4666216307790268E-3</v>
      </c>
      <c r="AL31" s="442">
        <v>4.1173892457194413E-3</v>
      </c>
      <c r="AM31" s="442">
        <v>1.168845036592599E-2</v>
      </c>
      <c r="AN31" s="442">
        <v>2.8720714073141321E-2</v>
      </c>
      <c r="AO31" s="442">
        <v>9.1542218603275927E-3</v>
      </c>
      <c r="AP31" s="318">
        <f t="shared" si="0"/>
        <v>1.2801254714655466</v>
      </c>
    </row>
    <row r="32" spans="1:42" ht="12.5" x14ac:dyDescent="0.2">
      <c r="A32" s="281" t="s">
        <v>473</v>
      </c>
      <c r="B32" s="283" t="s">
        <v>37</v>
      </c>
      <c r="C32" s="442">
        <v>1.7730504335563672E-3</v>
      </c>
      <c r="D32" s="442">
        <v>1.2866772993615281E-4</v>
      </c>
      <c r="E32" s="442">
        <v>1.6200370293621458E-4</v>
      </c>
      <c r="F32" s="442">
        <v>0</v>
      </c>
      <c r="G32" s="442">
        <v>1.7422719900668233E-3</v>
      </c>
      <c r="H32" s="442">
        <v>3.2454641846540845E-3</v>
      </c>
      <c r="I32" s="442">
        <v>2.0425506532503884E-3</v>
      </c>
      <c r="J32" s="442">
        <v>1.6794365543594653E-3</v>
      </c>
      <c r="K32" s="442">
        <v>1.1196772878022722E-3</v>
      </c>
      <c r="L32" s="442">
        <v>1.0303869785589189E-3</v>
      </c>
      <c r="M32" s="442">
        <v>3.8052049025219022E-3</v>
      </c>
      <c r="N32" s="442">
        <v>2.3322460075454992E-4</v>
      </c>
      <c r="O32" s="442">
        <v>2.1252186681793364E-4</v>
      </c>
      <c r="P32" s="442">
        <v>3.0808809009165001E-3</v>
      </c>
      <c r="Q32" s="442">
        <v>2.4896550339112184E-3</v>
      </c>
      <c r="R32" s="442">
        <v>1.8143446826476115E-3</v>
      </c>
      <c r="S32" s="442">
        <v>3.0911154122725943E-3</v>
      </c>
      <c r="T32" s="442">
        <v>2.152375481615901E-3</v>
      </c>
      <c r="U32" s="442">
        <v>1.8372149780789995E-3</v>
      </c>
      <c r="V32" s="442">
        <v>1.6207704753447362E-4</v>
      </c>
      <c r="W32" s="442">
        <v>1.7973933611042247E-4</v>
      </c>
      <c r="X32" s="442">
        <v>2.5031685523261831E-3</v>
      </c>
      <c r="Y32" s="442">
        <v>3.4277327903091057E-3</v>
      </c>
      <c r="Z32" s="442">
        <v>5.4870495545586116E-3</v>
      </c>
      <c r="AA32" s="442">
        <v>6.9465566587321882E-3</v>
      </c>
      <c r="AB32" s="442">
        <v>7.2630234088786483E-3</v>
      </c>
      <c r="AC32" s="442">
        <v>4.9062654759992027E-3</v>
      </c>
      <c r="AD32" s="442">
        <v>1.0125469233291613</v>
      </c>
      <c r="AE32" s="442">
        <v>1.8855784363879038E-2</v>
      </c>
      <c r="AF32" s="442">
        <v>4.5268169870382883E-3</v>
      </c>
      <c r="AG32" s="442">
        <v>7.7302277709086561E-5</v>
      </c>
      <c r="AH32" s="442">
        <v>5.6736879163621651E-3</v>
      </c>
      <c r="AI32" s="442">
        <v>2.7892305117314478E-3</v>
      </c>
      <c r="AJ32" s="442">
        <v>2.9270203680992505E-3</v>
      </c>
      <c r="AK32" s="442">
        <v>6.2627133717379655E-3</v>
      </c>
      <c r="AL32" s="442">
        <v>1.4718786136104956E-3</v>
      </c>
      <c r="AM32" s="442">
        <v>1.9814141130765433E-3</v>
      </c>
      <c r="AN32" s="442">
        <v>8.1180818037746765E-4</v>
      </c>
      <c r="AO32" s="442">
        <v>1.6197435041259193E-3</v>
      </c>
      <c r="AP32" s="318">
        <f t="shared" si="0"/>
        <v>1.1204402402318898</v>
      </c>
    </row>
    <row r="33" spans="1:42" ht="12.5" x14ac:dyDescent="0.2">
      <c r="A33" s="281" t="s">
        <v>474</v>
      </c>
      <c r="B33" s="283" t="s">
        <v>38</v>
      </c>
      <c r="C33" s="442">
        <v>1.8918272381281357E-3</v>
      </c>
      <c r="D33" s="442">
        <v>2.416312133262291E-4</v>
      </c>
      <c r="E33" s="442">
        <v>3.8940730528695433E-4</v>
      </c>
      <c r="F33" s="442">
        <v>0</v>
      </c>
      <c r="G33" s="442">
        <v>1.7222738709771581E-3</v>
      </c>
      <c r="H33" s="442">
        <v>3.2852433810174383E-4</v>
      </c>
      <c r="I33" s="442">
        <v>3.8094637315466028E-4</v>
      </c>
      <c r="J33" s="442">
        <v>1.2138833268485068E-3</v>
      </c>
      <c r="K33" s="442">
        <v>1.2599460714550234E-4</v>
      </c>
      <c r="L33" s="442">
        <v>6.3803571085132703E-4</v>
      </c>
      <c r="M33" s="442">
        <v>3.0833791649981955E-3</v>
      </c>
      <c r="N33" s="442">
        <v>1.6066851263630514E-4</v>
      </c>
      <c r="O33" s="442">
        <v>1.4561541067094355E-4</v>
      </c>
      <c r="P33" s="442">
        <v>2.5393138826101903E-3</v>
      </c>
      <c r="Q33" s="442">
        <v>2.6046661670668794E-4</v>
      </c>
      <c r="R33" s="442">
        <v>1.5380963263540435E-3</v>
      </c>
      <c r="S33" s="442">
        <v>2.9473333710555775E-4</v>
      </c>
      <c r="T33" s="442">
        <v>2.9346913908243039E-4</v>
      </c>
      <c r="U33" s="442">
        <v>1.5201105696334167E-3</v>
      </c>
      <c r="V33" s="442">
        <v>2.1559130032077709E-4</v>
      </c>
      <c r="W33" s="442">
        <v>2.2306754144470233E-4</v>
      </c>
      <c r="X33" s="442">
        <v>1.568036662396117E-3</v>
      </c>
      <c r="Y33" s="442">
        <v>2.4289086051174618E-3</v>
      </c>
      <c r="Z33" s="442">
        <v>1.3969866805535419E-3</v>
      </c>
      <c r="AA33" s="442">
        <v>3.9781209597681584E-4</v>
      </c>
      <c r="AB33" s="442">
        <v>4.1992998438732793E-4</v>
      </c>
      <c r="AC33" s="442">
        <v>1.6585719045362567E-2</v>
      </c>
      <c r="AD33" s="442">
        <v>8.2648157902418147E-3</v>
      </c>
      <c r="AE33" s="442">
        <v>1.0200400270950705</v>
      </c>
      <c r="AF33" s="442">
        <v>7.6447469171940074E-3</v>
      </c>
      <c r="AG33" s="442">
        <v>1.3370783344587687E-4</v>
      </c>
      <c r="AH33" s="442">
        <v>1.2410679193940516E-3</v>
      </c>
      <c r="AI33" s="442">
        <v>1.7258512368516642E-3</v>
      </c>
      <c r="AJ33" s="442">
        <v>9.9462859757104317E-3</v>
      </c>
      <c r="AK33" s="442">
        <v>9.8819453894629823E-3</v>
      </c>
      <c r="AL33" s="442">
        <v>2.5458719503946401E-3</v>
      </c>
      <c r="AM33" s="442">
        <v>5.8808485327281881E-3</v>
      </c>
      <c r="AN33" s="442">
        <v>1.374404874571313E-3</v>
      </c>
      <c r="AO33" s="442">
        <v>1.1791661481941973E-2</v>
      </c>
      <c r="AP33" s="318">
        <f t="shared" si="0"/>
        <v>1.1086840023742428</v>
      </c>
    </row>
    <row r="34" spans="1:42" ht="12.5" x14ac:dyDescent="0.2">
      <c r="A34" s="281" t="s">
        <v>475</v>
      </c>
      <c r="B34" s="283" t="s">
        <v>476</v>
      </c>
      <c r="C34" s="442">
        <v>1.8937164991079863E-2</v>
      </c>
      <c r="D34" s="442">
        <v>1.7666775917389285E-2</v>
      </c>
      <c r="E34" s="442">
        <v>8.228990900228043E-4</v>
      </c>
      <c r="F34" s="442">
        <v>0</v>
      </c>
      <c r="G34" s="442">
        <v>1.9587404323322385E-2</v>
      </c>
      <c r="H34" s="442">
        <v>7.2578430079149768E-3</v>
      </c>
      <c r="I34" s="442">
        <v>1.4746775290079683E-2</v>
      </c>
      <c r="J34" s="442">
        <v>1.2412104223552912E-2</v>
      </c>
      <c r="K34" s="442">
        <v>1.0836764610014165E-2</v>
      </c>
      <c r="L34" s="442">
        <v>1.0557751558371884E-2</v>
      </c>
      <c r="M34" s="442">
        <v>2.6491301408951402E-2</v>
      </c>
      <c r="N34" s="442">
        <v>7.3677237868756372E-3</v>
      </c>
      <c r="O34" s="442">
        <v>7.4988984779177786E-4</v>
      </c>
      <c r="P34" s="442">
        <v>1.1699192530647006E-2</v>
      </c>
      <c r="Q34" s="442">
        <v>5.5482997333914617E-3</v>
      </c>
      <c r="R34" s="442">
        <v>9.7475913441325019E-3</v>
      </c>
      <c r="S34" s="442">
        <v>6.8890714193118137E-3</v>
      </c>
      <c r="T34" s="442">
        <v>8.7531720322861235E-3</v>
      </c>
      <c r="U34" s="442">
        <v>1.133492808548088E-2</v>
      </c>
      <c r="V34" s="442">
        <v>8.126197937959259E-4</v>
      </c>
      <c r="W34" s="442">
        <v>6.3774148006268952E-3</v>
      </c>
      <c r="X34" s="442">
        <v>2.2342875129588342E-2</v>
      </c>
      <c r="Y34" s="442">
        <v>1.4923159315412523E-2</v>
      </c>
      <c r="Z34" s="442">
        <v>1.9624958119015726E-2</v>
      </c>
      <c r="AA34" s="442">
        <v>8.8866086168645515E-3</v>
      </c>
      <c r="AB34" s="442">
        <v>2.524769268628612E-2</v>
      </c>
      <c r="AC34" s="442">
        <v>1.1160463227548883E-2</v>
      </c>
      <c r="AD34" s="442">
        <v>1.4573347549541317E-2</v>
      </c>
      <c r="AE34" s="442">
        <v>4.5865246508462726E-4</v>
      </c>
      <c r="AF34" s="442">
        <v>1.0274915474576261</v>
      </c>
      <c r="AG34" s="442">
        <v>2.094271125924046E-4</v>
      </c>
      <c r="AH34" s="442">
        <v>1.3594129206541237E-2</v>
      </c>
      <c r="AI34" s="442">
        <v>8.5246113429968788E-3</v>
      </c>
      <c r="AJ34" s="442">
        <v>6.8363072384102627E-3</v>
      </c>
      <c r="AK34" s="442">
        <v>2.1800741833866547E-2</v>
      </c>
      <c r="AL34" s="442">
        <v>3.9876093857804133E-3</v>
      </c>
      <c r="AM34" s="442">
        <v>1.0662397447507101E-2</v>
      </c>
      <c r="AN34" s="442">
        <v>0.11365064766100279</v>
      </c>
      <c r="AO34" s="442">
        <v>4.1657505355419573E-2</v>
      </c>
      <c r="AP34" s="318">
        <f t="shared" si="0"/>
        <v>1.5325718635907053</v>
      </c>
    </row>
    <row r="35" spans="1:42" ht="12.5" x14ac:dyDescent="0.2">
      <c r="A35" s="281" t="s">
        <v>477</v>
      </c>
      <c r="B35" s="283" t="s">
        <v>193</v>
      </c>
      <c r="C35" s="442">
        <v>1.3621996902677188E-5</v>
      </c>
      <c r="D35" s="442">
        <v>2.0000725770466674E-6</v>
      </c>
      <c r="E35" s="442">
        <v>2.5707679921076561E-6</v>
      </c>
      <c r="F35" s="442">
        <v>0</v>
      </c>
      <c r="G35" s="442">
        <v>1.7011999744987869E-5</v>
      </c>
      <c r="H35" s="442">
        <v>3.2057320661460718E-6</v>
      </c>
      <c r="I35" s="442">
        <v>1.2503120646478145E-5</v>
      </c>
      <c r="J35" s="442">
        <v>3.3785874094464726E-5</v>
      </c>
      <c r="K35" s="442">
        <v>8.74034445315363E-7</v>
      </c>
      <c r="L35" s="442">
        <v>1.3595619275306012E-5</v>
      </c>
      <c r="M35" s="442">
        <v>1.5975796003814108E-5</v>
      </c>
      <c r="N35" s="442">
        <v>1.25453196165768E-6</v>
      </c>
      <c r="O35" s="442">
        <v>1.3206849605920519E-6</v>
      </c>
      <c r="P35" s="442">
        <v>1.8562526497320824E-5</v>
      </c>
      <c r="Q35" s="442">
        <v>3.4050729603632577E-6</v>
      </c>
      <c r="R35" s="442">
        <v>2.5230218827291869E-5</v>
      </c>
      <c r="S35" s="442">
        <v>1.8548900746336625E-5</v>
      </c>
      <c r="T35" s="442">
        <v>2.3361799759519351E-5</v>
      </c>
      <c r="U35" s="442">
        <v>3.8216601879910679E-5</v>
      </c>
      <c r="V35" s="442">
        <v>3.5982854942347645E-6</v>
      </c>
      <c r="W35" s="442">
        <v>2.4552357463320107E-6</v>
      </c>
      <c r="X35" s="442">
        <v>1.3134539186918543E-5</v>
      </c>
      <c r="Y35" s="442">
        <v>2.6836867710875945E-5</v>
      </c>
      <c r="Z35" s="442">
        <v>2.0811953861060678E-5</v>
      </c>
      <c r="AA35" s="442">
        <v>1.2475224625350671E-4</v>
      </c>
      <c r="AB35" s="442">
        <v>2.9596124591102523E-5</v>
      </c>
      <c r="AC35" s="442">
        <v>1.0540851442572685E-4</v>
      </c>
      <c r="AD35" s="442">
        <v>1.5807951128380554E-4</v>
      </c>
      <c r="AE35" s="442">
        <v>5.4323226659553321E-6</v>
      </c>
      <c r="AF35" s="442">
        <v>2.4293430940907761E-5</v>
      </c>
      <c r="AG35" s="442">
        <v>1.0000081295548575</v>
      </c>
      <c r="AH35" s="442">
        <v>8.4813321069361272E-5</v>
      </c>
      <c r="AI35" s="442">
        <v>4.309398816788493E-5</v>
      </c>
      <c r="AJ35" s="442">
        <v>3.4765659667177366E-5</v>
      </c>
      <c r="AK35" s="442">
        <v>1.9039145698460913E-4</v>
      </c>
      <c r="AL35" s="442">
        <v>1.5479127249251912E-4</v>
      </c>
      <c r="AM35" s="442">
        <v>5.9547606563120895E-5</v>
      </c>
      <c r="AN35" s="442">
        <v>7.6868942751018554E-6</v>
      </c>
      <c r="AO35" s="442">
        <v>1.6334737060601242E-4</v>
      </c>
      <c r="AP35" s="318">
        <f t="shared" si="0"/>
        <v>1.0013426641375789</v>
      </c>
    </row>
    <row r="36" spans="1:42" ht="12.5" x14ac:dyDescent="0.2">
      <c r="A36" s="281" t="s">
        <v>478</v>
      </c>
      <c r="B36" s="283" t="s">
        <v>39</v>
      </c>
      <c r="C36" s="442">
        <v>4.5642779954428653E-5</v>
      </c>
      <c r="D36" s="442">
        <v>3.0702857737469992E-6</v>
      </c>
      <c r="E36" s="442">
        <v>2.9515715353636177E-6</v>
      </c>
      <c r="F36" s="442">
        <v>0</v>
      </c>
      <c r="G36" s="442">
        <v>7.0216782932715858E-5</v>
      </c>
      <c r="H36" s="442">
        <v>3.8371616675827115E-6</v>
      </c>
      <c r="I36" s="442">
        <v>6.5611605608302187E-5</v>
      </c>
      <c r="J36" s="442">
        <v>1.8142348194077598E-5</v>
      </c>
      <c r="K36" s="442">
        <v>1.7342830949471246E-6</v>
      </c>
      <c r="L36" s="442">
        <v>2.0093848529570588E-5</v>
      </c>
      <c r="M36" s="442">
        <v>8.3136003428426825E-5</v>
      </c>
      <c r="N36" s="442">
        <v>2.3914060504714859E-6</v>
      </c>
      <c r="O36" s="442">
        <v>1.8390266526336598E-6</v>
      </c>
      <c r="P36" s="442">
        <v>4.278678368862227E-5</v>
      </c>
      <c r="Q36" s="442">
        <v>8.3255229485177309E-5</v>
      </c>
      <c r="R36" s="442">
        <v>5.8425554662580762E-5</v>
      </c>
      <c r="S36" s="442">
        <v>5.3528266161419246E-5</v>
      </c>
      <c r="T36" s="442">
        <v>4.7916327421749059E-6</v>
      </c>
      <c r="U36" s="442">
        <v>3.5649694186213568E-5</v>
      </c>
      <c r="V36" s="442">
        <v>2.6748557436032002E-6</v>
      </c>
      <c r="W36" s="442">
        <v>2.9204516157922157E-6</v>
      </c>
      <c r="X36" s="442">
        <v>3.6655535966526322E-5</v>
      </c>
      <c r="Y36" s="442">
        <v>1.4076154165628118E-4</v>
      </c>
      <c r="Z36" s="442">
        <v>3.911654367674989E-5</v>
      </c>
      <c r="AA36" s="442">
        <v>1.0483678379903601E-4</v>
      </c>
      <c r="AB36" s="442">
        <v>2.1419301605822788E-4</v>
      </c>
      <c r="AC36" s="442">
        <v>8.3899575838743297E-5</v>
      </c>
      <c r="AD36" s="442">
        <v>7.3314171085938232E-5</v>
      </c>
      <c r="AE36" s="442">
        <v>2.8451784417800105E-6</v>
      </c>
      <c r="AF36" s="442">
        <v>1.1835023851729453E-4</v>
      </c>
      <c r="AG36" s="442">
        <v>1.3109957469734927E-6</v>
      </c>
      <c r="AH36" s="442">
        <v>1.000042625036325</v>
      </c>
      <c r="AI36" s="442">
        <v>1.2785380004471612E-4</v>
      </c>
      <c r="AJ36" s="442">
        <v>6.2565685390459741E-5</v>
      </c>
      <c r="AK36" s="442">
        <v>7.271348925095875E-5</v>
      </c>
      <c r="AL36" s="442">
        <v>2.4962092446569405E-5</v>
      </c>
      <c r="AM36" s="442">
        <v>4.8635476108249835E-5</v>
      </c>
      <c r="AN36" s="442">
        <v>1.8879321540426571E-5</v>
      </c>
      <c r="AO36" s="442">
        <v>0.18520248793539337</v>
      </c>
      <c r="AP36" s="318">
        <f t="shared" si="0"/>
        <v>1.0018162180536017</v>
      </c>
    </row>
    <row r="37" spans="1:42" ht="12.5" x14ac:dyDescent="0.2">
      <c r="A37" s="281" t="s">
        <v>479</v>
      </c>
      <c r="B37" s="283" t="s">
        <v>40</v>
      </c>
      <c r="C37" s="442">
        <v>1.3557210624840981E-5</v>
      </c>
      <c r="D37" s="442">
        <v>1.3962451575470086E-5</v>
      </c>
      <c r="E37" s="442">
        <v>5.8363891800561884E-7</v>
      </c>
      <c r="F37" s="442">
        <v>0</v>
      </c>
      <c r="G37" s="442">
        <v>1.4460366149217407E-5</v>
      </c>
      <c r="H37" s="442">
        <v>5.7201700203257892E-6</v>
      </c>
      <c r="I37" s="442">
        <v>1.1655943845750267E-5</v>
      </c>
      <c r="J37" s="442">
        <v>1.0161042174273361E-5</v>
      </c>
      <c r="K37" s="442">
        <v>6.9282861841550156E-6</v>
      </c>
      <c r="L37" s="442">
        <v>2.1900953657439583E-4</v>
      </c>
      <c r="M37" s="442">
        <v>1.8285455492175534E-5</v>
      </c>
      <c r="N37" s="442">
        <v>4.7923954886924729E-6</v>
      </c>
      <c r="O37" s="442">
        <v>5.9350155139420726E-7</v>
      </c>
      <c r="P37" s="442">
        <v>9.1945708120217853E-6</v>
      </c>
      <c r="Q37" s="442">
        <v>2.065584175243674E-5</v>
      </c>
      <c r="R37" s="442">
        <v>2.1413923229924625E-5</v>
      </c>
      <c r="S37" s="442">
        <v>2.0630179483739886E-5</v>
      </c>
      <c r="T37" s="442">
        <v>1.8527748682150893E-5</v>
      </c>
      <c r="U37" s="442">
        <v>7.5418545643314463E-4</v>
      </c>
      <c r="V37" s="442">
        <v>2.9045375725633061E-5</v>
      </c>
      <c r="W37" s="442">
        <v>2.4996655213718082E-5</v>
      </c>
      <c r="X37" s="442">
        <v>2.1913218049474169E-5</v>
      </c>
      <c r="Y37" s="442">
        <v>1.9605675890480129E-4</v>
      </c>
      <c r="Z37" s="442">
        <v>1.534636126378281E-5</v>
      </c>
      <c r="AA37" s="442">
        <v>1.5634439731681521E-5</v>
      </c>
      <c r="AB37" s="442">
        <v>1.8532643432768462E-5</v>
      </c>
      <c r="AC37" s="442">
        <v>8.4036245199693665E-6</v>
      </c>
      <c r="AD37" s="442">
        <v>1.0139334257126229E-5</v>
      </c>
      <c r="AE37" s="442">
        <v>2.0970657169179473E-6</v>
      </c>
      <c r="AF37" s="442">
        <v>6.539616553150404E-4</v>
      </c>
      <c r="AG37" s="442">
        <v>5.3392701704849967E-7</v>
      </c>
      <c r="AH37" s="442">
        <v>1.5934796986572176E-4</v>
      </c>
      <c r="AI37" s="442">
        <v>1.0000073725069885</v>
      </c>
      <c r="AJ37" s="442">
        <v>5.2664375766928442E-6</v>
      </c>
      <c r="AK37" s="442">
        <v>1.4922730327789266E-5</v>
      </c>
      <c r="AL37" s="442">
        <v>1.0166269105032551E-5</v>
      </c>
      <c r="AM37" s="442">
        <v>7.9321646638444168E-6</v>
      </c>
      <c r="AN37" s="442">
        <v>1.03604882944648E-4</v>
      </c>
      <c r="AO37" s="442">
        <v>5.6021782869536279E-5</v>
      </c>
      <c r="AP37" s="318">
        <f t="shared" si="0"/>
        <v>1.0024695917396123</v>
      </c>
    </row>
    <row r="38" spans="1:42" ht="12.5" x14ac:dyDescent="0.2">
      <c r="A38" s="281" t="s">
        <v>480</v>
      </c>
      <c r="B38" s="283" t="s">
        <v>481</v>
      </c>
      <c r="C38" s="442">
        <v>2.4780533616821222E-4</v>
      </c>
      <c r="D38" s="442">
        <v>1.9792997737804229E-7</v>
      </c>
      <c r="E38" s="442">
        <v>8.3101997203037194E-7</v>
      </c>
      <c r="F38" s="442">
        <v>0</v>
      </c>
      <c r="G38" s="442">
        <v>5.3587700059795331E-5</v>
      </c>
      <c r="H38" s="442">
        <v>2.9538800579345482E-6</v>
      </c>
      <c r="I38" s="442">
        <v>1.5776316298699694E-8</v>
      </c>
      <c r="J38" s="442">
        <v>4.3340025584971574E-7</v>
      </c>
      <c r="K38" s="442">
        <v>5.4660369533769811E-10</v>
      </c>
      <c r="L38" s="442">
        <v>1.9663769470895241E-7</v>
      </c>
      <c r="M38" s="442">
        <v>4.0245922882610005E-9</v>
      </c>
      <c r="N38" s="442">
        <v>3.0843593324149E-9</v>
      </c>
      <c r="O38" s="442">
        <v>8.7847694589375665E-9</v>
      </c>
      <c r="P38" s="442">
        <v>2.452682808302839E-9</v>
      </c>
      <c r="Q38" s="442">
        <v>1.6421132406066038E-9</v>
      </c>
      <c r="R38" s="442">
        <v>3.4322034629114486E-9</v>
      </c>
      <c r="S38" s="442">
        <v>4.5471233974140958E-9</v>
      </c>
      <c r="T38" s="442">
        <v>3.8879326408760372E-9</v>
      </c>
      <c r="U38" s="442">
        <v>5.7583945005240274E-9</v>
      </c>
      <c r="V38" s="442">
        <v>3.5577863091820134E-9</v>
      </c>
      <c r="W38" s="442">
        <v>2.6685525395530499E-9</v>
      </c>
      <c r="X38" s="442">
        <v>4.2254121982956744E-6</v>
      </c>
      <c r="Y38" s="442">
        <v>2.7945298892114686E-7</v>
      </c>
      <c r="Z38" s="442">
        <v>6.2765500144813519E-9</v>
      </c>
      <c r="AA38" s="442">
        <v>1.3789497834985784E-8</v>
      </c>
      <c r="AB38" s="442">
        <v>3.6136324136949883E-9</v>
      </c>
      <c r="AC38" s="442">
        <v>4.2959842495242057E-9</v>
      </c>
      <c r="AD38" s="442">
        <v>4.839536153589006E-9</v>
      </c>
      <c r="AE38" s="442">
        <v>2.7510668889820902E-9</v>
      </c>
      <c r="AF38" s="442">
        <v>2.9459478337505901E-9</v>
      </c>
      <c r="AG38" s="442">
        <v>1.6903307357001907E-10</v>
      </c>
      <c r="AH38" s="442">
        <v>7.8246639790553478E-9</v>
      </c>
      <c r="AI38" s="442">
        <v>6.7686398534265409E-7</v>
      </c>
      <c r="AJ38" s="442">
        <v>1.0086429466035964</v>
      </c>
      <c r="AK38" s="442">
        <v>1.164877075215576E-8</v>
      </c>
      <c r="AL38" s="442">
        <v>3.2184842847304055E-9</v>
      </c>
      <c r="AM38" s="442">
        <v>4.4372570626339298E-6</v>
      </c>
      <c r="AN38" s="442">
        <v>3.3738310215285686E-8</v>
      </c>
      <c r="AO38" s="442">
        <v>1.1435274330000497E-8</v>
      </c>
      <c r="AP38" s="318">
        <f t="shared" si="0"/>
        <v>1.0089587267689253</v>
      </c>
    </row>
    <row r="39" spans="1:42" ht="12.5" x14ac:dyDescent="0.2">
      <c r="A39" s="281" t="s">
        <v>482</v>
      </c>
      <c r="B39" s="283" t="s">
        <v>483</v>
      </c>
      <c r="C39" s="442">
        <v>4.5134301431714203E-5</v>
      </c>
      <c r="D39" s="442">
        <v>8.507599780862095E-6</v>
      </c>
      <c r="E39" s="442">
        <v>4.1689581029334558E-6</v>
      </c>
      <c r="F39" s="442">
        <v>0</v>
      </c>
      <c r="G39" s="442">
        <v>8.434414135995814E-5</v>
      </c>
      <c r="H39" s="442">
        <v>1.0009414737270414E-5</v>
      </c>
      <c r="I39" s="442">
        <v>1.2023665737292837E-5</v>
      </c>
      <c r="J39" s="442">
        <v>3.7529067895894269E-4</v>
      </c>
      <c r="K39" s="442">
        <v>4.7738654054072364E-6</v>
      </c>
      <c r="L39" s="442">
        <v>7.3920508633767751E-5</v>
      </c>
      <c r="M39" s="442">
        <v>1.953030113550348E-5</v>
      </c>
      <c r="N39" s="442">
        <v>6.5603269003695641E-6</v>
      </c>
      <c r="O39" s="442">
        <v>4.9249761135070546E-6</v>
      </c>
      <c r="P39" s="442">
        <v>1.8469171419134664E-4</v>
      </c>
      <c r="Q39" s="442">
        <v>1.0680530598109952E-5</v>
      </c>
      <c r="R39" s="442">
        <v>4.9533552058524393E-4</v>
      </c>
      <c r="S39" s="442">
        <v>1.166759941628892E-5</v>
      </c>
      <c r="T39" s="442">
        <v>2.1755009776766383E-5</v>
      </c>
      <c r="U39" s="442">
        <v>1.3914216523864661E-4</v>
      </c>
      <c r="V39" s="442">
        <v>1.0690031107167739E-5</v>
      </c>
      <c r="W39" s="442">
        <v>8.9182155310239347E-6</v>
      </c>
      <c r="X39" s="442">
        <v>1.5088020919273982E-5</v>
      </c>
      <c r="Y39" s="442">
        <v>1.7351645424582913E-4</v>
      </c>
      <c r="Z39" s="442">
        <v>1.2755057182627769E-4</v>
      </c>
      <c r="AA39" s="442">
        <v>2.3813406837891182E-3</v>
      </c>
      <c r="AB39" s="442">
        <v>7.2882832244411508E-4</v>
      </c>
      <c r="AC39" s="442">
        <v>1.2637243783244947E-4</v>
      </c>
      <c r="AD39" s="442">
        <v>3.2589498107609473E-4</v>
      </c>
      <c r="AE39" s="442">
        <v>8.8008978700688578E-6</v>
      </c>
      <c r="AF39" s="442">
        <v>2.9411595604130028E-4</v>
      </c>
      <c r="AG39" s="442">
        <v>1.6394784041085798E-5</v>
      </c>
      <c r="AH39" s="442">
        <v>3.9721131339977225E-5</v>
      </c>
      <c r="AI39" s="442">
        <v>2.6904907350120034E-4</v>
      </c>
      <c r="AJ39" s="442">
        <v>1.8188299653244908E-4</v>
      </c>
      <c r="AK39" s="442">
        <v>1.0000135944861768</v>
      </c>
      <c r="AL39" s="442">
        <v>3.1216586004942945E-4</v>
      </c>
      <c r="AM39" s="442">
        <v>9.7581776580693677E-4</v>
      </c>
      <c r="AN39" s="442">
        <v>4.6354637328441423E-5</v>
      </c>
      <c r="AO39" s="442">
        <v>3.2384308909469436E-5</v>
      </c>
      <c r="AP39" s="318">
        <f t="shared" si="0"/>
        <v>1.0075685585855629</v>
      </c>
    </row>
    <row r="40" spans="1:42" ht="12.5" x14ac:dyDescent="0.2">
      <c r="A40" s="281" t="s">
        <v>484</v>
      </c>
      <c r="B40" s="283" t="s">
        <v>41</v>
      </c>
      <c r="C40" s="442">
        <v>4.4621940417822028E-3</v>
      </c>
      <c r="D40" s="442">
        <v>5.7555355559578197E-3</v>
      </c>
      <c r="E40" s="442">
        <v>4.3481941289233298E-4</v>
      </c>
      <c r="F40" s="442">
        <v>0</v>
      </c>
      <c r="G40" s="442">
        <v>5.7142698194403482E-3</v>
      </c>
      <c r="H40" s="442">
        <v>4.5854055002313892E-3</v>
      </c>
      <c r="I40" s="442">
        <v>5.0534473782888811E-3</v>
      </c>
      <c r="J40" s="442">
        <v>8.0324708775728684E-3</v>
      </c>
      <c r="K40" s="442">
        <v>1.2281299331475678E-3</v>
      </c>
      <c r="L40" s="442">
        <v>7.2206416983874215E-3</v>
      </c>
      <c r="M40" s="442">
        <v>1.0384674018565389E-2</v>
      </c>
      <c r="N40" s="442">
        <v>5.4341507081102143E-4</v>
      </c>
      <c r="O40" s="442">
        <v>5.1013854322958766E-4</v>
      </c>
      <c r="P40" s="442">
        <v>5.0064597043041094E-3</v>
      </c>
      <c r="Q40" s="442">
        <v>6.5134815689447106E-3</v>
      </c>
      <c r="R40" s="442">
        <v>6.0483805198886017E-3</v>
      </c>
      <c r="S40" s="442">
        <v>5.325339379788672E-3</v>
      </c>
      <c r="T40" s="442">
        <v>8.0329625340109477E-3</v>
      </c>
      <c r="U40" s="442">
        <v>7.0821898654716432E-3</v>
      </c>
      <c r="V40" s="442">
        <v>7.7038062271822137E-3</v>
      </c>
      <c r="W40" s="442">
        <v>2.3114233246635152E-3</v>
      </c>
      <c r="X40" s="442">
        <v>4.3490685626913226E-3</v>
      </c>
      <c r="Y40" s="442">
        <v>1.6069947147345037E-2</v>
      </c>
      <c r="Z40" s="442">
        <v>1.2781608986345968E-2</v>
      </c>
      <c r="AA40" s="442">
        <v>2.5590413334055779E-2</v>
      </c>
      <c r="AB40" s="442">
        <v>1.1182700580512567E-2</v>
      </c>
      <c r="AC40" s="442">
        <v>1.4523892979704651E-2</v>
      </c>
      <c r="AD40" s="442">
        <v>1.9403286909151742E-2</v>
      </c>
      <c r="AE40" s="442">
        <v>3.3602908051387336E-3</v>
      </c>
      <c r="AF40" s="442">
        <v>9.8378118338631124E-3</v>
      </c>
      <c r="AG40" s="442">
        <v>5.3623018851153899E-2</v>
      </c>
      <c r="AH40" s="442">
        <v>1.5736890331058882E-2</v>
      </c>
      <c r="AI40" s="442">
        <v>9.2027618928785075E-3</v>
      </c>
      <c r="AJ40" s="442">
        <v>8.6378538742074452E-3</v>
      </c>
      <c r="AK40" s="442">
        <v>1.4550823739506917E-2</v>
      </c>
      <c r="AL40" s="442">
        <v>1.0210122778176351</v>
      </c>
      <c r="AM40" s="442">
        <v>7.2234624000107051E-3</v>
      </c>
      <c r="AN40" s="442">
        <v>2.5942903658295775E-3</v>
      </c>
      <c r="AO40" s="442">
        <v>6.7153878707901932E-3</v>
      </c>
      <c r="AP40" s="318">
        <f t="shared" si="0"/>
        <v>1.3516295853856513</v>
      </c>
    </row>
    <row r="41" spans="1:42" ht="12.5" x14ac:dyDescent="0.2">
      <c r="A41" s="286">
        <v>37</v>
      </c>
      <c r="B41" s="283" t="s">
        <v>42</v>
      </c>
      <c r="C41" s="442">
        <v>5.092485238076977E-5</v>
      </c>
      <c r="D41" s="442">
        <v>3.8590581849591445E-6</v>
      </c>
      <c r="E41" s="442">
        <v>6.7500761492531643E-6</v>
      </c>
      <c r="F41" s="442">
        <v>0</v>
      </c>
      <c r="G41" s="442">
        <v>1.6951615132038125E-5</v>
      </c>
      <c r="H41" s="442">
        <v>4.7968589961761673E-6</v>
      </c>
      <c r="I41" s="442">
        <v>5.434367694333509E-6</v>
      </c>
      <c r="J41" s="442">
        <v>3.8361028058566386E-6</v>
      </c>
      <c r="K41" s="442">
        <v>1.855409546333581E-6</v>
      </c>
      <c r="L41" s="442">
        <v>4.9740733516750674E-6</v>
      </c>
      <c r="M41" s="442">
        <v>5.6367642060314503E-6</v>
      </c>
      <c r="N41" s="442">
        <v>2.154827826933961E-6</v>
      </c>
      <c r="O41" s="442">
        <v>1.8993968331883497E-6</v>
      </c>
      <c r="P41" s="442">
        <v>3.9829346144179328E-6</v>
      </c>
      <c r="Q41" s="442">
        <v>4.1755054888744418E-6</v>
      </c>
      <c r="R41" s="442">
        <v>4.3911929324022066E-6</v>
      </c>
      <c r="S41" s="442">
        <v>4.4175467983726295E-6</v>
      </c>
      <c r="T41" s="442">
        <v>4.3673426065666594E-6</v>
      </c>
      <c r="U41" s="442">
        <v>6.3767205342330543E-5</v>
      </c>
      <c r="V41" s="442">
        <v>4.2873933347165107E-6</v>
      </c>
      <c r="W41" s="442">
        <v>4.3702969516787419E-6</v>
      </c>
      <c r="X41" s="442">
        <v>8.2844912297542484E-6</v>
      </c>
      <c r="Y41" s="442">
        <v>7.6636104089380943E-5</v>
      </c>
      <c r="Z41" s="442">
        <v>4.4909588142610062E-6</v>
      </c>
      <c r="AA41" s="442">
        <v>4.7470586450297932E-6</v>
      </c>
      <c r="AB41" s="442">
        <v>4.3765810550393618E-6</v>
      </c>
      <c r="AC41" s="442">
        <v>2.9711927706111584E-4</v>
      </c>
      <c r="AD41" s="442">
        <v>2.297086411592574E-6</v>
      </c>
      <c r="AE41" s="442">
        <v>8.4176162096855554E-7</v>
      </c>
      <c r="AF41" s="442">
        <v>1.3052323450706509E-4</v>
      </c>
      <c r="AG41" s="442">
        <v>1.2135695558402762E-7</v>
      </c>
      <c r="AH41" s="442">
        <v>1.7816069716834935E-4</v>
      </c>
      <c r="AI41" s="442">
        <v>1.0499600635205952E-3</v>
      </c>
      <c r="AJ41" s="442">
        <v>4.0696002780280724E-3</v>
      </c>
      <c r="AK41" s="442">
        <v>4.6975442407516629E-6</v>
      </c>
      <c r="AL41" s="442">
        <v>2.3107043263230096E-6</v>
      </c>
      <c r="AM41" s="442">
        <v>1.0054833258684079</v>
      </c>
      <c r="AN41" s="442">
        <v>2.294128936065949E-5</v>
      </c>
      <c r="AO41" s="442">
        <v>4.0562473842848147E-5</v>
      </c>
      <c r="AP41" s="318">
        <f t="shared" si="0"/>
        <v>1.0115432671766194</v>
      </c>
    </row>
    <row r="42" spans="1:42" ht="12.5" x14ac:dyDescent="0.2">
      <c r="A42" s="287">
        <v>38</v>
      </c>
      <c r="B42" s="272" t="s">
        <v>282</v>
      </c>
      <c r="C42" s="442">
        <v>4.797911916167751E-4</v>
      </c>
      <c r="D42" s="442">
        <v>4.3291817131989008E-5</v>
      </c>
      <c r="E42" s="442">
        <v>4.6447722405034336E-5</v>
      </c>
      <c r="F42" s="442">
        <v>0</v>
      </c>
      <c r="G42" s="442">
        <v>9.3883618290075744E-4</v>
      </c>
      <c r="H42" s="442">
        <v>4.7999456964543468E-5</v>
      </c>
      <c r="I42" s="442">
        <v>5.6205003671840306E-5</v>
      </c>
      <c r="J42" s="442">
        <v>8.347226152966541E-4</v>
      </c>
      <c r="K42" s="442">
        <v>2.0445316424026366E-5</v>
      </c>
      <c r="L42" s="442">
        <v>3.0810215017336358E-4</v>
      </c>
      <c r="M42" s="442">
        <v>7.3669633977150144E-5</v>
      </c>
      <c r="N42" s="442">
        <v>1.8557604568215049E-5</v>
      </c>
      <c r="O42" s="442">
        <v>1.5648175336948292E-5</v>
      </c>
      <c r="P42" s="442">
        <v>7.9918809815627699E-4</v>
      </c>
      <c r="Q42" s="442">
        <v>5.2302825137424257E-5</v>
      </c>
      <c r="R42" s="442">
        <v>2.1626356953163492E-3</v>
      </c>
      <c r="S42" s="442">
        <v>5.748422925609165E-5</v>
      </c>
      <c r="T42" s="442">
        <v>5.7136260466620741E-5</v>
      </c>
      <c r="U42" s="442">
        <v>6.0708037204086141E-4</v>
      </c>
      <c r="V42" s="442">
        <v>5.2190337644549215E-5</v>
      </c>
      <c r="W42" s="442">
        <v>4.0373686660002466E-5</v>
      </c>
      <c r="X42" s="442">
        <v>1.8395648022376046E-3</v>
      </c>
      <c r="Y42" s="442">
        <v>7.6123619264542271E-4</v>
      </c>
      <c r="Z42" s="442">
        <v>1.0638570409069474E-4</v>
      </c>
      <c r="AA42" s="442">
        <v>9.1209252088629783E-4</v>
      </c>
      <c r="AB42" s="442">
        <v>3.0744478990369448E-3</v>
      </c>
      <c r="AC42" s="442">
        <v>1.4472332695934979E-3</v>
      </c>
      <c r="AD42" s="442">
        <v>2.7548886647770329E-3</v>
      </c>
      <c r="AE42" s="442">
        <v>6.2621387485523481E-5</v>
      </c>
      <c r="AF42" s="442">
        <v>1.2648761232721159E-3</v>
      </c>
      <c r="AG42" s="442">
        <v>7.1706579654272153E-5</v>
      </c>
      <c r="AH42" s="442">
        <v>1.965634554050859E-3</v>
      </c>
      <c r="AI42" s="442">
        <v>1.0797321407985808E-3</v>
      </c>
      <c r="AJ42" s="442">
        <v>1.7449034351150977E-3</v>
      </c>
      <c r="AK42" s="442">
        <v>8.0136222007198207E-3</v>
      </c>
      <c r="AL42" s="442">
        <v>1.3653333921863791E-3</v>
      </c>
      <c r="AM42" s="442">
        <v>1.6426319063557507E-3</v>
      </c>
      <c r="AN42" s="442">
        <v>1.00022399321183</v>
      </c>
      <c r="AO42" s="442">
        <v>4.820874539321625E-4</v>
      </c>
      <c r="AP42" s="318">
        <f t="shared" si="0"/>
        <v>1.0350430123598813</v>
      </c>
    </row>
    <row r="43" spans="1:42" ht="12.5" x14ac:dyDescent="0.2">
      <c r="A43" s="287">
        <v>39</v>
      </c>
      <c r="B43" s="272" t="s">
        <v>283</v>
      </c>
      <c r="C43" s="442">
        <v>2.4647101175391474E-4</v>
      </c>
      <c r="D43" s="442">
        <v>1.6579543178233795E-5</v>
      </c>
      <c r="E43" s="442">
        <v>1.5938486290963537E-5</v>
      </c>
      <c r="F43" s="442">
        <v>0</v>
      </c>
      <c r="G43" s="442">
        <v>3.7917062783666559E-4</v>
      </c>
      <c r="H43" s="442">
        <v>2.0720673004946644E-5</v>
      </c>
      <c r="I43" s="442">
        <v>3.5430267028483184E-4</v>
      </c>
      <c r="J43" s="442">
        <v>9.7968680248019041E-5</v>
      </c>
      <c r="K43" s="442">
        <v>9.3651287127144734E-6</v>
      </c>
      <c r="L43" s="442">
        <v>1.0850678205968117E-4</v>
      </c>
      <c r="M43" s="442">
        <v>4.4893441851350495E-4</v>
      </c>
      <c r="N43" s="442">
        <v>1.2913592672546025E-5</v>
      </c>
      <c r="O43" s="442">
        <v>9.9307439242217644E-6</v>
      </c>
      <c r="P43" s="442">
        <v>2.3104863191856031E-4</v>
      </c>
      <c r="Q43" s="442">
        <v>4.4957823921995749E-4</v>
      </c>
      <c r="R43" s="442">
        <v>3.1549799517793613E-4</v>
      </c>
      <c r="S43" s="442">
        <v>2.8905263727166392E-4</v>
      </c>
      <c r="T43" s="442">
        <v>2.5874816807744492E-5</v>
      </c>
      <c r="U43" s="442">
        <v>1.9250834860555326E-4</v>
      </c>
      <c r="V43" s="442">
        <v>1.4444221015457283E-5</v>
      </c>
      <c r="W43" s="442">
        <v>1.5770438725277966E-5</v>
      </c>
      <c r="X43" s="442">
        <v>1.9793989421924214E-4</v>
      </c>
      <c r="Y43" s="442">
        <v>7.6011232494391831E-4</v>
      </c>
      <c r="Z43" s="442">
        <v>2.112293358544494E-4</v>
      </c>
      <c r="AA43" s="442">
        <v>5.6611863251479445E-4</v>
      </c>
      <c r="AB43" s="442">
        <v>1.1566422867144307E-3</v>
      </c>
      <c r="AC43" s="442">
        <v>4.5305770952921385E-4</v>
      </c>
      <c r="AD43" s="442">
        <v>3.9589652386406646E-4</v>
      </c>
      <c r="AE43" s="442">
        <v>1.5363963585612057E-5</v>
      </c>
      <c r="AF43" s="442">
        <v>6.3909128799339058E-4</v>
      </c>
      <c r="AG43" s="442">
        <v>7.0793770336568609E-6</v>
      </c>
      <c r="AH43" s="442">
        <v>2.3017519615523536E-4</v>
      </c>
      <c r="AI43" s="442">
        <v>6.9041052024146712E-4</v>
      </c>
      <c r="AJ43" s="442">
        <v>3.3785470110848258E-4</v>
      </c>
      <c r="AK43" s="442">
        <v>3.9265284195517724E-4</v>
      </c>
      <c r="AL43" s="442">
        <v>1.347952992114748E-4</v>
      </c>
      <c r="AM43" s="442">
        <v>2.6263157098454912E-4</v>
      </c>
      <c r="AN43" s="442">
        <v>1.019483363183035E-4</v>
      </c>
      <c r="AO43" s="442">
        <v>1.0000934348511243</v>
      </c>
      <c r="AP43" s="318">
        <f t="shared" si="0"/>
        <v>9.8075774894498622E-3</v>
      </c>
    </row>
    <row r="44" spans="1:42" ht="12.5" x14ac:dyDescent="0.2">
      <c r="A44" s="319">
        <v>40</v>
      </c>
      <c r="B44" s="320" t="s">
        <v>43</v>
      </c>
      <c r="C44" s="321">
        <f t="shared" ref="C44:AO44" si="1">SUM(C5:C42)</f>
        <v>1.2540934265109474</v>
      </c>
      <c r="D44" s="322">
        <f t="shared" si="1"/>
        <v>1.1579288090502506</v>
      </c>
      <c r="E44" s="322">
        <f t="shared" si="1"/>
        <v>1.0712411709250467</v>
      </c>
      <c r="F44" s="322">
        <f t="shared" si="1"/>
        <v>1</v>
      </c>
      <c r="G44" s="322">
        <f t="shared" si="1"/>
        <v>1.3652290737234074</v>
      </c>
      <c r="H44" s="322">
        <f t="shared" si="1"/>
        <v>1.0854137065599403</v>
      </c>
      <c r="I44" s="322">
        <f t="shared" si="1"/>
        <v>1.1669658745583873</v>
      </c>
      <c r="J44" s="322">
        <f t="shared" si="1"/>
        <v>1.0989489148508369</v>
      </c>
      <c r="K44" s="322">
        <f t="shared" si="1"/>
        <v>1.0349082476677349</v>
      </c>
      <c r="L44" s="322">
        <f t="shared" si="1"/>
        <v>1.1846383869284554</v>
      </c>
      <c r="M44" s="322">
        <f t="shared" si="1"/>
        <v>1.1315009491742096</v>
      </c>
      <c r="N44" s="322">
        <f t="shared" si="1"/>
        <v>1.065916847562113</v>
      </c>
      <c r="O44" s="322">
        <f t="shared" si="1"/>
        <v>1.048528065120643</v>
      </c>
      <c r="P44" s="322">
        <f t="shared" si="1"/>
        <v>1.0847340547559228</v>
      </c>
      <c r="Q44" s="322">
        <f t="shared" si="1"/>
        <v>1.0776709306727483</v>
      </c>
      <c r="R44" s="322">
        <f t="shared" si="1"/>
        <v>1.0863170426460611</v>
      </c>
      <c r="S44" s="322">
        <f t="shared" si="1"/>
        <v>1.1175996826005841</v>
      </c>
      <c r="T44" s="322">
        <f t="shared" si="1"/>
        <v>1.103831735133014</v>
      </c>
      <c r="U44" s="322">
        <f t="shared" si="1"/>
        <v>1.1772439090149713</v>
      </c>
      <c r="V44" s="322">
        <f t="shared" si="1"/>
        <v>1.0911758676237595</v>
      </c>
      <c r="W44" s="322">
        <f t="shared" si="1"/>
        <v>1.078294233077854</v>
      </c>
      <c r="X44" s="322">
        <f t="shared" si="1"/>
        <v>1.1436253739622988</v>
      </c>
      <c r="Y44" s="322">
        <f t="shared" si="1"/>
        <v>1.1059751749379929</v>
      </c>
      <c r="Z44" s="322">
        <f t="shared" si="1"/>
        <v>1.1785628906531112</v>
      </c>
      <c r="AA44" s="322">
        <f t="shared" si="1"/>
        <v>1.2581990871154283</v>
      </c>
      <c r="AB44" s="322">
        <f t="shared" si="1"/>
        <v>1.1518126305843073</v>
      </c>
      <c r="AC44" s="322">
        <f t="shared" si="1"/>
        <v>1.0884525731506984</v>
      </c>
      <c r="AD44" s="322">
        <f t="shared" si="1"/>
        <v>1.0745269178391421</v>
      </c>
      <c r="AE44" s="322">
        <f t="shared" si="1"/>
        <v>1.0554427852608623</v>
      </c>
      <c r="AF44" s="322">
        <f t="shared" si="1"/>
        <v>1.0898190690713669</v>
      </c>
      <c r="AG44" s="322">
        <f t="shared" si="1"/>
        <v>1.0557991787366223</v>
      </c>
      <c r="AH44" s="322">
        <f t="shared" si="1"/>
        <v>1.0996810949165172</v>
      </c>
      <c r="AI44" s="322">
        <f t="shared" si="1"/>
        <v>1.0829186642962738</v>
      </c>
      <c r="AJ44" s="322">
        <f t="shared" si="1"/>
        <v>1.0898984925989446</v>
      </c>
      <c r="AK44" s="322">
        <f t="shared" si="1"/>
        <v>1.0803250152750692</v>
      </c>
      <c r="AL44" s="322">
        <f t="shared" si="1"/>
        <v>1.0624475794690598</v>
      </c>
      <c r="AM44" s="322">
        <f t="shared" si="1"/>
        <v>1.1482931196177952</v>
      </c>
      <c r="AN44" s="322">
        <f t="shared" si="1"/>
        <v>1.3381746559093604</v>
      </c>
      <c r="AO44" s="322">
        <f t="shared" si="1"/>
        <v>0.31178060028522991</v>
      </c>
      <c r="AP44" s="323">
        <f t="shared" si="0"/>
        <v>42.586135231551751</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J39"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0" t="s">
        <v>490</v>
      </c>
      <c r="B3" s="461"/>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0" t="s">
        <v>490</v>
      </c>
      <c r="B49" s="462"/>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0.14096301465457084</v>
      </c>
      <c r="E5" s="77">
        <f>$C$5*D5</f>
        <v>14.096301465457085</v>
      </c>
      <c r="F5" s="76">
        <f>分析係数表!C8</f>
        <v>1</v>
      </c>
      <c r="G5" s="77">
        <f t="shared" ref="G5:G38" si="0">E5*F5</f>
        <v>14.096301465457085</v>
      </c>
      <c r="H5" s="77">
        <f t="array" ref="H5:H43">MMULT(逆行列係数!C5:AO43,'1'!G5:G43)</f>
        <v>16.831673102563038</v>
      </c>
      <c r="I5" s="77">
        <f t="shared" ref="I5:I38" si="1">C5+H5</f>
        <v>116.83167310256303</v>
      </c>
      <c r="J5" s="76">
        <f>分析係数表!G8</f>
        <v>0.11967899511514306</v>
      </c>
      <c r="K5" s="78">
        <f t="shared" ref="K5:K38" si="2">I5*J5</f>
        <v>13.982297234535631</v>
      </c>
      <c r="L5" s="79" t="s">
        <v>177</v>
      </c>
      <c r="M5" s="80" t="s">
        <v>177</v>
      </c>
      <c r="N5" s="81">
        <f>分析係数表!H8</f>
        <v>1.4037849716291122E-2</v>
      </c>
      <c r="O5" s="82">
        <f t="shared" ref="O5:O43" si="3">$M$44*N5</f>
        <v>0.14417154765814122</v>
      </c>
      <c r="P5" s="76">
        <f>分析係数表!C8</f>
        <v>1</v>
      </c>
      <c r="Q5" s="82">
        <f t="shared" ref="Q5:Q38" si="4">O5*P5</f>
        <v>0.14417154765814122</v>
      </c>
      <c r="R5" s="83">
        <f t="array" ref="R5:R43">MMULT(逆行列係数!C5:AO43,'1'!Q5:Q43)</f>
        <v>0.2084906181549136</v>
      </c>
      <c r="S5" s="84">
        <f t="shared" ref="S5:S38" si="5">I5+R5</f>
        <v>117.04016372071794</v>
      </c>
      <c r="T5" s="85">
        <f>分析係数表!F8</f>
        <v>0.45208187950686207</v>
      </c>
      <c r="U5" s="86">
        <f t="shared" ref="U5:U43" si="6">S5*T5</f>
        <v>52.911737192653021</v>
      </c>
      <c r="V5" s="87">
        <f>分析係数表!D8</f>
        <v>4.4545243079785996E-2</v>
      </c>
      <c r="W5" s="167">
        <f t="shared" ref="W5:W43" si="7">ROUND(S5*V5,0)</f>
        <v>5</v>
      </c>
      <c r="X5" s="76">
        <f>分析係数表!E8</f>
        <v>3.7217957664573156E-2</v>
      </c>
      <c r="Y5" s="166">
        <f t="shared" ref="Y5:Y43" si="8">ROUND(S5*X5,0)</f>
        <v>4</v>
      </c>
    </row>
    <row r="6" spans="1:25" x14ac:dyDescent="0.2">
      <c r="A6" s="6" t="s">
        <v>219</v>
      </c>
      <c r="B6" s="5" t="s">
        <v>265</v>
      </c>
      <c r="C6" s="90"/>
      <c r="D6" s="76">
        <f>投入係数表!C6</f>
        <v>1.1630611770179111E-4</v>
      </c>
      <c r="E6" s="77">
        <f t="shared" ref="E6:E38" si="9">$C$5*D6</f>
        <v>1.163061177017911E-2</v>
      </c>
      <c r="F6" s="76">
        <f>分析係数表!C9</f>
        <v>0.71764705882352942</v>
      </c>
      <c r="G6" s="77">
        <f t="shared" si="0"/>
        <v>8.3466743291873615E-3</v>
      </c>
      <c r="H6" s="77">
        <v>3.0802557474692824E-2</v>
      </c>
      <c r="I6" s="77">
        <f t="shared" si="1"/>
        <v>3.0802557474692824E-2</v>
      </c>
      <c r="J6" s="76">
        <f>分析係数表!G9</f>
        <v>0.25757575757575757</v>
      </c>
      <c r="K6" s="78">
        <f t="shared" si="2"/>
        <v>7.9339920768148175E-3</v>
      </c>
      <c r="L6" s="79"/>
      <c r="M6" s="80"/>
      <c r="N6" s="81">
        <f>分析係数表!H9</f>
        <v>7.2157171438879601E-4</v>
      </c>
      <c r="O6" s="82">
        <f t="shared" si="3"/>
        <v>7.4106870291567924E-3</v>
      </c>
      <c r="P6" s="76">
        <f>分析係数表!C9</f>
        <v>0.71764705882352942</v>
      </c>
      <c r="Q6" s="82">
        <f t="shared" si="4"/>
        <v>5.3182577503360509E-3</v>
      </c>
      <c r="R6" s="83">
        <v>6.5341426268843584E-3</v>
      </c>
      <c r="S6" s="84">
        <f t="shared" si="5"/>
        <v>3.7336700101577185E-2</v>
      </c>
      <c r="T6" s="85">
        <f>分析係数表!F9</f>
        <v>0.71212121212121215</v>
      </c>
      <c r="U6" s="86">
        <f t="shared" si="6"/>
        <v>2.6588256132941329E-2</v>
      </c>
      <c r="V6" s="87">
        <f>分析係数表!D9</f>
        <v>0.16666666666666666</v>
      </c>
      <c r="W6" s="167">
        <f t="shared" si="7"/>
        <v>0</v>
      </c>
      <c r="X6" s="76">
        <f>分析係数表!E9</f>
        <v>3.0303030303030304E-2</v>
      </c>
      <c r="Y6" s="166">
        <f t="shared" si="8"/>
        <v>0</v>
      </c>
    </row>
    <row r="7" spans="1:25" x14ac:dyDescent="0.2">
      <c r="A7" s="6" t="s">
        <v>220</v>
      </c>
      <c r="B7" s="5" t="s">
        <v>266</v>
      </c>
      <c r="C7" s="90"/>
      <c r="D7" s="76">
        <f>投入係数表!C7</f>
        <v>0</v>
      </c>
      <c r="E7" s="77">
        <f t="shared" si="9"/>
        <v>0</v>
      </c>
      <c r="F7" s="76">
        <f>分析係数表!C10</f>
        <v>2.3584905660377409E-2</v>
      </c>
      <c r="G7" s="77">
        <f t="shared" si="0"/>
        <v>0</v>
      </c>
      <c r="H7" s="77">
        <v>1.6294769067112197E-3</v>
      </c>
      <c r="I7" s="77">
        <f t="shared" si="1"/>
        <v>1.6294769067112197E-3</v>
      </c>
      <c r="J7" s="76">
        <f>分析係数表!G10</f>
        <v>0.2857142857142857</v>
      </c>
      <c r="K7" s="78">
        <f t="shared" si="2"/>
        <v>4.6556483048891989E-4</v>
      </c>
      <c r="L7" s="79"/>
      <c r="M7" s="80"/>
      <c r="N7" s="81">
        <f>分析係数表!H10</f>
        <v>1.443143428777592E-3</v>
      </c>
      <c r="O7" s="82">
        <f t="shared" si="3"/>
        <v>1.4821374058313585E-2</v>
      </c>
      <c r="P7" s="76">
        <f>分析係数表!C10</f>
        <v>2.3584905660377409E-2</v>
      </c>
      <c r="Q7" s="82">
        <f t="shared" si="4"/>
        <v>3.4956070892249098E-4</v>
      </c>
      <c r="R7" s="83">
        <v>5.0126608453516857E-4</v>
      </c>
      <c r="S7" s="84">
        <f t="shared" si="5"/>
        <v>2.1307429912463885E-3</v>
      </c>
      <c r="T7" s="85">
        <f>分析係数表!F10</f>
        <v>0.5714285714285714</v>
      </c>
      <c r="U7" s="86">
        <f t="shared" si="6"/>
        <v>1.2175674235693648E-3</v>
      </c>
      <c r="V7" s="87">
        <f>分析係数表!D10</f>
        <v>0.14285714285714285</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0</v>
      </c>
      <c r="G8" s="77">
        <f t="shared" si="0"/>
        <v>0</v>
      </c>
      <c r="H8" s="77">
        <v>0</v>
      </c>
      <c r="I8" s="77">
        <f t="shared" si="1"/>
        <v>0</v>
      </c>
      <c r="J8" s="76">
        <f>分析係数表!G11</f>
        <v>1</v>
      </c>
      <c r="K8" s="78">
        <f t="shared" si="2"/>
        <v>0</v>
      </c>
      <c r="L8" s="79"/>
      <c r="M8" s="80"/>
      <c r="N8" s="81">
        <f>分析係数表!H11</f>
        <v>-3.2798714290399818E-5</v>
      </c>
      <c r="O8" s="82">
        <f t="shared" si="3"/>
        <v>-3.3684941041621784E-4</v>
      </c>
      <c r="P8" s="76">
        <f>分析係数表!C11</f>
        <v>0</v>
      </c>
      <c r="Q8" s="82">
        <f t="shared" si="4"/>
        <v>0</v>
      </c>
      <c r="R8" s="83">
        <v>0</v>
      </c>
      <c r="S8" s="84">
        <f t="shared" si="5"/>
        <v>0</v>
      </c>
      <c r="T8" s="85">
        <f>分析係数表!F11</f>
        <v>1</v>
      </c>
      <c r="U8" s="86">
        <f t="shared" si="6"/>
        <v>0</v>
      </c>
      <c r="V8" s="87">
        <f>分析係数表!D11</f>
        <v>1</v>
      </c>
      <c r="W8" s="167">
        <f t="shared" si="7"/>
        <v>0</v>
      </c>
      <c r="X8" s="76">
        <f>分析係数表!E11</f>
        <v>0</v>
      </c>
      <c r="Y8" s="166">
        <f t="shared" si="8"/>
        <v>0</v>
      </c>
    </row>
    <row r="9" spans="1:25" x14ac:dyDescent="0.2">
      <c r="A9" s="6" t="s">
        <v>222</v>
      </c>
      <c r="B9" s="5" t="s">
        <v>190</v>
      </c>
      <c r="C9" s="90"/>
      <c r="D9" s="76">
        <f>投入係数表!C9</f>
        <v>0.13189113747383113</v>
      </c>
      <c r="E9" s="77">
        <f t="shared" si="9"/>
        <v>13.189113747383113</v>
      </c>
      <c r="F9" s="76">
        <f>分析係数表!C12</f>
        <v>0.10853964836742014</v>
      </c>
      <c r="G9" s="77">
        <f t="shared" si="0"/>
        <v>1.43154176841887</v>
      </c>
      <c r="H9" s="77">
        <v>1.7125510525444234</v>
      </c>
      <c r="I9" s="77">
        <f t="shared" si="1"/>
        <v>1.7125510525444234</v>
      </c>
      <c r="J9" s="76">
        <f>分析係数表!G12</f>
        <v>0.14452332657200812</v>
      </c>
      <c r="K9" s="78">
        <f t="shared" si="2"/>
        <v>0.24750357503811393</v>
      </c>
      <c r="L9" s="79"/>
      <c r="M9" s="80"/>
      <c r="N9" s="81">
        <f>分析係数表!H12</f>
        <v>0.10554626258650661</v>
      </c>
      <c r="O9" s="82">
        <f t="shared" si="3"/>
        <v>1.0839814027193888</v>
      </c>
      <c r="P9" s="76">
        <f>分析係数表!C12</f>
        <v>0.10853964836742014</v>
      </c>
      <c r="Q9" s="82">
        <f t="shared" si="4"/>
        <v>0.11765496028798531</v>
      </c>
      <c r="R9" s="83">
        <v>0.12919102106304722</v>
      </c>
      <c r="S9" s="84">
        <f t="shared" si="5"/>
        <v>1.8417420736074706</v>
      </c>
      <c r="T9" s="85">
        <f>分析係数表!F12</f>
        <v>0.28575050709939148</v>
      </c>
      <c r="U9" s="86">
        <f t="shared" si="6"/>
        <v>0.52627873147961945</v>
      </c>
      <c r="V9" s="87">
        <f>分析係数表!D12</f>
        <v>4.7413793103448273E-2</v>
      </c>
      <c r="W9" s="167">
        <f t="shared" si="7"/>
        <v>0</v>
      </c>
      <c r="X9" s="76">
        <f>分析係数表!E12</f>
        <v>4.5131845841784993E-2</v>
      </c>
      <c r="Y9" s="166">
        <f t="shared" si="8"/>
        <v>0</v>
      </c>
    </row>
    <row r="10" spans="1:25" x14ac:dyDescent="0.2">
      <c r="A10" s="6" t="s">
        <v>223</v>
      </c>
      <c r="B10" s="5" t="s">
        <v>28</v>
      </c>
      <c r="C10" s="90"/>
      <c r="D10" s="76">
        <f>投入係数表!C10</f>
        <v>4.1870202372644803E-3</v>
      </c>
      <c r="E10" s="77">
        <f t="shared" si="9"/>
        <v>0.41870202372644805</v>
      </c>
      <c r="F10" s="76">
        <f>分析係数表!C13</f>
        <v>0</v>
      </c>
      <c r="G10" s="77">
        <f t="shared" si="0"/>
        <v>0</v>
      </c>
      <c r="H10" s="77">
        <v>0</v>
      </c>
      <c r="I10" s="77">
        <f t="shared" si="1"/>
        <v>0</v>
      </c>
      <c r="J10" s="76">
        <f>分析係数表!G13</f>
        <v>0.25</v>
      </c>
      <c r="K10" s="78">
        <f t="shared" si="2"/>
        <v>0</v>
      </c>
      <c r="L10" s="79"/>
      <c r="M10" s="80"/>
      <c r="N10" s="81">
        <f>分析係数表!H13</f>
        <v>1.571058414510151E-2</v>
      </c>
      <c r="O10" s="82">
        <f t="shared" si="3"/>
        <v>0.16135086758936831</v>
      </c>
      <c r="P10" s="76">
        <f>分析係数表!C13</f>
        <v>0</v>
      </c>
      <c r="Q10" s="82">
        <f t="shared" si="4"/>
        <v>0</v>
      </c>
      <c r="R10" s="83">
        <v>0</v>
      </c>
      <c r="S10" s="84">
        <f t="shared" si="5"/>
        <v>0</v>
      </c>
      <c r="T10" s="85">
        <f>分析係数表!F13</f>
        <v>0.40476190476190477</v>
      </c>
      <c r="U10" s="86">
        <f t="shared" si="6"/>
        <v>0</v>
      </c>
      <c r="V10" s="87">
        <f>分析係数表!D13</f>
        <v>0.15476190476190477</v>
      </c>
      <c r="W10" s="167">
        <f t="shared" si="7"/>
        <v>0</v>
      </c>
      <c r="X10" s="76">
        <f>分析係数表!E13</f>
        <v>0.11904761904761904</v>
      </c>
      <c r="Y10" s="166">
        <f t="shared" si="8"/>
        <v>0</v>
      </c>
    </row>
    <row r="11" spans="1:25" x14ac:dyDescent="0.2">
      <c r="A11" s="6" t="s">
        <v>224</v>
      </c>
      <c r="B11" s="5" t="s">
        <v>267</v>
      </c>
      <c r="C11" s="90"/>
      <c r="D11" s="76">
        <f>投入係数表!C11</f>
        <v>2.6866713189113746E-2</v>
      </c>
      <c r="E11" s="77">
        <f t="shared" si="9"/>
        <v>2.6866713189113747</v>
      </c>
      <c r="F11" s="76">
        <f>分析係数表!C14</f>
        <v>8.8339222614840951E-2</v>
      </c>
      <c r="G11" s="77">
        <f t="shared" si="0"/>
        <v>0.23733845573422027</v>
      </c>
      <c r="H11" s="77">
        <v>0.28962384348356246</v>
      </c>
      <c r="I11" s="77">
        <f t="shared" si="1"/>
        <v>0.28962384348356246</v>
      </c>
      <c r="J11" s="76">
        <f>分析係数表!G14</f>
        <v>0.19860627177700349</v>
      </c>
      <c r="K11" s="78">
        <f t="shared" si="2"/>
        <v>5.752111177199673E-2</v>
      </c>
      <c r="L11" s="79"/>
      <c r="M11" s="80"/>
      <c r="N11" s="81">
        <f>分析係数表!H14</f>
        <v>1.3119485716159927E-3</v>
      </c>
      <c r="O11" s="82">
        <f t="shared" si="3"/>
        <v>1.3473976416648712E-2</v>
      </c>
      <c r="P11" s="76">
        <f>分析係数表!C14</f>
        <v>8.8339222614840951E-2</v>
      </c>
      <c r="Q11" s="82">
        <f t="shared" si="4"/>
        <v>1.1902806021774476E-3</v>
      </c>
      <c r="R11" s="83">
        <v>3.2721398958172609E-3</v>
      </c>
      <c r="S11" s="84">
        <f t="shared" si="5"/>
        <v>0.29289598337937972</v>
      </c>
      <c r="T11" s="85">
        <f>分析係数表!F14</f>
        <v>0.38327526132404183</v>
      </c>
      <c r="U11" s="86">
        <f t="shared" si="6"/>
        <v>0.11225978457049397</v>
      </c>
      <c r="V11" s="87">
        <f>分析係数表!D14</f>
        <v>0.14285714285714285</v>
      </c>
      <c r="W11" s="167">
        <f t="shared" si="7"/>
        <v>0</v>
      </c>
      <c r="X11" s="76">
        <f>分析係数表!E14</f>
        <v>8.3623693379790948E-2</v>
      </c>
      <c r="Y11" s="166">
        <f t="shared" si="8"/>
        <v>0</v>
      </c>
    </row>
    <row r="12" spans="1:25" x14ac:dyDescent="0.2">
      <c r="A12" s="6" t="s">
        <v>225</v>
      </c>
      <c r="B12" s="5" t="s">
        <v>29</v>
      </c>
      <c r="C12" s="90"/>
      <c r="D12" s="76">
        <f>投入係数表!C12</f>
        <v>6.7922772737846013E-2</v>
      </c>
      <c r="E12" s="77">
        <f t="shared" si="9"/>
        <v>6.7922772737846016</v>
      </c>
      <c r="F12" s="76">
        <f>分析係数表!C15</f>
        <v>0</v>
      </c>
      <c r="G12" s="77">
        <f t="shared" si="0"/>
        <v>0</v>
      </c>
      <c r="H12" s="77">
        <v>0</v>
      </c>
      <c r="I12" s="77">
        <f t="shared" si="1"/>
        <v>0</v>
      </c>
      <c r="J12" s="76">
        <f>分析係数表!G15</f>
        <v>9.5496894409937888E-2</v>
      </c>
      <c r="K12" s="78">
        <f t="shared" si="2"/>
        <v>0</v>
      </c>
      <c r="L12" s="79"/>
      <c r="M12" s="80"/>
      <c r="N12" s="81">
        <f>分析係数表!H15</f>
        <v>9.774016858539146E-3</v>
      </c>
      <c r="O12" s="82">
        <f t="shared" si="3"/>
        <v>0.10038112430403291</v>
      </c>
      <c r="P12" s="76">
        <f>分析係数表!C15</f>
        <v>0</v>
      </c>
      <c r="Q12" s="82">
        <f t="shared" si="4"/>
        <v>0</v>
      </c>
      <c r="R12" s="83">
        <v>0</v>
      </c>
      <c r="S12" s="84">
        <f t="shared" si="5"/>
        <v>0</v>
      </c>
      <c r="T12" s="85">
        <f>分析係数表!F15</f>
        <v>0.30357142857142855</v>
      </c>
      <c r="U12" s="86">
        <f t="shared" si="6"/>
        <v>0</v>
      </c>
      <c r="V12" s="87">
        <f>分析係数表!D15</f>
        <v>3.9596273291925464E-2</v>
      </c>
      <c r="W12" s="167">
        <f t="shared" si="7"/>
        <v>0</v>
      </c>
      <c r="X12" s="76">
        <f>分析係数表!E15</f>
        <v>3.7267080745341616E-2</v>
      </c>
      <c r="Y12" s="166">
        <f t="shared" si="8"/>
        <v>0</v>
      </c>
    </row>
    <row r="13" spans="1:25" x14ac:dyDescent="0.2">
      <c r="A13" s="6" t="s">
        <v>226</v>
      </c>
      <c r="B13" s="5" t="s">
        <v>30</v>
      </c>
      <c r="C13" s="90"/>
      <c r="D13" s="76">
        <f>投入係数表!C13</f>
        <v>7.0946731798092579E-3</v>
      </c>
      <c r="E13" s="77">
        <f t="shared" si="9"/>
        <v>0.70946731798092577</v>
      </c>
      <c r="F13" s="76">
        <f>分析係数表!C16</f>
        <v>0.17911646586345387</v>
      </c>
      <c r="G13" s="77">
        <f t="shared" si="0"/>
        <v>0.12707727864236665</v>
      </c>
      <c r="H13" s="77">
        <v>0.18200749353978959</v>
      </c>
      <c r="I13" s="77">
        <f t="shared" si="1"/>
        <v>0.18200749353978959</v>
      </c>
      <c r="J13" s="76">
        <f>分析係数表!G16</f>
        <v>3.2586558044806514E-2</v>
      </c>
      <c r="K13" s="78">
        <f t="shared" si="2"/>
        <v>5.9309977528241003E-3</v>
      </c>
      <c r="L13" s="79"/>
      <c r="M13" s="80"/>
      <c r="N13" s="81">
        <f>分析係数表!H16</f>
        <v>1.8859260716979895E-2</v>
      </c>
      <c r="O13" s="82">
        <f t="shared" si="3"/>
        <v>0.19368841098932524</v>
      </c>
      <c r="P13" s="76">
        <f>分析係数表!C16</f>
        <v>0.17911646586345387</v>
      </c>
      <c r="Q13" s="82">
        <f t="shared" si="4"/>
        <v>3.4692783655116098E-2</v>
      </c>
      <c r="R13" s="83">
        <v>4.251981968810481E-2</v>
      </c>
      <c r="S13" s="84">
        <f t="shared" si="5"/>
        <v>0.2245273132278944</v>
      </c>
      <c r="T13" s="85">
        <f>分析係数表!F16</f>
        <v>0.28920570264765783</v>
      </c>
      <c r="U13" s="86">
        <f t="shared" si="6"/>
        <v>6.4934579385663965E-2</v>
      </c>
      <c r="V13" s="87">
        <f>分析係数表!D16</f>
        <v>0</v>
      </c>
      <c r="W13" s="167">
        <f t="shared" si="7"/>
        <v>0</v>
      </c>
      <c r="X13" s="76">
        <f>分析係数表!E16</f>
        <v>0</v>
      </c>
      <c r="Y13" s="166">
        <f t="shared" si="8"/>
        <v>0</v>
      </c>
    </row>
    <row r="14" spans="1:25" x14ac:dyDescent="0.2">
      <c r="A14" s="6" t="s">
        <v>2</v>
      </c>
      <c r="B14" s="5" t="s">
        <v>364</v>
      </c>
      <c r="C14" s="90"/>
      <c r="D14" s="76">
        <f>投入係数表!C14</f>
        <v>8.1414282391253784E-3</v>
      </c>
      <c r="E14" s="77">
        <f t="shared" si="9"/>
        <v>0.81414282391253789</v>
      </c>
      <c r="F14" s="76">
        <f>分析係数表!C17</f>
        <v>0.37357512953367877</v>
      </c>
      <c r="G14" s="77">
        <f t="shared" si="0"/>
        <v>0.30414351090204139</v>
      </c>
      <c r="H14" s="77">
        <v>0.43005126200120275</v>
      </c>
      <c r="I14" s="77">
        <f t="shared" si="1"/>
        <v>0.43005126200120275</v>
      </c>
      <c r="J14" s="76">
        <f>分析係数表!G17</f>
        <v>0.21247931930985584</v>
      </c>
      <c r="K14" s="78">
        <f t="shared" si="2"/>
        <v>9.1376999418360028E-2</v>
      </c>
      <c r="L14" s="79"/>
      <c r="M14" s="80"/>
      <c r="N14" s="81">
        <f>分析係数表!H17</f>
        <v>3.1158778575879824E-3</v>
      </c>
      <c r="O14" s="82">
        <f t="shared" si="3"/>
        <v>3.2000693989540689E-2</v>
      </c>
      <c r="P14" s="76">
        <f>分析係数表!C17</f>
        <v>0.37357512953367877</v>
      </c>
      <c r="Q14" s="82">
        <f t="shared" si="4"/>
        <v>1.1954663402310278E-2</v>
      </c>
      <c r="R14" s="83">
        <v>2.2839698185629337E-2</v>
      </c>
      <c r="S14" s="84">
        <f t="shared" si="5"/>
        <v>0.45289096018683206</v>
      </c>
      <c r="T14" s="85">
        <f>分析係数表!F17</f>
        <v>0.32309146773812336</v>
      </c>
      <c r="U14" s="86">
        <f t="shared" si="6"/>
        <v>0.14632520505209157</v>
      </c>
      <c r="V14" s="87">
        <f>分析係数表!D17</f>
        <v>3.8761522098794611E-2</v>
      </c>
      <c r="W14" s="167">
        <f t="shared" si="7"/>
        <v>0</v>
      </c>
      <c r="X14" s="76">
        <f>分析係数表!E17</f>
        <v>3.8761522098794611E-2</v>
      </c>
      <c r="Y14" s="166">
        <f t="shared" si="8"/>
        <v>0</v>
      </c>
    </row>
    <row r="15" spans="1:25" x14ac:dyDescent="0.2">
      <c r="A15" s="6" t="s">
        <v>3</v>
      </c>
      <c r="B15" s="5" t="s">
        <v>31</v>
      </c>
      <c r="C15" s="90"/>
      <c r="D15" s="76">
        <f>投入係数表!C15</f>
        <v>2.6750407071411955E-3</v>
      </c>
      <c r="E15" s="77">
        <f t="shared" si="9"/>
        <v>0.26750407071411952</v>
      </c>
      <c r="F15" s="76">
        <f>分析係数表!C18</f>
        <v>9.0293453724604955E-2</v>
      </c>
      <c r="G15" s="77">
        <f t="shared" si="0"/>
        <v>2.4153866430168803E-2</v>
      </c>
      <c r="H15" s="77">
        <v>3.1047476164553778E-2</v>
      </c>
      <c r="I15" s="77">
        <f t="shared" si="1"/>
        <v>3.1047476164553778E-2</v>
      </c>
      <c r="J15" s="76">
        <f>分析係数表!G18</f>
        <v>0.21491228070175439</v>
      </c>
      <c r="K15" s="78">
        <f t="shared" si="2"/>
        <v>6.6724839125576101E-3</v>
      </c>
      <c r="L15" s="79"/>
      <c r="M15" s="80"/>
      <c r="N15" s="81">
        <f>分析係数表!H18</f>
        <v>4.9198071435599725E-4</v>
      </c>
      <c r="O15" s="82">
        <f t="shared" si="3"/>
        <v>5.0527411562432669E-3</v>
      </c>
      <c r="P15" s="76">
        <f>分析係数表!C18</f>
        <v>9.0293453724604955E-2</v>
      </c>
      <c r="Q15" s="82">
        <f t="shared" si="4"/>
        <v>4.5622944977365837E-4</v>
      </c>
      <c r="R15" s="83">
        <v>9.0647688991523734E-4</v>
      </c>
      <c r="S15" s="84">
        <f t="shared" si="5"/>
        <v>3.1953953054469013E-2</v>
      </c>
      <c r="T15" s="85">
        <f>分析係数表!F18</f>
        <v>0.46052631578947367</v>
      </c>
      <c r="U15" s="86">
        <f t="shared" si="6"/>
        <v>1.4715636275084414E-2</v>
      </c>
      <c r="V15" s="87">
        <f>分析係数表!D18</f>
        <v>2.1929824561403508E-2</v>
      </c>
      <c r="W15" s="167">
        <f t="shared" si="7"/>
        <v>0</v>
      </c>
      <c r="X15" s="76">
        <f>分析係数表!E18</f>
        <v>2.1929824561403508E-2</v>
      </c>
      <c r="Y15" s="166">
        <f t="shared" si="8"/>
        <v>0</v>
      </c>
    </row>
    <row r="16" spans="1:25" x14ac:dyDescent="0.2">
      <c r="A16" s="6" t="s">
        <v>4</v>
      </c>
      <c r="B16" s="5" t="s">
        <v>32</v>
      </c>
      <c r="C16" s="90"/>
      <c r="D16" s="76">
        <f>投入係数表!C16</f>
        <v>0</v>
      </c>
      <c r="E16" s="77">
        <f t="shared" si="9"/>
        <v>0</v>
      </c>
      <c r="F16" s="76">
        <f>分析係数表!C19</f>
        <v>1.9704433497536922E-2</v>
      </c>
      <c r="G16" s="77">
        <f t="shared" si="0"/>
        <v>0</v>
      </c>
      <c r="H16" s="77">
        <v>5.6979743397379866E-4</v>
      </c>
      <c r="I16" s="77">
        <f t="shared" si="1"/>
        <v>5.6979743397379866E-4</v>
      </c>
      <c r="J16" s="76">
        <f>分析係数表!G19</f>
        <v>6.3291139240506333E-2</v>
      </c>
      <c r="K16" s="78">
        <f t="shared" si="2"/>
        <v>3.6063128732518904E-5</v>
      </c>
      <c r="L16" s="79"/>
      <c r="M16" s="80"/>
      <c r="N16" s="81">
        <f>分析係数表!H19</f>
        <v>-1.3119485716159927E-4</v>
      </c>
      <c r="O16" s="82">
        <f t="shared" si="3"/>
        <v>-1.3473976416648714E-3</v>
      </c>
      <c r="P16" s="76">
        <f>分析係数表!C19</f>
        <v>1.9704433497536922E-2</v>
      </c>
      <c r="Q16" s="82">
        <f t="shared" si="4"/>
        <v>-2.6549707224923541E-5</v>
      </c>
      <c r="R16" s="83">
        <v>1.0791746566599492E-4</v>
      </c>
      <c r="S16" s="84">
        <f t="shared" si="5"/>
        <v>6.7771489963979359E-4</v>
      </c>
      <c r="T16" s="85">
        <f>分析係数表!F19</f>
        <v>0.26582278481012656</v>
      </c>
      <c r="U16" s="86">
        <f t="shared" si="6"/>
        <v>1.8015206192956536E-4</v>
      </c>
      <c r="V16" s="87">
        <f>分析係数表!D19</f>
        <v>3.7974683544303799E-2</v>
      </c>
      <c r="W16" s="167">
        <f t="shared" si="7"/>
        <v>0</v>
      </c>
      <c r="X16" s="76">
        <f>分析係数表!E19</f>
        <v>0</v>
      </c>
      <c r="Y16" s="166">
        <f t="shared" si="8"/>
        <v>0</v>
      </c>
    </row>
    <row r="17" spans="1:25" x14ac:dyDescent="0.2">
      <c r="A17" s="6" t="s">
        <v>5</v>
      </c>
      <c r="B17" s="5" t="s">
        <v>33</v>
      </c>
      <c r="C17" s="90"/>
      <c r="D17" s="76">
        <f>投入係数表!C17</f>
        <v>0</v>
      </c>
      <c r="E17" s="77">
        <f t="shared" si="9"/>
        <v>0</v>
      </c>
      <c r="F17" s="76">
        <f>分析係数表!C20</f>
        <v>3.1397174254317317E-3</v>
      </c>
      <c r="G17" s="77">
        <f t="shared" si="0"/>
        <v>0</v>
      </c>
      <c r="H17" s="77">
        <v>4.1951683645787081E-5</v>
      </c>
      <c r="I17" s="77">
        <f t="shared" si="1"/>
        <v>4.1951683645787081E-5</v>
      </c>
      <c r="J17" s="76">
        <f>分析係数表!G20</f>
        <v>0.11538461538461539</v>
      </c>
      <c r="K17" s="78">
        <f t="shared" si="2"/>
        <v>4.8405788822062018E-6</v>
      </c>
      <c r="L17" s="79"/>
      <c r="M17" s="80"/>
      <c r="N17" s="81">
        <f>分析係数表!H20</f>
        <v>6.231755715175965E-4</v>
      </c>
      <c r="O17" s="82">
        <f t="shared" si="3"/>
        <v>6.4001387979081385E-3</v>
      </c>
      <c r="P17" s="76">
        <f>分析係数表!C20</f>
        <v>3.1397174254317317E-3</v>
      </c>
      <c r="Q17" s="82">
        <f t="shared" si="4"/>
        <v>2.0094627308973878E-5</v>
      </c>
      <c r="R17" s="83">
        <v>4.8105775297073707E-5</v>
      </c>
      <c r="S17" s="84">
        <f t="shared" si="5"/>
        <v>9.0057458942860788E-5</v>
      </c>
      <c r="T17" s="85">
        <f>分析係数表!F20</f>
        <v>0.26923076923076922</v>
      </c>
      <c r="U17" s="86">
        <f t="shared" si="6"/>
        <v>2.4246238946154825E-5</v>
      </c>
      <c r="V17" s="87">
        <f>分析係数表!D20</f>
        <v>0</v>
      </c>
      <c r="W17" s="167">
        <f t="shared" si="7"/>
        <v>0</v>
      </c>
      <c r="X17" s="76">
        <f>分析係数表!E20</f>
        <v>0</v>
      </c>
      <c r="Y17" s="166">
        <f t="shared" si="8"/>
        <v>0</v>
      </c>
    </row>
    <row r="18" spans="1:25" x14ac:dyDescent="0.2">
      <c r="A18" s="6" t="s">
        <v>6</v>
      </c>
      <c r="B18" s="5" t="s">
        <v>34</v>
      </c>
      <c r="C18" s="90"/>
      <c r="D18" s="76">
        <f>投入係数表!C18</f>
        <v>1.3956734124214933E-3</v>
      </c>
      <c r="E18" s="77">
        <f t="shared" si="9"/>
        <v>0.13956734124214934</v>
      </c>
      <c r="F18" s="76">
        <f>分析係数表!C21</f>
        <v>0.20240700218818386</v>
      </c>
      <c r="G18" s="77">
        <f t="shared" si="0"/>
        <v>2.8249407144198727E-2</v>
      </c>
      <c r="H18" s="77">
        <v>4.6885940101437505E-2</v>
      </c>
      <c r="I18" s="77">
        <f t="shared" si="1"/>
        <v>4.6885940101437505E-2</v>
      </c>
      <c r="J18" s="76">
        <f>分析係数表!G21</f>
        <v>0.28486646884272998</v>
      </c>
      <c r="K18" s="78">
        <f t="shared" si="2"/>
        <v>1.3356232195068251E-2</v>
      </c>
      <c r="L18" s="79"/>
      <c r="M18" s="80"/>
      <c r="N18" s="81">
        <f>分析係数表!H21</f>
        <v>1.0495588572927942E-3</v>
      </c>
      <c r="O18" s="82">
        <f t="shared" si="3"/>
        <v>1.0779181133318971E-2</v>
      </c>
      <c r="P18" s="76">
        <f>分析係数表!C21</f>
        <v>0.20240700218818386</v>
      </c>
      <c r="Q18" s="82">
        <f t="shared" si="4"/>
        <v>2.1817817392385231E-3</v>
      </c>
      <c r="R18" s="83">
        <v>4.1813965776246655E-3</v>
      </c>
      <c r="S18" s="84">
        <f t="shared" si="5"/>
        <v>5.1067336679062172E-2</v>
      </c>
      <c r="T18" s="85">
        <f>分析係数表!F21</f>
        <v>0.42507418397626112</v>
      </c>
      <c r="U18" s="86">
        <f t="shared" si="6"/>
        <v>2.1707406466693342E-2</v>
      </c>
      <c r="V18" s="87">
        <f>分析係数表!D21</f>
        <v>6.1572700296735908E-2</v>
      </c>
      <c r="W18" s="167">
        <f t="shared" si="7"/>
        <v>0</v>
      </c>
      <c r="X18" s="76">
        <f>分析係数表!E21</f>
        <v>5.118694362017804E-2</v>
      </c>
      <c r="Y18" s="166">
        <f t="shared" si="8"/>
        <v>0</v>
      </c>
    </row>
    <row r="19" spans="1:25" x14ac:dyDescent="0.2">
      <c r="A19" s="6" t="s">
        <v>7</v>
      </c>
      <c r="B19" s="5" t="s">
        <v>268</v>
      </c>
      <c r="C19" s="90"/>
      <c r="D19" s="76">
        <f>投入係数表!C19</f>
        <v>0</v>
      </c>
      <c r="E19" s="77">
        <f t="shared" si="9"/>
        <v>0</v>
      </c>
      <c r="F19" s="76">
        <f>分析係数表!C22</f>
        <v>1.320132013201325E-2</v>
      </c>
      <c r="G19" s="77">
        <f t="shared" si="0"/>
        <v>0</v>
      </c>
      <c r="H19" s="77">
        <v>1.3771984075694081E-4</v>
      </c>
      <c r="I19" s="77">
        <f t="shared" si="1"/>
        <v>1.3771984075694081E-4</v>
      </c>
      <c r="J19" s="76">
        <f>分析係数表!G22</f>
        <v>0.19444444444444445</v>
      </c>
      <c r="K19" s="78">
        <f t="shared" si="2"/>
        <v>2.6778857924960711E-5</v>
      </c>
      <c r="L19" s="79"/>
      <c r="M19" s="80"/>
      <c r="N19" s="81">
        <f>分析係数表!H22</f>
        <v>6.5597428580799636E-5</v>
      </c>
      <c r="O19" s="82">
        <f t="shared" si="3"/>
        <v>6.7369882083243569E-4</v>
      </c>
      <c r="P19" s="76">
        <f>分析係数表!C22</f>
        <v>1.320132013201325E-2</v>
      </c>
      <c r="Q19" s="82">
        <f t="shared" si="4"/>
        <v>8.8937138063688214E-6</v>
      </c>
      <c r="R19" s="83">
        <v>6.108694312039457E-5</v>
      </c>
      <c r="S19" s="84">
        <f t="shared" si="5"/>
        <v>1.9880678387733538E-4</v>
      </c>
      <c r="T19" s="85">
        <f>分析係数表!F22</f>
        <v>0.42592592592592593</v>
      </c>
      <c r="U19" s="86">
        <f t="shared" si="6"/>
        <v>8.4676963503309513E-5</v>
      </c>
      <c r="V19" s="87">
        <f>分析係数表!D22</f>
        <v>2.7777777777777776E-2</v>
      </c>
      <c r="W19" s="167">
        <f t="shared" si="7"/>
        <v>0</v>
      </c>
      <c r="X19" s="76">
        <f>分析係数表!E22</f>
        <v>0</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0.21263157894736842</v>
      </c>
      <c r="K20" s="78">
        <f t="shared" si="2"/>
        <v>0</v>
      </c>
      <c r="L20" s="79"/>
      <c r="M20" s="80"/>
      <c r="N20" s="81">
        <f>分析係数表!H23</f>
        <v>3.2798714290399818E-5</v>
      </c>
      <c r="O20" s="82">
        <f t="shared" si="3"/>
        <v>3.3684941041621784E-4</v>
      </c>
      <c r="P20" s="76">
        <f>分析係数表!C23</f>
        <v>0</v>
      </c>
      <c r="Q20" s="82">
        <f t="shared" si="4"/>
        <v>0</v>
      </c>
      <c r="R20" s="83">
        <v>0</v>
      </c>
      <c r="S20" s="84">
        <f t="shared" si="5"/>
        <v>0</v>
      </c>
      <c r="T20" s="85">
        <f>分析係数表!F23</f>
        <v>0.4357894736842105</v>
      </c>
      <c r="U20" s="86">
        <f t="shared" si="6"/>
        <v>0</v>
      </c>
      <c r="V20" s="87">
        <f>分析係数表!D23</f>
        <v>5.2631578947368418E-2</v>
      </c>
      <c r="W20" s="167">
        <f t="shared" si="7"/>
        <v>0</v>
      </c>
      <c r="X20" s="76">
        <f>分析係数表!E23</f>
        <v>4.8421052631578948E-2</v>
      </c>
      <c r="Y20" s="166">
        <f t="shared" si="8"/>
        <v>0</v>
      </c>
    </row>
    <row r="21" spans="1:25" x14ac:dyDescent="0.2">
      <c r="A21" s="6" t="s">
        <v>9</v>
      </c>
      <c r="B21" s="5" t="s">
        <v>270</v>
      </c>
      <c r="C21" s="90"/>
      <c r="D21" s="76">
        <f>投入係数表!C21</f>
        <v>3.4891835310537332E-4</v>
      </c>
      <c r="E21" s="77">
        <f t="shared" si="9"/>
        <v>3.4891835310537335E-2</v>
      </c>
      <c r="F21" s="76">
        <f>分析係数表!C24</f>
        <v>0.31952662721893488</v>
      </c>
      <c r="G21" s="77">
        <f t="shared" si="0"/>
        <v>1.1148870454254532E-2</v>
      </c>
      <c r="H21" s="77">
        <v>1.5184724123531487E-2</v>
      </c>
      <c r="I21" s="77">
        <f t="shared" si="1"/>
        <v>1.5184724123531487E-2</v>
      </c>
      <c r="J21" s="76">
        <f>分析係数表!G24</f>
        <v>0.20786516853932585</v>
      </c>
      <c r="K21" s="78">
        <f t="shared" si="2"/>
        <v>3.1563752391610398E-3</v>
      </c>
      <c r="L21" s="79"/>
      <c r="M21" s="80"/>
      <c r="N21" s="81">
        <f>分析係数表!H24</f>
        <v>4.2638328577519763E-4</v>
      </c>
      <c r="O21" s="82">
        <f t="shared" si="3"/>
        <v>4.3790423354108316E-3</v>
      </c>
      <c r="P21" s="76">
        <f>分析係数表!C24</f>
        <v>0.31952662721893488</v>
      </c>
      <c r="Q21" s="82">
        <f t="shared" si="4"/>
        <v>1.3992206278827508E-3</v>
      </c>
      <c r="R21" s="83">
        <v>3.0187217178879056E-3</v>
      </c>
      <c r="S21" s="84">
        <f t="shared" si="5"/>
        <v>1.8203445841419391E-2</v>
      </c>
      <c r="T21" s="85">
        <f>分析係数表!F24</f>
        <v>0.398876404494382</v>
      </c>
      <c r="U21" s="86">
        <f t="shared" si="6"/>
        <v>7.260925026633577E-3</v>
      </c>
      <c r="V21" s="87">
        <f>分析係数表!D24</f>
        <v>5.6179775280898875E-2</v>
      </c>
      <c r="W21" s="167">
        <f t="shared" si="7"/>
        <v>0</v>
      </c>
      <c r="X21" s="76">
        <f>分析係数表!E24</f>
        <v>5.0561797752808987E-2</v>
      </c>
      <c r="Y21" s="166">
        <f t="shared" si="8"/>
        <v>0</v>
      </c>
    </row>
    <row r="22" spans="1:25" x14ac:dyDescent="0.2">
      <c r="A22" s="6" t="s">
        <v>10</v>
      </c>
      <c r="B22" s="5" t="s">
        <v>271</v>
      </c>
      <c r="C22" s="90"/>
      <c r="D22" s="76">
        <f>投入係数表!C22</f>
        <v>0</v>
      </c>
      <c r="E22" s="77">
        <f t="shared" si="9"/>
        <v>0</v>
      </c>
      <c r="F22" s="76">
        <f>分析係数表!C25</f>
        <v>1.883239171374762E-2</v>
      </c>
      <c r="G22" s="77">
        <f t="shared" si="0"/>
        <v>0</v>
      </c>
      <c r="H22" s="77">
        <v>2.6395381819678218E-4</v>
      </c>
      <c r="I22" s="77">
        <f t="shared" si="1"/>
        <v>2.6395381819678218E-4</v>
      </c>
      <c r="J22" s="76">
        <f>分析係数表!G25</f>
        <v>0.19852941176470587</v>
      </c>
      <c r="K22" s="78">
        <f t="shared" si="2"/>
        <v>5.2402596259655281E-5</v>
      </c>
      <c r="L22" s="79"/>
      <c r="M22" s="80"/>
      <c r="N22" s="81">
        <f>分析係数表!H25</f>
        <v>5.9037685722719666E-4</v>
      </c>
      <c r="O22" s="82">
        <f t="shared" si="3"/>
        <v>6.06328938749192E-3</v>
      </c>
      <c r="P22" s="76">
        <f>分析係数表!C25</f>
        <v>1.883239171374762E-2</v>
      </c>
      <c r="Q22" s="82">
        <f t="shared" si="4"/>
        <v>1.1418624081905672E-4</v>
      </c>
      <c r="R22" s="83">
        <v>5.0138525235948858E-4</v>
      </c>
      <c r="S22" s="84">
        <f t="shared" si="5"/>
        <v>7.6533907055627076E-4</v>
      </c>
      <c r="T22" s="85">
        <f>分析係数表!F25</f>
        <v>0.35294117647058826</v>
      </c>
      <c r="U22" s="86">
        <f t="shared" si="6"/>
        <v>2.7011967196103676E-4</v>
      </c>
      <c r="V22" s="87">
        <f>分析係数表!D25</f>
        <v>6.6176470588235295E-2</v>
      </c>
      <c r="W22" s="167">
        <f t="shared" si="7"/>
        <v>0</v>
      </c>
      <c r="X22" s="76">
        <f>分析係数表!E25</f>
        <v>6.25E-2</v>
      </c>
      <c r="Y22" s="166">
        <f t="shared" si="8"/>
        <v>0</v>
      </c>
    </row>
    <row r="23" spans="1:25" x14ac:dyDescent="0.2">
      <c r="A23" s="6" t="s">
        <v>11</v>
      </c>
      <c r="B23" s="5" t="s">
        <v>35</v>
      </c>
      <c r="C23" s="90"/>
      <c r="D23" s="76">
        <f>投入係数表!C23</f>
        <v>0</v>
      </c>
      <c r="E23" s="77">
        <f t="shared" si="9"/>
        <v>0</v>
      </c>
      <c r="F23" s="76">
        <f>分析係数表!C26</f>
        <v>0.74753173483779967</v>
      </c>
      <c r="G23" s="77">
        <f t="shared" si="0"/>
        <v>0</v>
      </c>
      <c r="H23" s="77">
        <v>6.6850610706648359E-3</v>
      </c>
      <c r="I23" s="77">
        <f t="shared" si="1"/>
        <v>6.6850610706648359E-3</v>
      </c>
      <c r="J23" s="76">
        <f>分析係数表!G26</f>
        <v>0.19647946353730092</v>
      </c>
      <c r="K23" s="78">
        <f t="shared" si="2"/>
        <v>1.3134772128783215E-3</v>
      </c>
      <c r="L23" s="79"/>
      <c r="M23" s="80"/>
      <c r="N23" s="81">
        <f>分析係数表!H26</f>
        <v>1.2791498573255929E-2</v>
      </c>
      <c r="O23" s="82">
        <f t="shared" si="3"/>
        <v>0.13137127006232496</v>
      </c>
      <c r="P23" s="76">
        <f>分析係数表!C26</f>
        <v>0.74753173483779967</v>
      </c>
      <c r="Q23" s="82">
        <f t="shared" si="4"/>
        <v>9.8204193417534877E-2</v>
      </c>
      <c r="R23" s="83">
        <v>0.109196620739864</v>
      </c>
      <c r="S23" s="84">
        <f t="shared" si="5"/>
        <v>0.11588168181052884</v>
      </c>
      <c r="T23" s="85">
        <f>分析係数表!F26</f>
        <v>0.33528918692372173</v>
      </c>
      <c r="U23" s="86">
        <f t="shared" si="6"/>
        <v>3.885387487360565E-2</v>
      </c>
      <c r="V23" s="87">
        <f>分析係数表!D26</f>
        <v>6.119027661357921E-2</v>
      </c>
      <c r="W23" s="167">
        <f t="shared" si="7"/>
        <v>0</v>
      </c>
      <c r="X23" s="76">
        <f>分析係数表!E26</f>
        <v>6.6722548197820614E-2</v>
      </c>
      <c r="Y23" s="166">
        <f t="shared" si="8"/>
        <v>0</v>
      </c>
    </row>
    <row r="24" spans="1:25" x14ac:dyDescent="0.2">
      <c r="A24" s="6" t="s">
        <v>12</v>
      </c>
      <c r="B24" s="5" t="s">
        <v>366</v>
      </c>
      <c r="C24" s="90"/>
      <c r="D24" s="76">
        <f>投入係数表!C24</f>
        <v>0</v>
      </c>
      <c r="E24" s="77">
        <f t="shared" si="9"/>
        <v>0</v>
      </c>
      <c r="F24" s="76">
        <f>分析係数表!C27</f>
        <v>2.5641025641025661E-2</v>
      </c>
      <c r="G24" s="77">
        <f t="shared" si="0"/>
        <v>0</v>
      </c>
      <c r="H24" s="77">
        <v>3.2579608515021074E-5</v>
      </c>
      <c r="I24" s="77">
        <f t="shared" si="1"/>
        <v>3.2579608515021074E-5</v>
      </c>
      <c r="J24" s="76">
        <f>分析係数表!G27</f>
        <v>0.17777777777777778</v>
      </c>
      <c r="K24" s="78">
        <f t="shared" si="2"/>
        <v>5.7919304026704134E-6</v>
      </c>
      <c r="L24" s="79"/>
      <c r="M24" s="80"/>
      <c r="N24" s="81">
        <f>分析係数表!H27</f>
        <v>1.2135524287447932E-2</v>
      </c>
      <c r="O24" s="82">
        <f t="shared" si="3"/>
        <v>0.12463428185400059</v>
      </c>
      <c r="P24" s="76">
        <f>分析係数表!C27</f>
        <v>2.5641025641025661E-2</v>
      </c>
      <c r="Q24" s="82">
        <f t="shared" si="4"/>
        <v>3.1957508167692484E-3</v>
      </c>
      <c r="R24" s="83">
        <v>3.2063662777299042E-3</v>
      </c>
      <c r="S24" s="84">
        <f t="shared" si="5"/>
        <v>3.2389458862449251E-3</v>
      </c>
      <c r="T24" s="85">
        <f>分析係数表!F27</f>
        <v>0.33333333333333331</v>
      </c>
      <c r="U24" s="86">
        <f t="shared" si="6"/>
        <v>1.0796486287483083E-3</v>
      </c>
      <c r="V24" s="87">
        <f>分析係数表!D27</f>
        <v>0</v>
      </c>
      <c r="W24" s="167">
        <f t="shared" si="7"/>
        <v>0</v>
      </c>
      <c r="X24" s="76">
        <f>分析係数表!E27</f>
        <v>0</v>
      </c>
      <c r="Y24" s="166">
        <f t="shared" si="8"/>
        <v>0</v>
      </c>
    </row>
    <row r="25" spans="1:25" x14ac:dyDescent="0.2">
      <c r="A25" s="6" t="s">
        <v>13</v>
      </c>
      <c r="B25" s="5" t="s">
        <v>191</v>
      </c>
      <c r="C25" s="90"/>
      <c r="D25" s="76">
        <f>投入係数表!C25</f>
        <v>0</v>
      </c>
      <c r="E25" s="77">
        <f t="shared" si="9"/>
        <v>0</v>
      </c>
      <c r="F25" s="76">
        <f>分析係数表!C28</f>
        <v>7.5250836120401843E-3</v>
      </c>
      <c r="G25" s="77">
        <f t="shared" si="0"/>
        <v>0</v>
      </c>
      <c r="H25" s="77">
        <v>2.7882601871502538E-4</v>
      </c>
      <c r="I25" s="77">
        <f t="shared" si="1"/>
        <v>2.7882601871502538E-4</v>
      </c>
      <c r="J25" s="76">
        <f>分析係数表!G28</f>
        <v>0.13043478260869565</v>
      </c>
      <c r="K25" s="78">
        <f t="shared" si="2"/>
        <v>3.6368611136742437E-5</v>
      </c>
      <c r="L25" s="79"/>
      <c r="M25" s="80"/>
      <c r="N25" s="81">
        <f>分析係数表!H28</f>
        <v>2.325428843189347E-2</v>
      </c>
      <c r="O25" s="82">
        <f t="shared" si="3"/>
        <v>0.23882623198509842</v>
      </c>
      <c r="P25" s="76">
        <f>分析係数表!C28</f>
        <v>7.5250836120401843E-3</v>
      </c>
      <c r="Q25" s="82">
        <f t="shared" si="4"/>
        <v>1.7971873644363715E-3</v>
      </c>
      <c r="R25" s="83">
        <v>1.8612902741193167E-3</v>
      </c>
      <c r="S25" s="84">
        <f t="shared" si="5"/>
        <v>2.1401162928343419E-3</v>
      </c>
      <c r="T25" s="85">
        <f>分析係数表!F28</f>
        <v>0.21739130434782608</v>
      </c>
      <c r="U25" s="86">
        <f t="shared" si="6"/>
        <v>4.6524267235529171E-4</v>
      </c>
      <c r="V25" s="87">
        <f>分析係数表!D28</f>
        <v>0</v>
      </c>
      <c r="W25" s="167">
        <f t="shared" si="7"/>
        <v>0</v>
      </c>
      <c r="X25" s="76">
        <f>分析係数表!E28</f>
        <v>0</v>
      </c>
      <c r="Y25" s="166">
        <f t="shared" si="8"/>
        <v>0</v>
      </c>
    </row>
    <row r="26" spans="1:25" x14ac:dyDescent="0.2">
      <c r="A26" s="6" t="s">
        <v>14</v>
      </c>
      <c r="B26" s="5" t="s">
        <v>50</v>
      </c>
      <c r="C26" s="90"/>
      <c r="D26" s="76">
        <f>投入係数表!C26</f>
        <v>1.3956734124214933E-3</v>
      </c>
      <c r="E26" s="77">
        <f t="shared" si="9"/>
        <v>0.13956734124214934</v>
      </c>
      <c r="F26" s="76">
        <f>分析係数表!C29</f>
        <v>5.2565707133917394E-2</v>
      </c>
      <c r="G26" s="77">
        <f t="shared" si="0"/>
        <v>7.3364559851943328E-3</v>
      </c>
      <c r="H26" s="77">
        <v>1.1504717116735444E-2</v>
      </c>
      <c r="I26" s="77">
        <f t="shared" si="1"/>
        <v>1.1504717116735444E-2</v>
      </c>
      <c r="J26" s="76">
        <f>分析係数表!G29</f>
        <v>0.23652173913043478</v>
      </c>
      <c r="K26" s="78">
        <f t="shared" si="2"/>
        <v>2.7211157006539486E-3</v>
      </c>
      <c r="L26" s="79"/>
      <c r="M26" s="80"/>
      <c r="N26" s="81">
        <f>分析係数表!H29</f>
        <v>1.0889173144412739E-2</v>
      </c>
      <c r="O26" s="82">
        <f t="shared" si="3"/>
        <v>0.11183400425818431</v>
      </c>
      <c r="P26" s="76">
        <f>分析係数表!C29</f>
        <v>5.2565707133917394E-2</v>
      </c>
      <c r="Q26" s="82">
        <f t="shared" si="4"/>
        <v>5.8786335154489867E-3</v>
      </c>
      <c r="R26" s="83">
        <v>7.111798318232331E-3</v>
      </c>
      <c r="S26" s="84">
        <f t="shared" si="5"/>
        <v>1.8616515434967774E-2</v>
      </c>
      <c r="T26" s="85">
        <f>分析係数表!F29</f>
        <v>0.37217391304347824</v>
      </c>
      <c r="U26" s="86">
        <f t="shared" si="6"/>
        <v>6.9285813966662672E-3</v>
      </c>
      <c r="V26" s="87">
        <f>分析係数表!D29</f>
        <v>0.13217391304347825</v>
      </c>
      <c r="W26" s="167">
        <f t="shared" si="7"/>
        <v>0</v>
      </c>
      <c r="X26" s="76">
        <f>分析係数表!E29</f>
        <v>0.10086956521739131</v>
      </c>
      <c r="Y26" s="166">
        <f t="shared" si="8"/>
        <v>0</v>
      </c>
    </row>
    <row r="27" spans="1:25" x14ac:dyDescent="0.2">
      <c r="A27" s="6" t="s">
        <v>15</v>
      </c>
      <c r="B27" s="5" t="s">
        <v>36</v>
      </c>
      <c r="C27" s="90"/>
      <c r="D27" s="76">
        <f>投入係数表!C27</f>
        <v>2.7913468248429866E-3</v>
      </c>
      <c r="E27" s="77">
        <f t="shared" si="9"/>
        <v>0.27913468248429868</v>
      </c>
      <c r="F27" s="76">
        <f>分析係数表!C30</f>
        <v>1</v>
      </c>
      <c r="G27" s="77">
        <f t="shared" si="0"/>
        <v>0.27913468248429868</v>
      </c>
      <c r="H27" s="77">
        <v>0.3603798930574777</v>
      </c>
      <c r="I27" s="77">
        <f t="shared" si="1"/>
        <v>0.3603798930574777</v>
      </c>
      <c r="J27" s="76">
        <f>分析係数表!G30</f>
        <v>0.34479678427869587</v>
      </c>
      <c r="K27" s="78">
        <f t="shared" si="2"/>
        <v>0.12425782824491863</v>
      </c>
      <c r="L27" s="79"/>
      <c r="M27" s="80"/>
      <c r="N27" s="81">
        <f>分析係数表!H30</f>
        <v>0</v>
      </c>
      <c r="O27" s="82">
        <f t="shared" si="3"/>
        <v>0</v>
      </c>
      <c r="P27" s="76">
        <f>分析係数表!C30</f>
        <v>1</v>
      </c>
      <c r="Q27" s="82">
        <f t="shared" si="4"/>
        <v>0</v>
      </c>
      <c r="R27" s="83">
        <v>1.8303437274354926E-2</v>
      </c>
      <c r="S27" s="84">
        <f t="shared" si="5"/>
        <v>0.3786833303318326</v>
      </c>
      <c r="T27" s="85">
        <f>分析係数表!F30</f>
        <v>0.44149173738276015</v>
      </c>
      <c r="U27" s="86">
        <f t="shared" si="6"/>
        <v>0.16718556142609045</v>
      </c>
      <c r="V27" s="87">
        <f>分析係数表!D30</f>
        <v>9.0218847699866017E-2</v>
      </c>
      <c r="W27" s="167">
        <f t="shared" si="7"/>
        <v>0</v>
      </c>
      <c r="X27" s="76">
        <f>分析係数表!E30</f>
        <v>4.6225993747208573E-2</v>
      </c>
      <c r="Y27" s="166">
        <f t="shared" si="8"/>
        <v>0</v>
      </c>
    </row>
    <row r="28" spans="1:25" x14ac:dyDescent="0.2">
      <c r="A28" s="6" t="s">
        <v>16</v>
      </c>
      <c r="B28" s="5" t="s">
        <v>192</v>
      </c>
      <c r="C28" s="90"/>
      <c r="D28" s="76">
        <f>投入係数表!C28</f>
        <v>9.7697138869504534E-3</v>
      </c>
      <c r="E28" s="77">
        <f t="shared" si="9"/>
        <v>0.9769713886950453</v>
      </c>
      <c r="F28" s="76">
        <f>分析係数表!C31</f>
        <v>0.84592145015105746</v>
      </c>
      <c r="G28" s="77">
        <f t="shared" si="0"/>
        <v>0.82644105388100519</v>
      </c>
      <c r="H28" s="77">
        <v>1.1705761887530521</v>
      </c>
      <c r="I28" s="77">
        <f t="shared" si="1"/>
        <v>1.1705761887530521</v>
      </c>
      <c r="J28" s="76">
        <f>分析係数表!G31</f>
        <v>7.1042791857083509E-2</v>
      </c>
      <c r="K28" s="78">
        <f t="shared" si="2"/>
        <v>8.3161000530441176E-2</v>
      </c>
      <c r="L28" s="79"/>
      <c r="M28" s="80"/>
      <c r="N28" s="81">
        <f>分析係数表!H31</f>
        <v>2.6304568860900653E-2</v>
      </c>
      <c r="O28" s="82">
        <f t="shared" si="3"/>
        <v>0.27015322715380669</v>
      </c>
      <c r="P28" s="76">
        <f>分析係数表!C31</f>
        <v>0.84592145015105746</v>
      </c>
      <c r="Q28" s="82">
        <f t="shared" si="4"/>
        <v>0.22852840967693619</v>
      </c>
      <c r="R28" s="83">
        <v>0.29751959188249</v>
      </c>
      <c r="S28" s="84">
        <f t="shared" si="5"/>
        <v>1.4680957806355421</v>
      </c>
      <c r="T28" s="85">
        <f>分析係数表!F31</f>
        <v>0.3444121312837557</v>
      </c>
      <c r="U28" s="86">
        <f t="shared" si="6"/>
        <v>0.50562999673737619</v>
      </c>
      <c r="V28" s="87">
        <f>分析係数表!D31</f>
        <v>0</v>
      </c>
      <c r="W28" s="167">
        <f t="shared" si="7"/>
        <v>0</v>
      </c>
      <c r="X28" s="76">
        <f>分析係数表!E31</f>
        <v>0</v>
      </c>
      <c r="Y28" s="166">
        <f t="shared" si="8"/>
        <v>0</v>
      </c>
    </row>
    <row r="29" spans="1:25" x14ac:dyDescent="0.2">
      <c r="A29" s="6" t="s">
        <v>17</v>
      </c>
      <c r="B29" s="5" t="s">
        <v>272</v>
      </c>
      <c r="C29" s="90"/>
      <c r="D29" s="76">
        <f>投入係数表!C29</f>
        <v>5.8153058850895557E-4</v>
      </c>
      <c r="E29" s="77">
        <f t="shared" si="9"/>
        <v>5.8153058850895556E-2</v>
      </c>
      <c r="F29" s="76">
        <f>分析係数表!C32</f>
        <v>1</v>
      </c>
      <c r="G29" s="77">
        <f t="shared" si="0"/>
        <v>5.8153058850895556E-2</v>
      </c>
      <c r="H29" s="77">
        <v>8.8862691919361581E-2</v>
      </c>
      <c r="I29" s="77">
        <f t="shared" si="1"/>
        <v>8.8862691919361581E-2</v>
      </c>
      <c r="J29" s="76">
        <f>分析係数表!G32</f>
        <v>0.14030064423765212</v>
      </c>
      <c r="K29" s="78">
        <f t="shared" si="2"/>
        <v>1.2467492924978433E-2</v>
      </c>
      <c r="L29" s="79"/>
      <c r="M29" s="80"/>
      <c r="N29" s="81">
        <f>分析係数表!H32</f>
        <v>7.5437042867919574E-3</v>
      </c>
      <c r="O29" s="82">
        <f t="shared" si="3"/>
        <v>7.7475364395730092E-2</v>
      </c>
      <c r="P29" s="76">
        <f>分析係数表!C32</f>
        <v>1</v>
      </c>
      <c r="Q29" s="82">
        <f t="shared" si="4"/>
        <v>7.7475364395730092E-2</v>
      </c>
      <c r="R29" s="83">
        <v>9.6451650837384245E-2</v>
      </c>
      <c r="S29" s="84">
        <f t="shared" si="5"/>
        <v>0.18531434275674583</v>
      </c>
      <c r="T29" s="85">
        <f>分析係数表!F32</f>
        <v>0.4831782390837509</v>
      </c>
      <c r="U29" s="86">
        <f t="shared" si="6"/>
        <v>8.9539857810167101E-2</v>
      </c>
      <c r="V29" s="87">
        <f>分析係数表!D32</f>
        <v>2.7916964924838941E-2</v>
      </c>
      <c r="W29" s="167">
        <f t="shared" si="7"/>
        <v>0</v>
      </c>
      <c r="X29" s="76">
        <f>分析係数表!E32</f>
        <v>4.2233357193987117E-2</v>
      </c>
      <c r="Y29" s="166">
        <f t="shared" si="8"/>
        <v>0</v>
      </c>
    </row>
    <row r="30" spans="1:25" x14ac:dyDescent="0.2">
      <c r="A30" s="6" t="s">
        <v>18</v>
      </c>
      <c r="B30" s="5" t="s">
        <v>273</v>
      </c>
      <c r="C30" s="90"/>
      <c r="D30" s="76">
        <f>投入係数表!C30</f>
        <v>4.6522447080716444E-4</v>
      </c>
      <c r="E30" s="77">
        <f t="shared" si="9"/>
        <v>4.6522447080716442E-2</v>
      </c>
      <c r="F30" s="76">
        <f>分析係数表!C33</f>
        <v>0.837092731829574</v>
      </c>
      <c r="G30" s="77">
        <f t="shared" si="0"/>
        <v>3.8943602318193715E-2</v>
      </c>
      <c r="H30" s="77">
        <v>7.2074133045384195E-2</v>
      </c>
      <c r="I30" s="77">
        <f t="shared" si="1"/>
        <v>7.2074133045384195E-2</v>
      </c>
      <c r="J30" s="76">
        <f>分析係数表!G33</f>
        <v>0.5074626865671642</v>
      </c>
      <c r="K30" s="78">
        <f t="shared" si="2"/>
        <v>3.657493318720989E-2</v>
      </c>
      <c r="L30" s="79"/>
      <c r="M30" s="80"/>
      <c r="N30" s="81">
        <f>分析係数表!H33</f>
        <v>1.0823575715831939E-3</v>
      </c>
      <c r="O30" s="82">
        <f t="shared" si="3"/>
        <v>1.1116030543735188E-2</v>
      </c>
      <c r="P30" s="76">
        <f>分析係数表!C33</f>
        <v>0.837092731829574</v>
      </c>
      <c r="Q30" s="82">
        <f t="shared" si="4"/>
        <v>9.3051483749562736E-3</v>
      </c>
      <c r="R30" s="83">
        <v>2.4179454411489193E-2</v>
      </c>
      <c r="S30" s="84">
        <f t="shared" si="5"/>
        <v>9.6253587456873388E-2</v>
      </c>
      <c r="T30" s="85">
        <f>分析係数表!F33</f>
        <v>0.64477611940298507</v>
      </c>
      <c r="U30" s="86">
        <f t="shared" si="6"/>
        <v>6.2062014599058662E-2</v>
      </c>
      <c r="V30" s="87">
        <f>分析係数表!D33</f>
        <v>0.1044776119402985</v>
      </c>
      <c r="W30" s="167">
        <f t="shared" si="7"/>
        <v>0</v>
      </c>
      <c r="X30" s="76">
        <f>分析係数表!E33</f>
        <v>0.10746268656716418</v>
      </c>
      <c r="Y30" s="166">
        <f t="shared" si="8"/>
        <v>0</v>
      </c>
    </row>
    <row r="31" spans="1:25" x14ac:dyDescent="0.2">
      <c r="A31" s="6" t="s">
        <v>19</v>
      </c>
      <c r="B31" s="5" t="s">
        <v>274</v>
      </c>
      <c r="C31" s="90"/>
      <c r="D31" s="76">
        <f>投入係数表!C31</f>
        <v>7.2458711328215866E-2</v>
      </c>
      <c r="E31" s="77">
        <f t="shared" si="9"/>
        <v>7.2458711328215868</v>
      </c>
      <c r="F31" s="76">
        <f>分析係数表!C34</f>
        <v>0.15171777726539082</v>
      </c>
      <c r="G31" s="77">
        <f t="shared" si="0"/>
        <v>1.0993274626231506</v>
      </c>
      <c r="H31" s="77">
        <v>1.3304067714626808</v>
      </c>
      <c r="I31" s="77">
        <f t="shared" si="1"/>
        <v>1.3304067714626808</v>
      </c>
      <c r="J31" s="76">
        <f>分析係数表!G34</f>
        <v>0.4256007393715342</v>
      </c>
      <c r="K31" s="78">
        <f t="shared" si="2"/>
        <v>0.56622210559941266</v>
      </c>
      <c r="L31" s="79"/>
      <c r="M31" s="80"/>
      <c r="N31" s="81">
        <f>分析係数表!H34</f>
        <v>0.18524713831217815</v>
      </c>
      <c r="O31" s="82">
        <f t="shared" si="3"/>
        <v>1.9025254700307981</v>
      </c>
      <c r="P31" s="76">
        <f>分析係数表!C34</f>
        <v>0.15171777726539082</v>
      </c>
      <c r="Q31" s="82">
        <f t="shared" si="4"/>
        <v>0.28864693550386561</v>
      </c>
      <c r="R31" s="83">
        <v>0.30465484523178316</v>
      </c>
      <c r="S31" s="84">
        <f t="shared" si="5"/>
        <v>1.635061616694464</v>
      </c>
      <c r="T31" s="85">
        <f>分析係数表!F34</f>
        <v>0.70194085027726427</v>
      </c>
      <c r="U31" s="86">
        <f t="shared" si="6"/>
        <v>1.1477165414782304</v>
      </c>
      <c r="V31" s="87">
        <f>分析係数表!D34</f>
        <v>0.41728280961182995</v>
      </c>
      <c r="W31" s="167">
        <f t="shared" si="7"/>
        <v>1</v>
      </c>
      <c r="X31" s="76">
        <f>分析係数表!E34</f>
        <v>0.28927911275415896</v>
      </c>
      <c r="Y31" s="166">
        <f t="shared" si="8"/>
        <v>0</v>
      </c>
    </row>
    <row r="32" spans="1:25" x14ac:dyDescent="0.2">
      <c r="A32" s="6" t="s">
        <v>20</v>
      </c>
      <c r="B32" s="5" t="s">
        <v>37</v>
      </c>
      <c r="C32" s="90"/>
      <c r="D32" s="76">
        <f>投入係数表!C32</f>
        <v>5.1174691788788088E-3</v>
      </c>
      <c r="E32" s="77">
        <f t="shared" si="9"/>
        <v>0.51174691788788085</v>
      </c>
      <c r="F32" s="76">
        <f>分析係数表!C35</f>
        <v>0.24573021958870689</v>
      </c>
      <c r="G32" s="77">
        <f t="shared" si="0"/>
        <v>0.12575168250643293</v>
      </c>
      <c r="H32" s="77">
        <v>0.17730504335563668</v>
      </c>
      <c r="I32" s="77">
        <f t="shared" si="1"/>
        <v>0.17730504335563668</v>
      </c>
      <c r="J32" s="76">
        <f>分析係数表!G35</f>
        <v>0.31648936170212766</v>
      </c>
      <c r="K32" s="78">
        <f t="shared" si="2"/>
        <v>5.6115159998193526E-2</v>
      </c>
      <c r="L32" s="79"/>
      <c r="M32" s="80"/>
      <c r="N32" s="81">
        <f>分析係数表!H35</f>
        <v>7.0287644724326803E-2</v>
      </c>
      <c r="O32" s="82">
        <f t="shared" si="3"/>
        <v>0.72186828652195478</v>
      </c>
      <c r="P32" s="76">
        <f>分析係数表!C35</f>
        <v>0.24573021958870689</v>
      </c>
      <c r="Q32" s="82">
        <f t="shared" si="4"/>
        <v>0.17738485256116354</v>
      </c>
      <c r="R32" s="83">
        <v>0.19605986781241957</v>
      </c>
      <c r="S32" s="84">
        <f t="shared" si="5"/>
        <v>0.37336491116805626</v>
      </c>
      <c r="T32" s="85">
        <f>分析係数表!F35</f>
        <v>0.65026595744680848</v>
      </c>
      <c r="U32" s="86">
        <f t="shared" si="6"/>
        <v>0.2427864914377387</v>
      </c>
      <c r="V32" s="87">
        <f>分析係数表!D35</f>
        <v>8.2446808510638292E-2</v>
      </c>
      <c r="W32" s="167">
        <f t="shared" si="7"/>
        <v>0</v>
      </c>
      <c r="X32" s="76">
        <f>分析係数表!E35</f>
        <v>6.3829787234042548E-2</v>
      </c>
      <c r="Y32" s="166">
        <f t="shared" si="8"/>
        <v>0</v>
      </c>
    </row>
    <row r="33" spans="1:25" x14ac:dyDescent="0.2">
      <c r="A33" s="6" t="s">
        <v>21</v>
      </c>
      <c r="B33" s="5" t="s">
        <v>38</v>
      </c>
      <c r="C33" s="90"/>
      <c r="D33" s="76">
        <f>投入係数表!C33</f>
        <v>2.0935101186322401E-3</v>
      </c>
      <c r="E33" s="77">
        <f t="shared" si="9"/>
        <v>0.20935101186322402</v>
      </c>
      <c r="F33" s="76">
        <f>分析係数表!C36</f>
        <v>0.58821233411397345</v>
      </c>
      <c r="G33" s="77">
        <f t="shared" si="0"/>
        <v>0.12314284733718915</v>
      </c>
      <c r="H33" s="77">
        <v>0.18918272381281354</v>
      </c>
      <c r="I33" s="77">
        <f t="shared" si="1"/>
        <v>0.18918272381281354</v>
      </c>
      <c r="J33" s="76">
        <f>分析係数表!G36</f>
        <v>4.6988749172733289E-2</v>
      </c>
      <c r="K33" s="78">
        <f t="shared" si="2"/>
        <v>8.8894595570547727E-3</v>
      </c>
      <c r="L33" s="79"/>
      <c r="M33" s="80"/>
      <c r="N33" s="81">
        <f>分析係数表!H36</f>
        <v>7.2517957296073993E-2</v>
      </c>
      <c r="O33" s="82">
        <f t="shared" si="3"/>
        <v>0.74477404643025757</v>
      </c>
      <c r="P33" s="76">
        <f>分析係数表!C36</f>
        <v>0.58821233411397345</v>
      </c>
      <c r="Q33" s="82">
        <f t="shared" si="4"/>
        <v>0.43808528023825066</v>
      </c>
      <c r="R33" s="83">
        <v>0.46246714625605645</v>
      </c>
      <c r="S33" s="84">
        <f t="shared" si="5"/>
        <v>0.65164987006886999</v>
      </c>
      <c r="T33" s="85">
        <f>分析係数表!F36</f>
        <v>0.85903375248180014</v>
      </c>
      <c r="U33" s="86">
        <f t="shared" si="6"/>
        <v>0.55978923318953888</v>
      </c>
      <c r="V33" s="87">
        <f>分析係数表!D36</f>
        <v>3.6399735274652546E-2</v>
      </c>
      <c r="W33" s="167">
        <f t="shared" si="7"/>
        <v>0</v>
      </c>
      <c r="X33" s="76">
        <f>分析係数表!E36</f>
        <v>1.1912640635340834E-2</v>
      </c>
      <c r="Y33" s="166">
        <f t="shared" si="8"/>
        <v>0</v>
      </c>
    </row>
    <row r="34" spans="1:25" x14ac:dyDescent="0.2">
      <c r="A34" s="6" t="s">
        <v>22</v>
      </c>
      <c r="B34" s="5" t="s">
        <v>377</v>
      </c>
      <c r="C34" s="90"/>
      <c r="D34" s="76">
        <f>投入係数表!C34</f>
        <v>2.9890672249360317E-2</v>
      </c>
      <c r="E34" s="77">
        <f t="shared" si="9"/>
        <v>2.9890672249360319</v>
      </c>
      <c r="F34" s="76">
        <f>分析係数表!C37</f>
        <v>0.50371087447563734</v>
      </c>
      <c r="G34" s="77">
        <f t="shared" si="0"/>
        <v>1.5056256657389953</v>
      </c>
      <c r="H34" s="77">
        <v>1.8937164991079847</v>
      </c>
      <c r="I34" s="77">
        <f t="shared" si="1"/>
        <v>1.8937164991079847</v>
      </c>
      <c r="J34" s="76">
        <f>分析係数表!G37</f>
        <v>0.46674537583628495</v>
      </c>
      <c r="K34" s="78">
        <f t="shared" si="2"/>
        <v>0.88388341910353008</v>
      </c>
      <c r="L34" s="79"/>
      <c r="M34" s="80"/>
      <c r="N34" s="81">
        <f>分析係数表!H37</f>
        <v>5.4544261864934891E-2</v>
      </c>
      <c r="O34" s="82">
        <f t="shared" si="3"/>
        <v>0.56018056952217021</v>
      </c>
      <c r="P34" s="76">
        <f>分析係数表!C37</f>
        <v>0.50371087447563734</v>
      </c>
      <c r="Q34" s="82">
        <f t="shared" si="4"/>
        <v>0.28216904453827291</v>
      </c>
      <c r="R34" s="83">
        <v>0.31887443427609491</v>
      </c>
      <c r="S34" s="84">
        <f t="shared" si="5"/>
        <v>2.2125909333840794</v>
      </c>
      <c r="T34" s="85">
        <f>分析係数表!F37</f>
        <v>0.71979535615899248</v>
      </c>
      <c r="U34" s="86">
        <f t="shared" si="6"/>
        <v>1.5926126789293511</v>
      </c>
      <c r="V34" s="87">
        <f>分析係数表!D37</f>
        <v>7.0838252656434481E-2</v>
      </c>
      <c r="W34" s="167">
        <f t="shared" si="7"/>
        <v>0</v>
      </c>
      <c r="X34" s="76">
        <f>分析係数表!E37</f>
        <v>5.5489964580873671E-2</v>
      </c>
      <c r="Y34" s="166">
        <f t="shared" si="8"/>
        <v>0</v>
      </c>
    </row>
    <row r="35" spans="1:25" x14ac:dyDescent="0.2">
      <c r="A35" s="6" t="s">
        <v>23</v>
      </c>
      <c r="B35" s="5" t="s">
        <v>193</v>
      </c>
      <c r="C35" s="90"/>
      <c r="D35" s="76">
        <f>投入係数表!C35</f>
        <v>3.3728774133519423E-3</v>
      </c>
      <c r="E35" s="77">
        <f t="shared" si="9"/>
        <v>0.33728774133519424</v>
      </c>
      <c r="F35" s="76">
        <f>分析係数表!C38</f>
        <v>2.603198214949809E-3</v>
      </c>
      <c r="G35" s="77">
        <f t="shared" si="0"/>
        <v>8.7802684616823049E-4</v>
      </c>
      <c r="H35" s="77">
        <v>1.3621996902677188E-3</v>
      </c>
      <c r="I35" s="77">
        <f t="shared" si="1"/>
        <v>1.3621996902677188E-3</v>
      </c>
      <c r="J35" s="76">
        <f>分析係数表!G38</f>
        <v>0.5</v>
      </c>
      <c r="K35" s="78">
        <f t="shared" si="2"/>
        <v>6.8109984513385939E-4</v>
      </c>
      <c r="L35" s="79"/>
      <c r="M35" s="80"/>
      <c r="N35" s="81">
        <f>分析係数表!H38</f>
        <v>4.7820525435402932E-2</v>
      </c>
      <c r="O35" s="82">
        <f t="shared" si="3"/>
        <v>0.49112644038684555</v>
      </c>
      <c r="P35" s="76">
        <f>分析係数表!C38</f>
        <v>2.603198214949809E-3</v>
      </c>
      <c r="Q35" s="82">
        <f t="shared" si="4"/>
        <v>1.2784994729296902E-3</v>
      </c>
      <c r="R35" s="83">
        <v>1.4375169117316017E-3</v>
      </c>
      <c r="S35" s="84">
        <f t="shared" si="5"/>
        <v>2.7997166019993205E-3</v>
      </c>
      <c r="T35" s="85">
        <f>分析係数表!F38</f>
        <v>0.66666666666666663</v>
      </c>
      <c r="U35" s="86">
        <f t="shared" si="6"/>
        <v>1.8664777346662136E-3</v>
      </c>
      <c r="V35" s="87">
        <f>分析係数表!D38</f>
        <v>1.0833333333333333</v>
      </c>
      <c r="W35" s="167">
        <f t="shared" si="7"/>
        <v>0</v>
      </c>
      <c r="X35" s="76">
        <f>分析係数表!E38</f>
        <v>0</v>
      </c>
      <c r="Y35" s="166">
        <f t="shared" si="8"/>
        <v>0</v>
      </c>
    </row>
    <row r="36" spans="1:25" x14ac:dyDescent="0.2">
      <c r="A36" s="6" t="s">
        <v>24</v>
      </c>
      <c r="B36" s="5" t="s">
        <v>39</v>
      </c>
      <c r="C36" s="90"/>
      <c r="D36" s="76">
        <f>投入係数表!C36</f>
        <v>0</v>
      </c>
      <c r="E36" s="77">
        <f t="shared" si="9"/>
        <v>0</v>
      </c>
      <c r="F36" s="76">
        <f>分析係数表!C39</f>
        <v>1</v>
      </c>
      <c r="G36" s="77">
        <f t="shared" si="0"/>
        <v>0</v>
      </c>
      <c r="H36" s="77">
        <v>4.5642779954428647E-3</v>
      </c>
      <c r="I36" s="77">
        <f t="shared" si="1"/>
        <v>4.5642779954428647E-3</v>
      </c>
      <c r="J36" s="76">
        <f>分析係数表!G39</f>
        <v>0.35424286759326995</v>
      </c>
      <c r="K36" s="78">
        <f t="shared" si="2"/>
        <v>1.6168629255985422E-3</v>
      </c>
      <c r="L36" s="79"/>
      <c r="M36" s="80"/>
      <c r="N36" s="81">
        <f>分析係数表!H39</f>
        <v>4.3622290006231756E-3</v>
      </c>
      <c r="O36" s="82">
        <f t="shared" si="3"/>
        <v>4.4800971585356966E-2</v>
      </c>
      <c r="P36" s="76">
        <f>分析係数表!C39</f>
        <v>1</v>
      </c>
      <c r="Q36" s="82">
        <f t="shared" si="4"/>
        <v>4.4800971585356966E-2</v>
      </c>
      <c r="R36" s="83">
        <v>4.7258032084371938E-2</v>
      </c>
      <c r="S36" s="84">
        <f t="shared" si="5"/>
        <v>5.1822310079814804E-2</v>
      </c>
      <c r="T36" s="85">
        <f>分析係数表!F39</f>
        <v>0.70501097293343085</v>
      </c>
      <c r="U36" s="86">
        <f t="shared" si="6"/>
        <v>3.6535297249028174E-2</v>
      </c>
      <c r="V36" s="87">
        <f>分析係数表!D39</f>
        <v>6.4008778346744691E-2</v>
      </c>
      <c r="W36" s="167">
        <f t="shared" si="7"/>
        <v>0</v>
      </c>
      <c r="X36" s="76">
        <f>分析係数表!E39</f>
        <v>8.1199707388441844E-2</v>
      </c>
      <c r="Y36" s="166">
        <f t="shared" si="8"/>
        <v>0</v>
      </c>
    </row>
    <row r="37" spans="1:25" x14ac:dyDescent="0.2">
      <c r="A37" s="6" t="s">
        <v>25</v>
      </c>
      <c r="B37" s="5" t="s">
        <v>40</v>
      </c>
      <c r="C37" s="90"/>
      <c r="D37" s="76">
        <f>投入係数表!C37</f>
        <v>0</v>
      </c>
      <c r="E37" s="77">
        <f t="shared" si="9"/>
        <v>0</v>
      </c>
      <c r="F37" s="76">
        <f>分析係数表!C40</f>
        <v>0.80741531074953321</v>
      </c>
      <c r="G37" s="77">
        <f t="shared" si="0"/>
        <v>0</v>
      </c>
      <c r="H37" s="77">
        <v>1.3557210624840974E-3</v>
      </c>
      <c r="I37" s="77">
        <f t="shared" si="1"/>
        <v>1.3557210624840974E-3</v>
      </c>
      <c r="J37" s="76">
        <f>分析係数表!G40</f>
        <v>0.58044960848699167</v>
      </c>
      <c r="K37" s="78">
        <f t="shared" si="2"/>
        <v>7.869277599364627E-4</v>
      </c>
      <c r="L37" s="79"/>
      <c r="M37" s="80"/>
      <c r="N37" s="81">
        <f>分析係数表!H40</f>
        <v>3.1486765718783824E-2</v>
      </c>
      <c r="O37" s="82">
        <f t="shared" si="3"/>
        <v>0.32337543399956908</v>
      </c>
      <c r="P37" s="76">
        <f>分析係数表!C40</f>
        <v>0.80741531074953321</v>
      </c>
      <c r="Q37" s="82">
        <f t="shared" si="4"/>
        <v>0.26109827653152723</v>
      </c>
      <c r="R37" s="83">
        <v>0.26138946503533556</v>
      </c>
      <c r="S37" s="84">
        <f t="shared" si="5"/>
        <v>0.26274518609781966</v>
      </c>
      <c r="T37" s="85">
        <f>分析係数表!F40</f>
        <v>0.7794897701439758</v>
      </c>
      <c r="U37" s="86">
        <f t="shared" si="6"/>
        <v>0.20480718471782558</v>
      </c>
      <c r="V37" s="87">
        <f>分析係数表!D40</f>
        <v>0.16393028542561253</v>
      </c>
      <c r="W37" s="167">
        <f t="shared" si="7"/>
        <v>0</v>
      </c>
      <c r="X37" s="76">
        <f>分析係数表!E40</f>
        <v>9.8509724677948982E-2</v>
      </c>
      <c r="Y37" s="166">
        <f t="shared" si="8"/>
        <v>0</v>
      </c>
    </row>
    <row r="38" spans="1:25" x14ac:dyDescent="0.2">
      <c r="A38" s="6" t="s">
        <v>26</v>
      </c>
      <c r="B38" s="5" t="s">
        <v>276</v>
      </c>
      <c r="C38" s="90"/>
      <c r="D38" s="76">
        <f>投入係数表!C38</f>
        <v>4.6522447080716444E-4</v>
      </c>
      <c r="E38" s="77">
        <f t="shared" si="9"/>
        <v>4.6522447080716442E-2</v>
      </c>
      <c r="F38" s="76">
        <f>分析係数表!C41</f>
        <v>0.45201238390092879</v>
      </c>
      <c r="G38" s="77">
        <f t="shared" si="0"/>
        <v>2.1028722209859445E-2</v>
      </c>
      <c r="H38" s="77">
        <v>2.4780533616821223E-2</v>
      </c>
      <c r="I38" s="77">
        <f t="shared" si="1"/>
        <v>2.4780533616821223E-2</v>
      </c>
      <c r="J38" s="76">
        <f>分析係数表!G41</f>
        <v>0.48819421350182907</v>
      </c>
      <c r="K38" s="78">
        <f t="shared" si="2"/>
        <v>1.2097713119219672E-2</v>
      </c>
      <c r="L38" s="79"/>
      <c r="M38" s="80"/>
      <c r="N38" s="81">
        <f>分析係数表!H41</f>
        <v>5.5823411722260484E-2</v>
      </c>
      <c r="O38" s="82">
        <f t="shared" si="3"/>
        <v>0.5733176965284027</v>
      </c>
      <c r="P38" s="76">
        <f>分析係数表!C41</f>
        <v>0.45201238390092879</v>
      </c>
      <c r="Q38" s="82">
        <f t="shared" si="4"/>
        <v>0.25914669874039253</v>
      </c>
      <c r="R38" s="83">
        <v>0.26143054199356686</v>
      </c>
      <c r="S38" s="84">
        <f t="shared" si="5"/>
        <v>0.28621107561038805</v>
      </c>
      <c r="T38" s="85">
        <f>分析係数表!F41</f>
        <v>0.58829398071167271</v>
      </c>
      <c r="U38" s="86">
        <f t="shared" si="6"/>
        <v>0.16837625299460474</v>
      </c>
      <c r="V38" s="87">
        <f>分析係数表!D41</f>
        <v>0.2361157299634187</v>
      </c>
      <c r="W38" s="167">
        <f t="shared" si="7"/>
        <v>0</v>
      </c>
      <c r="X38" s="76">
        <f>分析係数表!E41</f>
        <v>0.23478550049883604</v>
      </c>
      <c r="Y38" s="166">
        <f t="shared" si="8"/>
        <v>0</v>
      </c>
    </row>
    <row r="39" spans="1:25" x14ac:dyDescent="0.2">
      <c r="A39" s="6" t="s">
        <v>51</v>
      </c>
      <c r="B39" s="5" t="s">
        <v>367</v>
      </c>
      <c r="C39" s="90"/>
      <c r="D39" s="76">
        <f>投入係数表!C39</f>
        <v>1.1630611770179111E-4</v>
      </c>
      <c r="E39" s="77">
        <f>$C$5*D39</f>
        <v>1.163061177017911E-2</v>
      </c>
      <c r="F39" s="76">
        <f>分析係数表!C42</f>
        <v>0.22977941176470584</v>
      </c>
      <c r="G39" s="77">
        <f>E39*F39</f>
        <v>2.67247513101542E-3</v>
      </c>
      <c r="H39" s="77">
        <v>4.5134301431714197E-3</v>
      </c>
      <c r="I39" s="77">
        <f>C39+H39</f>
        <v>4.5134301431714197E-3</v>
      </c>
      <c r="J39" s="76">
        <f>分析係数表!G42</f>
        <v>0.5</v>
      </c>
      <c r="K39" s="78">
        <f>I39*J39</f>
        <v>2.2567150715857099E-3</v>
      </c>
      <c r="L39" s="79"/>
      <c r="M39" s="80"/>
      <c r="N39" s="81">
        <f>分析係数表!H42</f>
        <v>1.6268162288038308E-2</v>
      </c>
      <c r="O39" s="82">
        <f t="shared" si="3"/>
        <v>0.16707730756644401</v>
      </c>
      <c r="P39" s="76">
        <f>分析係数表!C42</f>
        <v>0.22977941176470584</v>
      </c>
      <c r="Q39" s="82">
        <f>O39*P39</f>
        <v>3.8390925451848343E-2</v>
      </c>
      <c r="R39" s="83">
        <v>3.9363704836083514E-2</v>
      </c>
      <c r="S39" s="84">
        <f>I39+R39</f>
        <v>4.3877134979254932E-2</v>
      </c>
      <c r="T39" s="85">
        <f>分析係数表!F42</f>
        <v>0.56349206349206349</v>
      </c>
      <c r="U39" s="86">
        <f t="shared" si="6"/>
        <v>2.472441732958016E-2</v>
      </c>
      <c r="V39" s="87">
        <f>分析係数表!D42</f>
        <v>0.8571428571428571</v>
      </c>
      <c r="W39" s="167">
        <f t="shared" si="7"/>
        <v>0</v>
      </c>
      <c r="X39" s="76">
        <f>分析係数表!E42</f>
        <v>0.72222222222222221</v>
      </c>
      <c r="Y39" s="166">
        <f t="shared" si="8"/>
        <v>0</v>
      </c>
    </row>
    <row r="40" spans="1:25" x14ac:dyDescent="0.2">
      <c r="A40" s="6" t="s">
        <v>194</v>
      </c>
      <c r="B40" s="5" t="s">
        <v>41</v>
      </c>
      <c r="C40" s="90"/>
      <c r="D40" s="76">
        <f>投入係数表!C40</f>
        <v>1.9888346127006282E-2</v>
      </c>
      <c r="E40" s="77">
        <f>$C$5*D40</f>
        <v>1.9888346127006282</v>
      </c>
      <c r="F40" s="76">
        <f>分析係数表!C43</f>
        <v>0.15755839576906128</v>
      </c>
      <c r="G40" s="77">
        <f>E40*F40</f>
        <v>0.31335759102709326</v>
      </c>
      <c r="H40" s="77">
        <v>0.44621940417822026</v>
      </c>
      <c r="I40" s="77">
        <f>C40+H40</f>
        <v>0.44621940417822026</v>
      </c>
      <c r="J40" s="76">
        <f>分析係数表!G43</f>
        <v>0.37795275590551181</v>
      </c>
      <c r="K40" s="78">
        <f>I40*J40</f>
        <v>0.16864985354767378</v>
      </c>
      <c r="L40" s="79"/>
      <c r="M40" s="80"/>
      <c r="N40" s="81">
        <f>分析係数表!H43</f>
        <v>4.3425497720489356E-2</v>
      </c>
      <c r="O40" s="82">
        <f t="shared" si="3"/>
        <v>0.44598861939107237</v>
      </c>
      <c r="P40" s="76">
        <f>分析係数表!C43</f>
        <v>0.15755839576906128</v>
      </c>
      <c r="Q40" s="82">
        <f>O40*P40</f>
        <v>7.0269251402515817E-2</v>
      </c>
      <c r="R40" s="83">
        <v>9.9888478805178815E-2</v>
      </c>
      <c r="S40" s="84">
        <f>I40+R40</f>
        <v>0.54610788298339907</v>
      </c>
      <c r="T40" s="85">
        <f>分析係数表!F43</f>
        <v>0.59317585301837272</v>
      </c>
      <c r="U40" s="86">
        <f t="shared" si="6"/>
        <v>0.3239380093287354</v>
      </c>
      <c r="V40" s="87">
        <f>分析係数表!D43</f>
        <v>0.81889763779527558</v>
      </c>
      <c r="W40" s="167">
        <f t="shared" si="7"/>
        <v>0</v>
      </c>
      <c r="X40" s="76">
        <f>分析係数表!E43</f>
        <v>0.67322834645669294</v>
      </c>
      <c r="Y40" s="166">
        <f t="shared" si="8"/>
        <v>0</v>
      </c>
    </row>
    <row r="41" spans="1:25" x14ac:dyDescent="0.2">
      <c r="A41" s="6" t="s">
        <v>340</v>
      </c>
      <c r="B41" s="5" t="s">
        <v>345</v>
      </c>
      <c r="C41" s="90"/>
      <c r="D41" s="76">
        <f>投入係数表!C41</f>
        <v>1.1630611770179111E-4</v>
      </c>
      <c r="E41" s="77">
        <f>$C$5*D41</f>
        <v>1.163061177017911E-2</v>
      </c>
      <c r="F41" s="76">
        <f>分析係数表!C44</f>
        <v>0.3172445048719692</v>
      </c>
      <c r="G41" s="77">
        <f>E41*F41</f>
        <v>3.689747672388569E-3</v>
      </c>
      <c r="H41" s="77">
        <v>5.0924852380769782E-3</v>
      </c>
      <c r="I41" s="77">
        <f>C41+H41</f>
        <v>5.0924852380769782E-3</v>
      </c>
      <c r="J41" s="76">
        <f>分析係数表!G44</f>
        <v>0.27070707070707073</v>
      </c>
      <c r="K41" s="78">
        <f>I41*J41</f>
        <v>1.3785717614188185E-3</v>
      </c>
      <c r="L41" s="79"/>
      <c r="M41" s="80"/>
      <c r="N41" s="81">
        <f>分析係数表!H44</f>
        <v>0.1249959001607137</v>
      </c>
      <c r="O41" s="82">
        <f t="shared" si="3"/>
        <v>1.283733103096206</v>
      </c>
      <c r="P41" s="76">
        <f>分析係数表!C44</f>
        <v>0.3172445048719692</v>
      </c>
      <c r="Q41" s="82">
        <f>O41*P41</f>
        <v>0.40725727267951245</v>
      </c>
      <c r="R41" s="83">
        <v>0.41096862850851307</v>
      </c>
      <c r="S41" s="84">
        <f>I41+R41</f>
        <v>0.41606111374659005</v>
      </c>
      <c r="T41" s="85">
        <f>分析係数表!F44</f>
        <v>0.56111111111111112</v>
      </c>
      <c r="U41" s="86">
        <f t="shared" si="6"/>
        <v>0.23345651382447552</v>
      </c>
      <c r="V41" s="87">
        <f>分析係数表!D44</f>
        <v>0.3292929292929293</v>
      </c>
      <c r="W41" s="167">
        <f t="shared" si="7"/>
        <v>0</v>
      </c>
      <c r="X41" s="76">
        <f>分析係数表!E44</f>
        <v>0.21363636363636362</v>
      </c>
      <c r="Y41" s="166">
        <f t="shared" si="8"/>
        <v>0</v>
      </c>
    </row>
    <row r="42" spans="1:25" x14ac:dyDescent="0.2">
      <c r="A42" s="6" t="s">
        <v>341</v>
      </c>
      <c r="B42" s="5" t="s">
        <v>278</v>
      </c>
      <c r="C42" s="90"/>
      <c r="D42" s="76">
        <f>投入係数表!C42</f>
        <v>3.4891835310537332E-4</v>
      </c>
      <c r="E42" s="77">
        <f>$C$5*D42</f>
        <v>3.4891835310537335E-2</v>
      </c>
      <c r="F42" s="76">
        <f>分析係数表!C45</f>
        <v>1</v>
      </c>
      <c r="G42" s="77">
        <f>E42*F42</f>
        <v>3.4891835310537335E-2</v>
      </c>
      <c r="H42" s="77">
        <v>4.7979119161677512E-2</v>
      </c>
      <c r="I42" s="77">
        <f>C42+H42</f>
        <v>4.7979119161677512E-2</v>
      </c>
      <c r="J42" s="76">
        <f>分析係数表!G45</f>
        <v>0</v>
      </c>
      <c r="K42" s="78">
        <f>I42*J42</f>
        <v>0</v>
      </c>
      <c r="L42" s="79"/>
      <c r="M42" s="80"/>
      <c r="N42" s="81">
        <f>分析係数表!H45</f>
        <v>0</v>
      </c>
      <c r="O42" s="82">
        <f t="shared" si="3"/>
        <v>0</v>
      </c>
      <c r="P42" s="76">
        <f>分析係数表!C45</f>
        <v>1</v>
      </c>
      <c r="Q42" s="82">
        <f>O42*P42</f>
        <v>0</v>
      </c>
      <c r="R42" s="83">
        <v>3.5719481978670779E-3</v>
      </c>
      <c r="S42" s="84">
        <f>I42+R42</f>
        <v>5.1551067359544588E-2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3.9544080018608981E-3</v>
      </c>
      <c r="E43" s="77">
        <f>$C$5*D43</f>
        <v>0.39544080018608979</v>
      </c>
      <c r="F43" s="76">
        <f>分析係数表!C46</f>
        <v>4.6672428694900625E-2</v>
      </c>
      <c r="G43" s="77">
        <f>E43*F43</f>
        <v>1.8456182549739721E-2</v>
      </c>
      <c r="H43" s="77">
        <v>2.464710117539147E-2</v>
      </c>
      <c r="I43" s="77">
        <f>C43+H43</f>
        <v>2.464710117539147E-2</v>
      </c>
      <c r="J43" s="76">
        <f>分析係数表!G46</f>
        <v>1.8518518518518517E-2</v>
      </c>
      <c r="K43" s="78">
        <f>I43*J43</f>
        <v>4.5642779954428644E-4</v>
      </c>
      <c r="L43" s="79"/>
      <c r="M43" s="80"/>
      <c r="N43" s="81">
        <f>分析係数表!H46</f>
        <v>2.5582997146511858E-2</v>
      </c>
      <c r="O43" s="82">
        <f t="shared" si="3"/>
        <v>0.26274254012464993</v>
      </c>
      <c r="P43" s="76">
        <f>分析係数表!C46</f>
        <v>4.6672428694900625E-2</v>
      </c>
      <c r="Q43" s="82">
        <f>O43*P43</f>
        <v>1.226283246908479E-2</v>
      </c>
      <c r="R43" s="83">
        <v>1.3268126694680908E-2</v>
      </c>
      <c r="S43" s="84">
        <f>I43+R43</f>
        <v>3.7915227870072378E-2</v>
      </c>
      <c r="T43" s="85">
        <f>分析係数表!F46</f>
        <v>0.35185185185185186</v>
      </c>
      <c r="U43" s="86">
        <f t="shared" si="6"/>
        <v>1.3340543139469911E-2</v>
      </c>
      <c r="V43" s="87">
        <f>分析係数表!D46</f>
        <v>3.7037037037037035E-2</v>
      </c>
      <c r="W43" s="167">
        <f t="shared" si="7"/>
        <v>0</v>
      </c>
      <c r="X43" s="76">
        <f>分析係数表!E46</f>
        <v>9.2592592592592587E-2</v>
      </c>
      <c r="Y43" s="166">
        <f t="shared" si="8"/>
        <v>0</v>
      </c>
    </row>
    <row r="44" spans="1:25" x14ac:dyDescent="0.2">
      <c r="A44" s="192">
        <v>40</v>
      </c>
      <c r="B44" s="14" t="s">
        <v>150</v>
      </c>
      <c r="C44" s="197">
        <f>SUM(C5:C43)</f>
        <v>100</v>
      </c>
      <c r="D44" s="92">
        <f>投入係数表!C44</f>
        <v>0.54442893696208416</v>
      </c>
      <c r="E44" s="91">
        <f>SUM(E5:E43)</f>
        <v>54.442893696208436</v>
      </c>
      <c r="F44" s="92">
        <f>分析係数表!C47</f>
        <v>0.39611399613657461</v>
      </c>
      <c r="G44" s="91">
        <f>SUM(G5:G43)</f>
        <v>20.727132389984547</v>
      </c>
      <c r="H44" s="91">
        <f>SUM(H5:H43)</f>
        <v>25.433989752270083</v>
      </c>
      <c r="I44" s="91">
        <f>SUM(I5:I43)</f>
        <v>125.43398975227007</v>
      </c>
      <c r="J44" s="92">
        <f>分析係数表!G47</f>
        <v>0.26621430495689657</v>
      </c>
      <c r="K44" s="93">
        <f>SUM(K5:K43)</f>
        <v>16.379906976363738</v>
      </c>
      <c r="L44" s="94">
        <f>最終需要_まとめ!$L$33</f>
        <v>0.627</v>
      </c>
      <c r="M44" s="91">
        <f>K44*L44</f>
        <v>10.270201674180065</v>
      </c>
      <c r="N44" s="95">
        <f>分析係数表!H47</f>
        <v>1</v>
      </c>
      <c r="O44" s="96">
        <f>SUM(O5:O43)</f>
        <v>10.270201674180063</v>
      </c>
      <c r="P44" s="92">
        <f>分析係数表!C47</f>
        <v>0.39611399613657461</v>
      </c>
      <c r="Q44" s="96">
        <f>SUM(Q5:Q43)</f>
        <v>3.0246614394931259</v>
      </c>
      <c r="R44" s="91">
        <f>SUM(R5:R43)</f>
        <v>3.4006367429801494</v>
      </c>
      <c r="S44" s="97">
        <f>SUM(S5:S43)</f>
        <v>128.83462649525021</v>
      </c>
      <c r="T44" s="98">
        <f>分析係数表!F47</f>
        <v>0.49986530172413796</v>
      </c>
      <c r="U44" s="99">
        <f>SUM(U5:U43)</f>
        <v>59.255278898899462</v>
      </c>
      <c r="V44" s="100">
        <f>分析係数表!D47</f>
        <v>0.10482893318965517</v>
      </c>
      <c r="W44" s="164">
        <f>SUM(W5:W43)</f>
        <v>6</v>
      </c>
      <c r="X44" s="92">
        <f>分析係数表!E47</f>
        <v>8.4725215517241381E-2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1</v>
      </c>
      <c r="G5" s="77">
        <f t="shared" ref="G5:G38" si="1">E5*F5</f>
        <v>0</v>
      </c>
      <c r="H5" s="77">
        <f t="array" ref="H5:H43">MMULT(逆行列係数!C5:AO43,'2'!G5:G43)</f>
        <v>9.3317160848110398E-2</v>
      </c>
      <c r="I5" s="77">
        <f t="shared" ref="I5:I38" si="2">C5+H5</f>
        <v>9.3317160848110398E-2</v>
      </c>
      <c r="J5" s="76">
        <f>分析係数表!G8</f>
        <v>0.11967899511514306</v>
      </c>
      <c r="K5" s="78">
        <f t="shared" ref="K5:K38" si="3">I5*J5</f>
        <v>1.1168104037300024E-2</v>
      </c>
      <c r="L5" s="79" t="s">
        <v>181</v>
      </c>
      <c r="M5" s="80" t="s">
        <v>181</v>
      </c>
      <c r="N5" s="81">
        <f>分析係数表!H8</f>
        <v>1.4037849716291122E-2</v>
      </c>
      <c r="O5" s="82">
        <f t="shared" ref="O5:O43" si="4">$M$44*N5</f>
        <v>0.26592785869877239</v>
      </c>
      <c r="P5" s="76">
        <f>分析係数表!C8</f>
        <v>1</v>
      </c>
      <c r="Q5" s="82">
        <f t="shared" ref="Q5:Q38" si="5">O5*P5</f>
        <v>0.26592785869877239</v>
      </c>
      <c r="R5" s="83">
        <f t="array" ref="R5:R43">MMULT(逆行列係数!C5:AO43,'2'!Q5:Q43)</f>
        <v>0.38456591848612759</v>
      </c>
      <c r="S5" s="84">
        <f t="shared" ref="S5:S38" si="6">I5+R5</f>
        <v>0.47788307933423801</v>
      </c>
      <c r="T5" s="85">
        <f>分析係数表!F8</f>
        <v>0.45208187950686207</v>
      </c>
      <c r="U5" s="86">
        <f t="shared" ref="U5:U43" si="7">S5*T5</f>
        <v>0.21604228068994921</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75">
        <f>最終需要_まとめ!$C$7</f>
        <v>100</v>
      </c>
      <c r="D6" s="76">
        <f>投入係数表!D6</f>
        <v>0.13636363636363635</v>
      </c>
      <c r="E6" s="77">
        <f t="shared" si="0"/>
        <v>13.636363636363635</v>
      </c>
      <c r="F6" s="76">
        <f>分析係数表!C9</f>
        <v>0.71764705882352942</v>
      </c>
      <c r="G6" s="77">
        <f t="shared" si="1"/>
        <v>9.7860962566844911</v>
      </c>
      <c r="H6" s="77">
        <v>10.847997506224722</v>
      </c>
      <c r="I6" s="77">
        <f t="shared" si="2"/>
        <v>110.84799750622471</v>
      </c>
      <c r="J6" s="76">
        <f>分析係数表!G9</f>
        <v>0.25757575757575757</v>
      </c>
      <c r="K6" s="78">
        <f t="shared" si="3"/>
        <v>28.551756933421515</v>
      </c>
      <c r="L6" s="79"/>
      <c r="M6" s="80"/>
      <c r="N6" s="81">
        <f>分析係数表!H9</f>
        <v>7.2157171438879601E-4</v>
      </c>
      <c r="O6" s="82">
        <f t="shared" si="4"/>
        <v>1.3669188998535031E-2</v>
      </c>
      <c r="P6" s="76">
        <f>分析係数表!C9</f>
        <v>0.71764705882352942</v>
      </c>
      <c r="Q6" s="82">
        <f t="shared" si="5"/>
        <v>9.8096532813016103E-3</v>
      </c>
      <c r="R6" s="83">
        <v>1.2052381939603937E-2</v>
      </c>
      <c r="S6" s="84">
        <f t="shared" si="6"/>
        <v>110.86004988816431</v>
      </c>
      <c r="T6" s="85">
        <f>分析係数表!F9</f>
        <v>0.71212121212121215</v>
      </c>
      <c r="U6" s="86">
        <f t="shared" si="7"/>
        <v>78.945793102177618</v>
      </c>
      <c r="V6" s="87">
        <f>分析係数表!D9</f>
        <v>0.16666666666666666</v>
      </c>
      <c r="W6" s="167">
        <f t="shared" si="8"/>
        <v>18</v>
      </c>
      <c r="X6" s="76">
        <f>分析係数表!E9</f>
        <v>3.0303030303030304E-2</v>
      </c>
      <c r="Y6" s="166">
        <f t="shared" si="9"/>
        <v>3</v>
      </c>
    </row>
    <row r="7" spans="1:25" x14ac:dyDescent="0.2">
      <c r="A7" s="6" t="s">
        <v>220</v>
      </c>
      <c r="B7" s="5" t="s">
        <v>266</v>
      </c>
      <c r="C7" s="90"/>
      <c r="D7" s="76">
        <f>投入係数表!D7</f>
        <v>0</v>
      </c>
      <c r="E7" s="77">
        <f t="shared" si="0"/>
        <v>0</v>
      </c>
      <c r="F7" s="76">
        <f>分析係数表!C10</f>
        <v>2.3584905660377409E-2</v>
      </c>
      <c r="G7" s="77">
        <f t="shared" si="1"/>
        <v>0</v>
      </c>
      <c r="H7" s="77">
        <v>3.5628116635903848E-4</v>
      </c>
      <c r="I7" s="77">
        <f t="shared" si="2"/>
        <v>3.5628116635903848E-4</v>
      </c>
      <c r="J7" s="76">
        <f>分析係数表!G10</f>
        <v>0.2857142857142857</v>
      </c>
      <c r="K7" s="78">
        <f t="shared" si="3"/>
        <v>1.0179461895972528E-4</v>
      </c>
      <c r="L7" s="79"/>
      <c r="M7" s="80"/>
      <c r="N7" s="81">
        <f>分析係数表!H10</f>
        <v>1.443143428777592E-3</v>
      </c>
      <c r="O7" s="82">
        <f t="shared" si="4"/>
        <v>2.7338377997070062E-2</v>
      </c>
      <c r="P7" s="76">
        <f>分析係数表!C10</f>
        <v>2.3584905660377409E-2</v>
      </c>
      <c r="Q7" s="82">
        <f t="shared" si="5"/>
        <v>6.4477306596863492E-4</v>
      </c>
      <c r="R7" s="83">
        <v>9.2459725004018732E-4</v>
      </c>
      <c r="S7" s="84">
        <f t="shared" si="6"/>
        <v>1.2808784163992259E-3</v>
      </c>
      <c r="T7" s="85">
        <f>分析係数表!F10</f>
        <v>0.5714285714285714</v>
      </c>
      <c r="U7" s="86">
        <f t="shared" si="7"/>
        <v>7.3193052365670046E-4</v>
      </c>
      <c r="V7" s="87">
        <f>分析係数表!D10</f>
        <v>0.14285714285714285</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-6.2132677266068322E-4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投入係数表!D9</f>
        <v>3.0303030303030304E-2</v>
      </c>
      <c r="E9" s="77">
        <f t="shared" si="0"/>
        <v>3.0303030303030303</v>
      </c>
      <c r="F9" s="76">
        <f>分析係数表!C12</f>
        <v>0.10853964836742014</v>
      </c>
      <c r="G9" s="77">
        <f t="shared" si="1"/>
        <v>0.32890802535581859</v>
      </c>
      <c r="H9" s="77">
        <v>0.37464297520141387</v>
      </c>
      <c r="I9" s="77">
        <f t="shared" si="2"/>
        <v>0.37464297520141387</v>
      </c>
      <c r="J9" s="76">
        <f>分析係数表!G12</f>
        <v>0.14452332657200812</v>
      </c>
      <c r="K9" s="78">
        <f t="shared" si="3"/>
        <v>5.4144649052942674E-2</v>
      </c>
      <c r="L9" s="79"/>
      <c r="M9" s="80"/>
      <c r="N9" s="81">
        <f>分析係数表!H12</f>
        <v>0.10554626258650661</v>
      </c>
      <c r="O9" s="82">
        <f t="shared" si="4"/>
        <v>1.9994295544220786</v>
      </c>
      <c r="P9" s="76">
        <f>分析係数表!C12</f>
        <v>0.10853964836742014</v>
      </c>
      <c r="Q9" s="82">
        <f t="shared" si="5"/>
        <v>0.21701738077239993</v>
      </c>
      <c r="R9" s="83">
        <v>0.23829592005121367</v>
      </c>
      <c r="S9" s="84">
        <f t="shared" si="6"/>
        <v>0.61293889525262757</v>
      </c>
      <c r="T9" s="85">
        <f>分析係数表!F12</f>
        <v>0.28575050709939148</v>
      </c>
      <c r="U9" s="86">
        <f t="shared" si="7"/>
        <v>0.17514760013937913</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0.29761552410446723</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投入係数表!D11</f>
        <v>0</v>
      </c>
      <c r="E11" s="77">
        <f t="shared" si="0"/>
        <v>0</v>
      </c>
      <c r="F11" s="76">
        <f>分析係数表!C14</f>
        <v>8.8339222614840951E-2</v>
      </c>
      <c r="G11" s="77">
        <f t="shared" si="1"/>
        <v>0</v>
      </c>
      <c r="H11" s="77">
        <v>2.6451600433509185E-3</v>
      </c>
      <c r="I11" s="77">
        <f t="shared" si="2"/>
        <v>2.6451600433509185E-3</v>
      </c>
      <c r="J11" s="76">
        <f>分析係数表!G14</f>
        <v>0.19860627177700349</v>
      </c>
      <c r="K11" s="78">
        <f t="shared" si="3"/>
        <v>5.2534537446342281E-4</v>
      </c>
      <c r="L11" s="79"/>
      <c r="M11" s="80"/>
      <c r="N11" s="81">
        <f>分析係数表!H14</f>
        <v>1.3119485716159927E-3</v>
      </c>
      <c r="O11" s="82">
        <f t="shared" si="4"/>
        <v>2.4853070906427327E-2</v>
      </c>
      <c r="P11" s="76">
        <f>分析係数表!C14</f>
        <v>8.8339222614840951E-2</v>
      </c>
      <c r="Q11" s="82">
        <f t="shared" si="5"/>
        <v>2.1955009634653105E-3</v>
      </c>
      <c r="R11" s="83">
        <v>6.0355400908978993E-3</v>
      </c>
      <c r="S11" s="84">
        <f t="shared" si="6"/>
        <v>8.6807001342488182E-3</v>
      </c>
      <c r="T11" s="85">
        <f>分析係数表!F14</f>
        <v>0.38327526132404183</v>
      </c>
      <c r="U11" s="86">
        <f t="shared" si="7"/>
        <v>3.3270976124298609E-3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0.18515537825288361</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投入係数表!D13</f>
        <v>0</v>
      </c>
      <c r="E13" s="77">
        <f t="shared" si="0"/>
        <v>0</v>
      </c>
      <c r="F13" s="76">
        <f>分析係数表!C16</f>
        <v>0.17911646586345387</v>
      </c>
      <c r="G13" s="77">
        <f t="shared" si="1"/>
        <v>0</v>
      </c>
      <c r="H13" s="77">
        <v>1.7394568461881699E-2</v>
      </c>
      <c r="I13" s="77">
        <f t="shared" si="2"/>
        <v>1.7394568461881699E-2</v>
      </c>
      <c r="J13" s="76">
        <f>分析係数表!G16</f>
        <v>3.2586558044806514E-2</v>
      </c>
      <c r="K13" s="78">
        <f t="shared" si="3"/>
        <v>5.668291148474687E-4</v>
      </c>
      <c r="L13" s="79"/>
      <c r="M13" s="80"/>
      <c r="N13" s="81">
        <f>分析係数表!H16</f>
        <v>1.8859260716979895E-2</v>
      </c>
      <c r="O13" s="82">
        <f t="shared" si="4"/>
        <v>0.35726289427989283</v>
      </c>
      <c r="P13" s="76">
        <f>分析係数表!C16</f>
        <v>0.17911646586345387</v>
      </c>
      <c r="Q13" s="82">
        <f t="shared" si="5"/>
        <v>6.3991667007563147E-2</v>
      </c>
      <c r="R13" s="83">
        <v>7.8428821675183724E-2</v>
      </c>
      <c r="S13" s="84">
        <f t="shared" si="6"/>
        <v>9.5823390137065423E-2</v>
      </c>
      <c r="T13" s="85">
        <f>分析係数表!F16</f>
        <v>0.28920570264765783</v>
      </c>
      <c r="U13" s="86">
        <f t="shared" si="7"/>
        <v>2.771267087467065E-2</v>
      </c>
      <c r="V13" s="87">
        <f>分析係数表!D16</f>
        <v>0</v>
      </c>
      <c r="W13" s="167">
        <f t="shared" si="8"/>
        <v>0</v>
      </c>
      <c r="X13" s="76">
        <f>分析係数表!E16</f>
        <v>0</v>
      </c>
      <c r="Y13" s="166">
        <f t="shared" si="9"/>
        <v>0</v>
      </c>
    </row>
    <row r="14" spans="1:25" x14ac:dyDescent="0.2">
      <c r="A14" s="6" t="s">
        <v>2</v>
      </c>
      <c r="B14" s="5" t="s">
        <v>364</v>
      </c>
      <c r="C14" s="90"/>
      <c r="D14" s="76">
        <f>投入係数表!D14</f>
        <v>3.0303030303030304E-2</v>
      </c>
      <c r="E14" s="77">
        <f t="shared" si="0"/>
        <v>3.0303030303030303</v>
      </c>
      <c r="F14" s="76">
        <f>分析係数表!C17</f>
        <v>0.37357512953367877</v>
      </c>
      <c r="G14" s="77">
        <f t="shared" si="1"/>
        <v>1.1320458470717538</v>
      </c>
      <c r="H14" s="77">
        <v>1.4008174382472585</v>
      </c>
      <c r="I14" s="77">
        <f t="shared" si="2"/>
        <v>1.4008174382472585</v>
      </c>
      <c r="J14" s="76">
        <f>分析係数表!G17</f>
        <v>0.21247931930985584</v>
      </c>
      <c r="K14" s="78">
        <f t="shared" si="3"/>
        <v>0.29764473575615347</v>
      </c>
      <c r="L14" s="79"/>
      <c r="M14" s="80"/>
      <c r="N14" s="81">
        <f>分析係数表!H17</f>
        <v>3.1158778575879824E-3</v>
      </c>
      <c r="O14" s="82">
        <f t="shared" si="4"/>
        <v>5.9026043402764898E-2</v>
      </c>
      <c r="P14" s="76">
        <f>分析係数表!C17</f>
        <v>0.37357512953367877</v>
      </c>
      <c r="Q14" s="82">
        <f t="shared" si="5"/>
        <v>2.2050661810048441E-2</v>
      </c>
      <c r="R14" s="83">
        <v>4.2128368117630238E-2</v>
      </c>
      <c r="S14" s="84">
        <f t="shared" si="6"/>
        <v>1.4429458063648888</v>
      </c>
      <c r="T14" s="85">
        <f>分析係数表!F17</f>
        <v>0.32309146773812336</v>
      </c>
      <c r="U14" s="86">
        <f t="shared" si="7"/>
        <v>0.46620347844500187</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投入係数表!D15</f>
        <v>0</v>
      </c>
      <c r="E15" s="77">
        <f t="shared" si="0"/>
        <v>0</v>
      </c>
      <c r="F15" s="76">
        <f>分析係数表!C18</f>
        <v>9.0293453724604955E-2</v>
      </c>
      <c r="G15" s="77">
        <f t="shared" si="1"/>
        <v>0</v>
      </c>
      <c r="H15" s="77">
        <v>7.7764390019318698E-4</v>
      </c>
      <c r="I15" s="77">
        <f t="shared" si="2"/>
        <v>7.7764390019318698E-4</v>
      </c>
      <c r="J15" s="76">
        <f>分析係数表!G18</f>
        <v>0.21491228070175439</v>
      </c>
      <c r="K15" s="78">
        <f t="shared" si="3"/>
        <v>1.6712522416432527E-4</v>
      </c>
      <c r="L15" s="79"/>
      <c r="M15" s="80"/>
      <c r="N15" s="81">
        <f>分析係数表!H18</f>
        <v>4.9198071435599725E-4</v>
      </c>
      <c r="O15" s="82">
        <f t="shared" si="4"/>
        <v>9.3199015899102476E-3</v>
      </c>
      <c r="P15" s="76">
        <f>分析係数表!C18</f>
        <v>9.0293453724604955E-2</v>
      </c>
      <c r="Q15" s="82">
        <f t="shared" si="5"/>
        <v>8.415261029264331E-4</v>
      </c>
      <c r="R15" s="83">
        <v>1.6720182463926653E-3</v>
      </c>
      <c r="S15" s="84">
        <f t="shared" si="6"/>
        <v>2.4496621465858524E-3</v>
      </c>
      <c r="T15" s="85">
        <f>分析係数表!F18</f>
        <v>0.46052631578947367</v>
      </c>
      <c r="U15" s="86">
        <f t="shared" si="7"/>
        <v>1.1281338832961163E-3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投入係数表!D16</f>
        <v>0</v>
      </c>
      <c r="E16" s="77">
        <f t="shared" si="0"/>
        <v>0</v>
      </c>
      <c r="F16" s="76">
        <f>分析係数表!C19</f>
        <v>1.9704433497536922E-2</v>
      </c>
      <c r="G16" s="77">
        <f t="shared" si="1"/>
        <v>0</v>
      </c>
      <c r="H16" s="77">
        <v>6.6873888340406249E-5</v>
      </c>
      <c r="I16" s="77">
        <f t="shared" si="2"/>
        <v>6.6873888340406249E-5</v>
      </c>
      <c r="J16" s="76">
        <f>分析係数表!G19</f>
        <v>6.3291139240506333E-2</v>
      </c>
      <c r="K16" s="78">
        <f t="shared" si="3"/>
        <v>4.2325245785067245E-6</v>
      </c>
      <c r="L16" s="79"/>
      <c r="M16" s="80"/>
      <c r="N16" s="81">
        <f>分析係数表!H19</f>
        <v>-1.3119485716159927E-4</v>
      </c>
      <c r="O16" s="82">
        <f t="shared" si="4"/>
        <v>-2.4853070906427329E-3</v>
      </c>
      <c r="P16" s="76">
        <f>分析係数表!C19</f>
        <v>1.9704433497536922E-2</v>
      </c>
      <c r="Q16" s="82">
        <f t="shared" si="5"/>
        <v>-4.8971568288526699E-5</v>
      </c>
      <c r="R16" s="83">
        <v>1.990563396656147E-4</v>
      </c>
      <c r="S16" s="84">
        <f t="shared" si="6"/>
        <v>2.6593022800602096E-4</v>
      </c>
      <c r="T16" s="85">
        <f>分析係数表!F19</f>
        <v>0.26582278481012656</v>
      </c>
      <c r="U16" s="86">
        <f t="shared" si="7"/>
        <v>7.0690313773752399E-5</v>
      </c>
      <c r="V16" s="87">
        <f>分析係数表!D19</f>
        <v>3.7974683544303799E-2</v>
      </c>
      <c r="W16" s="167">
        <f t="shared" si="8"/>
        <v>0</v>
      </c>
      <c r="X16" s="76">
        <f>分析係数表!E19</f>
        <v>0</v>
      </c>
      <c r="Y16" s="166">
        <f t="shared" si="9"/>
        <v>0</v>
      </c>
    </row>
    <row r="17" spans="1:25" x14ac:dyDescent="0.2">
      <c r="A17" s="6" t="s">
        <v>5</v>
      </c>
      <c r="B17" s="5" t="s">
        <v>33</v>
      </c>
      <c r="C17" s="90"/>
      <c r="D17" s="76">
        <f>投入係数表!D17</f>
        <v>0</v>
      </c>
      <c r="E17" s="77">
        <f t="shared" si="0"/>
        <v>0</v>
      </c>
      <c r="F17" s="76">
        <f>分析係数表!C20</f>
        <v>3.1397174254317317E-3</v>
      </c>
      <c r="G17" s="77">
        <f t="shared" si="1"/>
        <v>0</v>
      </c>
      <c r="H17" s="77">
        <v>1.5780472225532886E-5</v>
      </c>
      <c r="I17" s="77">
        <f t="shared" si="2"/>
        <v>1.5780472225532886E-5</v>
      </c>
      <c r="J17" s="76">
        <f>分析係数表!G20</f>
        <v>0.11538461538461539</v>
      </c>
      <c r="K17" s="78">
        <f t="shared" si="3"/>
        <v>1.8208237183307177E-6</v>
      </c>
      <c r="L17" s="79"/>
      <c r="M17" s="80"/>
      <c r="N17" s="81">
        <f>分析係数表!H20</f>
        <v>6.231755715175965E-4</v>
      </c>
      <c r="O17" s="82">
        <f t="shared" si="4"/>
        <v>1.180520868055298E-2</v>
      </c>
      <c r="P17" s="76">
        <f>分析係数表!C20</f>
        <v>3.1397174254317317E-3</v>
      </c>
      <c r="Q17" s="82">
        <f t="shared" si="5"/>
        <v>3.7065019405190134E-5</v>
      </c>
      <c r="R17" s="83">
        <v>8.8732250042352346E-5</v>
      </c>
      <c r="S17" s="84">
        <f t="shared" si="6"/>
        <v>1.0451272226788524E-4</v>
      </c>
      <c r="T17" s="85">
        <f>分析係数表!F20</f>
        <v>0.26923076923076922</v>
      </c>
      <c r="U17" s="86">
        <f t="shared" si="7"/>
        <v>2.8138040610584486E-5</v>
      </c>
      <c r="V17" s="87">
        <f>分析係数表!D20</f>
        <v>0</v>
      </c>
      <c r="W17" s="167">
        <f t="shared" si="8"/>
        <v>0</v>
      </c>
      <c r="X17" s="76">
        <f>分析係数表!E20</f>
        <v>0</v>
      </c>
      <c r="Y17" s="166">
        <f t="shared" si="9"/>
        <v>0</v>
      </c>
    </row>
    <row r="18" spans="1:25" x14ac:dyDescent="0.2">
      <c r="A18" s="6" t="s">
        <v>6</v>
      </c>
      <c r="B18" s="5" t="s">
        <v>34</v>
      </c>
      <c r="C18" s="90"/>
      <c r="D18" s="76">
        <f>投入係数表!D18</f>
        <v>0</v>
      </c>
      <c r="E18" s="77">
        <f t="shared" si="0"/>
        <v>0</v>
      </c>
      <c r="F18" s="76">
        <f>分析係数表!C21</f>
        <v>0.20240700218818386</v>
      </c>
      <c r="G18" s="77">
        <f t="shared" si="1"/>
        <v>0</v>
      </c>
      <c r="H18" s="77">
        <v>2.6837576300692682E-3</v>
      </c>
      <c r="I18" s="77">
        <f t="shared" si="2"/>
        <v>2.6837576300692682E-3</v>
      </c>
      <c r="J18" s="76">
        <f>分析係数表!G21</f>
        <v>0.28486646884272998</v>
      </c>
      <c r="K18" s="78">
        <f t="shared" si="3"/>
        <v>7.6451255930756604E-4</v>
      </c>
      <c r="L18" s="79"/>
      <c r="M18" s="80"/>
      <c r="N18" s="81">
        <f>分析係数表!H21</f>
        <v>1.0495588572927942E-3</v>
      </c>
      <c r="O18" s="82">
        <f t="shared" si="4"/>
        <v>1.9882456725141863E-2</v>
      </c>
      <c r="P18" s="76">
        <f>分析係数表!C21</f>
        <v>0.20240700218818386</v>
      </c>
      <c r="Q18" s="82">
        <f t="shared" si="5"/>
        <v>4.0243484618722597E-3</v>
      </c>
      <c r="R18" s="83">
        <v>7.7126857297443435E-3</v>
      </c>
      <c r="S18" s="84">
        <f t="shared" si="6"/>
        <v>1.0396443359813611E-2</v>
      </c>
      <c r="T18" s="85">
        <f>分析係数表!F21</f>
        <v>0.42507418397626112</v>
      </c>
      <c r="U18" s="86">
        <f t="shared" si="7"/>
        <v>4.4192596774281891E-3</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投入係数表!D19</f>
        <v>0</v>
      </c>
      <c r="E19" s="77">
        <f t="shared" si="0"/>
        <v>0</v>
      </c>
      <c r="F19" s="76">
        <f>分析係数表!C22</f>
        <v>1.320132013201325E-2</v>
      </c>
      <c r="G19" s="77">
        <f t="shared" si="1"/>
        <v>0</v>
      </c>
      <c r="H19" s="77">
        <v>1.0265896628073164E-4</v>
      </c>
      <c r="I19" s="77">
        <f t="shared" si="2"/>
        <v>1.0265896628073164E-4</v>
      </c>
      <c r="J19" s="76">
        <f>分析係数表!G22</f>
        <v>0.19444444444444445</v>
      </c>
      <c r="K19" s="78">
        <f t="shared" si="3"/>
        <v>1.9961465665697819E-5</v>
      </c>
      <c r="L19" s="79"/>
      <c r="M19" s="80"/>
      <c r="N19" s="81">
        <f>分析係数表!H22</f>
        <v>6.5597428580799636E-5</v>
      </c>
      <c r="O19" s="82">
        <f t="shared" si="4"/>
        <v>1.2426535453213664E-3</v>
      </c>
      <c r="P19" s="76">
        <f>分析係数表!C22</f>
        <v>1.320132013201325E-2</v>
      </c>
      <c r="Q19" s="82">
        <f t="shared" si="5"/>
        <v>1.6404667264968595E-5</v>
      </c>
      <c r="R19" s="83">
        <v>1.1267632374301498E-4</v>
      </c>
      <c r="S19" s="84">
        <f t="shared" si="6"/>
        <v>2.1533529002374662E-4</v>
      </c>
      <c r="T19" s="85">
        <f>分析係数表!F22</f>
        <v>0.42592592592592593</v>
      </c>
      <c r="U19" s="86">
        <f t="shared" si="7"/>
        <v>9.1716882787892077E-5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6.2132677266068322E-4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投入係数表!D21</f>
        <v>0</v>
      </c>
      <c r="E21" s="77">
        <f t="shared" si="0"/>
        <v>0</v>
      </c>
      <c r="F21" s="76">
        <f>分析係数表!C24</f>
        <v>0.31952662721893488</v>
      </c>
      <c r="G21" s="77">
        <f t="shared" si="1"/>
        <v>0</v>
      </c>
      <c r="H21" s="77">
        <v>1.4441322061589581E-3</v>
      </c>
      <c r="I21" s="77">
        <f t="shared" si="2"/>
        <v>1.4441322061589581E-3</v>
      </c>
      <c r="J21" s="76">
        <f>分析係数表!G24</f>
        <v>0.20786516853932585</v>
      </c>
      <c r="K21" s="78">
        <f t="shared" si="3"/>
        <v>3.0018478442630028E-4</v>
      </c>
      <c r="L21" s="79"/>
      <c r="M21" s="80"/>
      <c r="N21" s="81">
        <f>分析係数表!H24</f>
        <v>4.2638328577519763E-4</v>
      </c>
      <c r="O21" s="82">
        <f t="shared" si="4"/>
        <v>8.0772480445888816E-3</v>
      </c>
      <c r="P21" s="76">
        <f>分析係数表!C24</f>
        <v>0.31952662721893488</v>
      </c>
      <c r="Q21" s="82">
        <f t="shared" si="5"/>
        <v>2.5808958248982224E-3</v>
      </c>
      <c r="R21" s="83">
        <v>5.5681042167135186E-3</v>
      </c>
      <c r="S21" s="84">
        <f t="shared" si="6"/>
        <v>7.0122364228724764E-3</v>
      </c>
      <c r="T21" s="85">
        <f>分析係数表!F24</f>
        <v>0.398876404494382</v>
      </c>
      <c r="U21" s="86">
        <f t="shared" si="7"/>
        <v>2.79701565181992E-3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投入係数表!D22</f>
        <v>0</v>
      </c>
      <c r="E22" s="77">
        <f t="shared" si="0"/>
        <v>0</v>
      </c>
      <c r="F22" s="76">
        <f>分析係数表!C25</f>
        <v>1.883239171374762E-2</v>
      </c>
      <c r="G22" s="77">
        <f t="shared" si="1"/>
        <v>0</v>
      </c>
      <c r="H22" s="77">
        <v>2.2281854772147219E-4</v>
      </c>
      <c r="I22" s="77">
        <f t="shared" si="2"/>
        <v>2.2281854772147219E-4</v>
      </c>
      <c r="J22" s="76">
        <f>分析係数表!G25</f>
        <v>0.19852941176470587</v>
      </c>
      <c r="K22" s="78">
        <f t="shared" si="3"/>
        <v>4.423603520940992E-5</v>
      </c>
      <c r="L22" s="79"/>
      <c r="M22" s="80"/>
      <c r="N22" s="81">
        <f>分析係数表!H25</f>
        <v>5.9037685722719666E-4</v>
      </c>
      <c r="O22" s="82">
        <f t="shared" si="4"/>
        <v>1.1183881907892297E-2</v>
      </c>
      <c r="P22" s="76">
        <f>分析係数表!C25</f>
        <v>1.883239171374762E-2</v>
      </c>
      <c r="Q22" s="82">
        <f t="shared" si="5"/>
        <v>2.1061924496972284E-4</v>
      </c>
      <c r="R22" s="83">
        <v>9.248170579347543E-4</v>
      </c>
      <c r="S22" s="84">
        <f t="shared" si="6"/>
        <v>1.1476356056562265E-3</v>
      </c>
      <c r="T22" s="85">
        <f>分析係数表!F25</f>
        <v>0.35294117647058826</v>
      </c>
      <c r="U22" s="86">
        <f t="shared" si="7"/>
        <v>4.0504786081984467E-4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投入係数表!D23</f>
        <v>0</v>
      </c>
      <c r="E23" s="77">
        <f t="shared" si="0"/>
        <v>0</v>
      </c>
      <c r="F23" s="76">
        <f>分析係数表!C26</f>
        <v>0.74753173483779967</v>
      </c>
      <c r="G23" s="77">
        <f t="shared" si="1"/>
        <v>0</v>
      </c>
      <c r="H23" s="77">
        <v>5.1053945486797614E-3</v>
      </c>
      <c r="I23" s="77">
        <f t="shared" si="2"/>
        <v>5.1053945486797614E-3</v>
      </c>
      <c r="J23" s="76">
        <f>分析係数表!G26</f>
        <v>0.19647946353730092</v>
      </c>
      <c r="K23" s="78">
        <f t="shared" si="3"/>
        <v>1.0031051820708601E-3</v>
      </c>
      <c r="L23" s="79"/>
      <c r="M23" s="80"/>
      <c r="N23" s="81">
        <f>分析係数表!H26</f>
        <v>1.2791498573255929E-2</v>
      </c>
      <c r="O23" s="82">
        <f t="shared" si="4"/>
        <v>0.24231744133766644</v>
      </c>
      <c r="P23" s="76">
        <f>分析係数表!C26</f>
        <v>0.74753173483779967</v>
      </c>
      <c r="Q23" s="82">
        <f t="shared" si="5"/>
        <v>0.18113997730460255</v>
      </c>
      <c r="R23" s="83">
        <v>0.20141577171211156</v>
      </c>
      <c r="S23" s="84">
        <f t="shared" si="6"/>
        <v>0.20652116626079131</v>
      </c>
      <c r="T23" s="85">
        <f>分析係数表!F26</f>
        <v>0.33528918692372173</v>
      </c>
      <c r="U23" s="86">
        <f t="shared" si="7"/>
        <v>6.9244313918119471E-2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投入係数表!D24</f>
        <v>0</v>
      </c>
      <c r="E24" s="77">
        <f t="shared" si="0"/>
        <v>0</v>
      </c>
      <c r="F24" s="76">
        <f>分析係数表!C27</f>
        <v>2.5641025641025661E-2</v>
      </c>
      <c r="G24" s="77">
        <f t="shared" si="1"/>
        <v>0</v>
      </c>
      <c r="H24" s="77">
        <v>7.1298140059671691E-6</v>
      </c>
      <c r="I24" s="77">
        <f t="shared" si="2"/>
        <v>7.1298140059671691E-6</v>
      </c>
      <c r="J24" s="76">
        <f>分析係数表!G27</f>
        <v>0.17777777777777778</v>
      </c>
      <c r="K24" s="78">
        <f t="shared" si="3"/>
        <v>1.2675224899497191E-6</v>
      </c>
      <c r="L24" s="79"/>
      <c r="M24" s="80"/>
      <c r="N24" s="81">
        <f>分析係数表!H27</f>
        <v>1.2135524287447932E-2</v>
      </c>
      <c r="O24" s="82">
        <f t="shared" si="4"/>
        <v>0.22989090588445277</v>
      </c>
      <c r="P24" s="76">
        <f>分析係数表!C27</f>
        <v>2.5641025641025661E-2</v>
      </c>
      <c r="Q24" s="82">
        <f t="shared" si="5"/>
        <v>5.8946386124218708E-3</v>
      </c>
      <c r="R24" s="83">
        <v>5.9142190833831824E-3</v>
      </c>
      <c r="S24" s="84">
        <f t="shared" si="6"/>
        <v>5.9213488973891499E-3</v>
      </c>
      <c r="T24" s="85">
        <f>分析係数表!F27</f>
        <v>0.33333333333333331</v>
      </c>
      <c r="U24" s="86">
        <f t="shared" si="7"/>
        <v>1.9737829657963833E-3</v>
      </c>
      <c r="V24" s="87">
        <f>分析係数表!D27</f>
        <v>0</v>
      </c>
      <c r="W24" s="167">
        <f t="shared" si="8"/>
        <v>0</v>
      </c>
      <c r="X24" s="76">
        <f>分析係数表!E27</f>
        <v>0</v>
      </c>
      <c r="Y24" s="166">
        <f t="shared" si="9"/>
        <v>0</v>
      </c>
    </row>
    <row r="25" spans="1:25" x14ac:dyDescent="0.2">
      <c r="A25" s="6" t="s">
        <v>13</v>
      </c>
      <c r="B25" s="5" t="s">
        <v>191</v>
      </c>
      <c r="C25" s="90"/>
      <c r="D25" s="76">
        <f>投入係数表!D25</f>
        <v>0</v>
      </c>
      <c r="E25" s="77">
        <f t="shared" si="0"/>
        <v>0</v>
      </c>
      <c r="F25" s="76">
        <f>分析係数表!C28</f>
        <v>7.5250836120401843E-3</v>
      </c>
      <c r="G25" s="77">
        <f t="shared" si="1"/>
        <v>0</v>
      </c>
      <c r="H25" s="77">
        <v>3.1521040379040087E-4</v>
      </c>
      <c r="I25" s="77">
        <f t="shared" si="2"/>
        <v>3.1521040379040087E-4</v>
      </c>
      <c r="J25" s="76">
        <f>分析係数表!G28</f>
        <v>0.13043478260869565</v>
      </c>
      <c r="K25" s="78">
        <f t="shared" si="3"/>
        <v>4.1114400494400115E-5</v>
      </c>
      <c r="L25" s="79"/>
      <c r="M25" s="80"/>
      <c r="N25" s="81">
        <f>分析係数表!H28</f>
        <v>2.325428843189347E-2</v>
      </c>
      <c r="O25" s="82">
        <f t="shared" si="4"/>
        <v>0.4405206818164244</v>
      </c>
      <c r="P25" s="76">
        <f>分析係数表!C28</f>
        <v>7.5250836120401843E-3</v>
      </c>
      <c r="Q25" s="82">
        <f t="shared" si="5"/>
        <v>3.3149549635015435E-3</v>
      </c>
      <c r="R25" s="83">
        <v>3.4331943095115319E-3</v>
      </c>
      <c r="S25" s="84">
        <f t="shared" si="6"/>
        <v>3.7484047133019326E-3</v>
      </c>
      <c r="T25" s="85">
        <f>分析係数表!F28</f>
        <v>0.21739130434782608</v>
      </c>
      <c r="U25" s="86">
        <f t="shared" si="7"/>
        <v>8.1487058984824618E-4</v>
      </c>
      <c r="V25" s="87">
        <f>分析係数表!D28</f>
        <v>0</v>
      </c>
      <c r="W25" s="167">
        <f t="shared" si="8"/>
        <v>0</v>
      </c>
      <c r="X25" s="76">
        <f>分析係数表!E28</f>
        <v>0</v>
      </c>
      <c r="Y25" s="166">
        <f t="shared" si="9"/>
        <v>0</v>
      </c>
    </row>
    <row r="26" spans="1:25" x14ac:dyDescent="0.2">
      <c r="A26" s="6" t="s">
        <v>14</v>
      </c>
      <c r="B26" s="5" t="s">
        <v>50</v>
      </c>
      <c r="C26" s="90"/>
      <c r="D26" s="76">
        <f>投入係数表!D26</f>
        <v>0</v>
      </c>
      <c r="E26" s="77">
        <f t="shared" si="0"/>
        <v>0</v>
      </c>
      <c r="F26" s="76">
        <f>分析係数表!C29</f>
        <v>5.2565707133917394E-2</v>
      </c>
      <c r="G26" s="77">
        <f t="shared" si="1"/>
        <v>0</v>
      </c>
      <c r="H26" s="77">
        <v>1.0501868806404426E-3</v>
      </c>
      <c r="I26" s="77">
        <f t="shared" si="2"/>
        <v>1.0501868806404426E-3</v>
      </c>
      <c r="J26" s="76">
        <f>分析係数表!G29</f>
        <v>0.23652173913043478</v>
      </c>
      <c r="K26" s="78">
        <f t="shared" si="3"/>
        <v>2.4839202742104379E-4</v>
      </c>
      <c r="L26" s="79"/>
      <c r="M26" s="80"/>
      <c r="N26" s="81">
        <f>分析係数表!H29</f>
        <v>1.0889173144412739E-2</v>
      </c>
      <c r="O26" s="82">
        <f t="shared" si="4"/>
        <v>0.20628048852334682</v>
      </c>
      <c r="P26" s="76">
        <f>分析係数表!C29</f>
        <v>5.2565707133917394E-2</v>
      </c>
      <c r="Q26" s="82">
        <f t="shared" si="5"/>
        <v>1.0843279747159658E-2</v>
      </c>
      <c r="R26" s="83">
        <v>1.3117881641594895E-2</v>
      </c>
      <c r="S26" s="84">
        <f t="shared" si="6"/>
        <v>1.4168068522235337E-2</v>
      </c>
      <c r="T26" s="85">
        <f>分析係数表!F29</f>
        <v>0.37217391304347824</v>
      </c>
      <c r="U26" s="86">
        <f t="shared" si="7"/>
        <v>5.2729855021884557E-3</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投入係数表!D27</f>
        <v>0</v>
      </c>
      <c r="E27" s="77">
        <f t="shared" si="0"/>
        <v>0</v>
      </c>
      <c r="F27" s="76">
        <f>分析係数表!C30</f>
        <v>1</v>
      </c>
      <c r="G27" s="77">
        <f t="shared" si="1"/>
        <v>0</v>
      </c>
      <c r="H27" s="77">
        <v>1.4868833160727978E-2</v>
      </c>
      <c r="I27" s="77">
        <f t="shared" si="2"/>
        <v>1.4868833160727978E-2</v>
      </c>
      <c r="J27" s="76">
        <f>分析係数表!G30</f>
        <v>0.34479678427869587</v>
      </c>
      <c r="K27" s="78">
        <f t="shared" si="3"/>
        <v>5.1267258597954444E-3</v>
      </c>
      <c r="L27" s="79"/>
      <c r="M27" s="80"/>
      <c r="N27" s="81">
        <f>分析係数表!H30</f>
        <v>0</v>
      </c>
      <c r="O27" s="82">
        <f t="shared" si="4"/>
        <v>0</v>
      </c>
      <c r="P27" s="76">
        <f>分析係数表!C30</f>
        <v>1</v>
      </c>
      <c r="Q27" s="82">
        <f t="shared" si="5"/>
        <v>0</v>
      </c>
      <c r="R27" s="83">
        <v>3.3761126659596082E-2</v>
      </c>
      <c r="S27" s="84">
        <f t="shared" si="6"/>
        <v>4.8629959820324059E-2</v>
      </c>
      <c r="T27" s="85">
        <f>分析係数表!F30</f>
        <v>0.44149173738276015</v>
      </c>
      <c r="U27" s="86">
        <f t="shared" si="7"/>
        <v>2.1469725449928687E-2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投入係数表!D28</f>
        <v>0</v>
      </c>
      <c r="E28" s="77">
        <f t="shared" si="0"/>
        <v>0</v>
      </c>
      <c r="F28" s="76">
        <f>分析係数表!C31</f>
        <v>0.84592145015105746</v>
      </c>
      <c r="G28" s="77">
        <f t="shared" si="1"/>
        <v>0</v>
      </c>
      <c r="H28" s="77">
        <v>8.857330111750962E-2</v>
      </c>
      <c r="I28" s="77">
        <f t="shared" si="2"/>
        <v>8.857330111750962E-2</v>
      </c>
      <c r="J28" s="76">
        <f>分析係数表!G31</f>
        <v>7.1042791857083509E-2</v>
      </c>
      <c r="K28" s="78">
        <f t="shared" si="3"/>
        <v>6.2924945953860183E-3</v>
      </c>
      <c r="L28" s="79"/>
      <c r="M28" s="80"/>
      <c r="N28" s="81">
        <f>分析係数表!H31</f>
        <v>2.6304568860900653E-2</v>
      </c>
      <c r="O28" s="82">
        <f t="shared" si="4"/>
        <v>0.49830407167386792</v>
      </c>
      <c r="P28" s="76">
        <f>分析係数表!C31</f>
        <v>0.84592145015105746</v>
      </c>
      <c r="Q28" s="82">
        <f t="shared" si="5"/>
        <v>0.42152610292653481</v>
      </c>
      <c r="R28" s="83">
        <v>0.54878198420848723</v>
      </c>
      <c r="S28" s="84">
        <f t="shared" si="6"/>
        <v>0.63735528532599683</v>
      </c>
      <c r="T28" s="85">
        <f>分析係数表!F31</f>
        <v>0.3444121312837557</v>
      </c>
      <c r="U28" s="86">
        <f t="shared" si="7"/>
        <v>0.21951289220409279</v>
      </c>
      <c r="V28" s="87">
        <f>分析係数表!D31</f>
        <v>0</v>
      </c>
      <c r="W28" s="167">
        <f t="shared" si="8"/>
        <v>0</v>
      </c>
      <c r="X28" s="76">
        <f>分析係数表!E31</f>
        <v>0</v>
      </c>
      <c r="Y28" s="166">
        <f t="shared" si="9"/>
        <v>0</v>
      </c>
    </row>
    <row r="29" spans="1:25" x14ac:dyDescent="0.2">
      <c r="A29" s="6" t="s">
        <v>17</v>
      </c>
      <c r="B29" s="5" t="s">
        <v>272</v>
      </c>
      <c r="C29" s="90"/>
      <c r="D29" s="76">
        <f>投入係数表!D29</f>
        <v>0</v>
      </c>
      <c r="E29" s="77">
        <f t="shared" si="0"/>
        <v>0</v>
      </c>
      <c r="F29" s="76">
        <f>分析係数表!C32</f>
        <v>1</v>
      </c>
      <c r="G29" s="77">
        <f t="shared" si="1"/>
        <v>0</v>
      </c>
      <c r="H29" s="77">
        <v>7.9178067410483974E-3</v>
      </c>
      <c r="I29" s="77">
        <f t="shared" si="2"/>
        <v>7.9178067410483974E-3</v>
      </c>
      <c r="J29" s="76">
        <f>分析係数表!G32</f>
        <v>0.14030064423765212</v>
      </c>
      <c r="K29" s="78">
        <f t="shared" si="3"/>
        <v>1.110873386718315E-3</v>
      </c>
      <c r="L29" s="79"/>
      <c r="M29" s="80"/>
      <c r="N29" s="81">
        <f>分析係数表!H32</f>
        <v>7.5437042867919574E-3</v>
      </c>
      <c r="O29" s="82">
        <f t="shared" si="4"/>
        <v>0.14290515771195714</v>
      </c>
      <c r="P29" s="76">
        <f>分析係数表!C32</f>
        <v>1</v>
      </c>
      <c r="Q29" s="82">
        <f t="shared" si="5"/>
        <v>0.14290515771195714</v>
      </c>
      <c r="R29" s="83">
        <v>0.17790737071066509</v>
      </c>
      <c r="S29" s="84">
        <f t="shared" si="6"/>
        <v>0.18582517745171348</v>
      </c>
      <c r="T29" s="85">
        <f>分析係数表!F32</f>
        <v>0.4831782390837509</v>
      </c>
      <c r="U29" s="86">
        <f t="shared" si="7"/>
        <v>8.978668201854445E-2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投入係数表!D30</f>
        <v>0</v>
      </c>
      <c r="E30" s="77">
        <f t="shared" si="0"/>
        <v>0</v>
      </c>
      <c r="F30" s="76">
        <f>分析係数表!C33</f>
        <v>0.837092731829574</v>
      </c>
      <c r="G30" s="77">
        <f t="shared" si="1"/>
        <v>0</v>
      </c>
      <c r="H30" s="77">
        <v>1.075722750739835E-2</v>
      </c>
      <c r="I30" s="77">
        <f t="shared" si="2"/>
        <v>1.075722750739835E-2</v>
      </c>
      <c r="J30" s="76">
        <f>分析係数表!G33</f>
        <v>0.5074626865671642</v>
      </c>
      <c r="K30" s="78">
        <f t="shared" si="3"/>
        <v>5.4588915709185663E-3</v>
      </c>
      <c r="L30" s="79"/>
      <c r="M30" s="80"/>
      <c r="N30" s="81">
        <f>分析係数表!H33</f>
        <v>1.0823575715831939E-3</v>
      </c>
      <c r="O30" s="82">
        <f t="shared" si="4"/>
        <v>2.0503783497802543E-2</v>
      </c>
      <c r="P30" s="76">
        <f>分析係数表!C33</f>
        <v>0.837092731829574</v>
      </c>
      <c r="Q30" s="82">
        <f t="shared" si="5"/>
        <v>1.716356814101767E-2</v>
      </c>
      <c r="R30" s="83">
        <v>4.4599580434543616E-2</v>
      </c>
      <c r="S30" s="84">
        <f t="shared" si="6"/>
        <v>5.5356807941941963E-2</v>
      </c>
      <c r="T30" s="85">
        <f>分析係数表!F33</f>
        <v>0.64477611940298507</v>
      </c>
      <c r="U30" s="86">
        <f t="shared" si="7"/>
        <v>3.5692747807341683E-2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投入係数表!D31</f>
        <v>3.0303030303030304E-2</v>
      </c>
      <c r="E31" s="77">
        <f t="shared" si="0"/>
        <v>3.0303030303030303</v>
      </c>
      <c r="F31" s="76">
        <f>分析係数表!C34</f>
        <v>0.15171777726539082</v>
      </c>
      <c r="G31" s="77">
        <f t="shared" si="1"/>
        <v>0.45975084019815399</v>
      </c>
      <c r="H31" s="77">
        <v>0.53505109588612054</v>
      </c>
      <c r="I31" s="77">
        <f t="shared" si="2"/>
        <v>0.53505109588612054</v>
      </c>
      <c r="J31" s="76">
        <f>分析係数表!G34</f>
        <v>0.4256007393715342</v>
      </c>
      <c r="K31" s="78">
        <f t="shared" si="3"/>
        <v>0.22771814201068255</v>
      </c>
      <c r="L31" s="79"/>
      <c r="M31" s="80"/>
      <c r="N31" s="81">
        <f>分析係数表!H34</f>
        <v>0.18524713831217815</v>
      </c>
      <c r="O31" s="82">
        <f t="shared" si="4"/>
        <v>3.5092536119875386</v>
      </c>
      <c r="P31" s="76">
        <f>分析係数表!C34</f>
        <v>0.15171777726539082</v>
      </c>
      <c r="Q31" s="82">
        <f t="shared" si="5"/>
        <v>0.53241615787129359</v>
      </c>
      <c r="R31" s="83">
        <v>0.5619431292143664</v>
      </c>
      <c r="S31" s="84">
        <f t="shared" si="6"/>
        <v>1.0969942251004869</v>
      </c>
      <c r="T31" s="85">
        <f>分析係数表!F34</f>
        <v>0.70194085027726427</v>
      </c>
      <c r="U31" s="86">
        <f t="shared" si="7"/>
        <v>0.77002505911628449</v>
      </c>
      <c r="V31" s="87">
        <f>分析係数表!D34</f>
        <v>0.41728280961182995</v>
      </c>
      <c r="W31" s="167">
        <f t="shared" si="8"/>
        <v>0</v>
      </c>
      <c r="X31" s="76">
        <f>分析係数表!E34</f>
        <v>0.28927911275415896</v>
      </c>
      <c r="Y31" s="166">
        <f t="shared" si="9"/>
        <v>0</v>
      </c>
    </row>
    <row r="32" spans="1:25" x14ac:dyDescent="0.2">
      <c r="A32" s="6" t="s">
        <v>20</v>
      </c>
      <c r="B32" s="5" t="s">
        <v>37</v>
      </c>
      <c r="C32" s="90"/>
      <c r="D32" s="76">
        <f>投入係数表!D32</f>
        <v>0</v>
      </c>
      <c r="E32" s="77">
        <f t="shared" si="0"/>
        <v>0</v>
      </c>
      <c r="F32" s="76">
        <f>分析係数表!C35</f>
        <v>0.24573021958870689</v>
      </c>
      <c r="G32" s="77">
        <f t="shared" si="1"/>
        <v>0</v>
      </c>
      <c r="H32" s="77">
        <v>1.2866772993615284E-2</v>
      </c>
      <c r="I32" s="77">
        <f t="shared" si="2"/>
        <v>1.2866772993615284E-2</v>
      </c>
      <c r="J32" s="76">
        <f>分析係数表!G35</f>
        <v>0.31648936170212766</v>
      </c>
      <c r="K32" s="78">
        <f t="shared" si="3"/>
        <v>4.0721967719154753E-3</v>
      </c>
      <c r="L32" s="79"/>
      <c r="M32" s="80"/>
      <c r="N32" s="81">
        <f>分析係数表!H35</f>
        <v>7.0287644724326803E-2</v>
      </c>
      <c r="O32" s="82">
        <f t="shared" si="4"/>
        <v>1.331503273811844</v>
      </c>
      <c r="P32" s="76">
        <f>分析係数表!C35</f>
        <v>0.24573021958870689</v>
      </c>
      <c r="Q32" s="82">
        <f t="shared" si="5"/>
        <v>0.32719059185686655</v>
      </c>
      <c r="R32" s="83">
        <v>0.36163710295841411</v>
      </c>
      <c r="S32" s="84">
        <f t="shared" si="6"/>
        <v>0.37450387595202939</v>
      </c>
      <c r="T32" s="85">
        <f>分析係数表!F35</f>
        <v>0.65026595744680848</v>
      </c>
      <c r="U32" s="86">
        <f t="shared" si="7"/>
        <v>0.24352712146348718</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投入係数表!D33</f>
        <v>0</v>
      </c>
      <c r="E33" s="77">
        <f t="shared" si="0"/>
        <v>0</v>
      </c>
      <c r="F33" s="76">
        <f>分析係数表!C36</f>
        <v>0.58821233411397345</v>
      </c>
      <c r="G33" s="77">
        <f t="shared" si="1"/>
        <v>0</v>
      </c>
      <c r="H33" s="77">
        <v>2.4163121332622908E-2</v>
      </c>
      <c r="I33" s="77">
        <f t="shared" si="2"/>
        <v>2.4163121332622908E-2</v>
      </c>
      <c r="J33" s="76">
        <f>分析係数表!G36</f>
        <v>4.6988749172733289E-2</v>
      </c>
      <c r="K33" s="78">
        <f t="shared" si="3"/>
        <v>1.1353948475289388E-3</v>
      </c>
      <c r="L33" s="79"/>
      <c r="M33" s="80"/>
      <c r="N33" s="81">
        <f>分析係数表!H36</f>
        <v>7.2517957296073993E-2</v>
      </c>
      <c r="O33" s="82">
        <f t="shared" si="4"/>
        <v>1.3737534943527705</v>
      </c>
      <c r="P33" s="76">
        <f>分析係数表!C36</f>
        <v>0.58821233411397345</v>
      </c>
      <c r="Q33" s="82">
        <f t="shared" si="5"/>
        <v>0.8080587494104704</v>
      </c>
      <c r="R33" s="83">
        <v>0.85303168288115683</v>
      </c>
      <c r="S33" s="84">
        <f t="shared" si="6"/>
        <v>0.87719480421377971</v>
      </c>
      <c r="T33" s="85">
        <f>分析係数表!F36</f>
        <v>0.85903375248180014</v>
      </c>
      <c r="U33" s="86">
        <f t="shared" si="7"/>
        <v>0.75353994432130122</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投入係数表!D34</f>
        <v>3.0303030303030304E-2</v>
      </c>
      <c r="E34" s="77">
        <f t="shared" si="0"/>
        <v>3.0303030303030303</v>
      </c>
      <c r="F34" s="76">
        <f>分析係数表!C37</f>
        <v>0.50371087447563734</v>
      </c>
      <c r="G34" s="77">
        <f t="shared" si="1"/>
        <v>1.5263965893201132</v>
      </c>
      <c r="H34" s="77">
        <v>1.7666775917389281</v>
      </c>
      <c r="I34" s="77">
        <f t="shared" si="2"/>
        <v>1.7666775917389281</v>
      </c>
      <c r="J34" s="76">
        <f>分析係数表!G37</f>
        <v>0.46674537583628495</v>
      </c>
      <c r="K34" s="78">
        <f t="shared" si="3"/>
        <v>0.82458859653772876</v>
      </c>
      <c r="L34" s="79"/>
      <c r="M34" s="80"/>
      <c r="N34" s="81">
        <f>分析係数表!H37</f>
        <v>5.4544261864934891E-2</v>
      </c>
      <c r="O34" s="82">
        <f t="shared" si="4"/>
        <v>1.0332664229347162</v>
      </c>
      <c r="P34" s="76">
        <f>分析係数表!C37</f>
        <v>0.50371087447563734</v>
      </c>
      <c r="Q34" s="82">
        <f t="shared" si="5"/>
        <v>0.52046753346275965</v>
      </c>
      <c r="R34" s="83">
        <v>0.5881715003982334</v>
      </c>
      <c r="S34" s="84">
        <f t="shared" si="6"/>
        <v>2.3548490921371616</v>
      </c>
      <c r="T34" s="85">
        <f>分析係数表!F37</f>
        <v>0.71979535615899248</v>
      </c>
      <c r="U34" s="86">
        <f t="shared" si="7"/>
        <v>1.6950094409755483</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投入係数表!D35</f>
        <v>0</v>
      </c>
      <c r="E35" s="77">
        <f t="shared" si="0"/>
        <v>0</v>
      </c>
      <c r="F35" s="76">
        <f>分析係数表!C38</f>
        <v>2.603198214949809E-3</v>
      </c>
      <c r="G35" s="77">
        <f t="shared" si="1"/>
        <v>0</v>
      </c>
      <c r="H35" s="77">
        <v>2.0000725770466673E-4</v>
      </c>
      <c r="I35" s="77">
        <f t="shared" si="2"/>
        <v>2.0000725770466673E-4</v>
      </c>
      <c r="J35" s="76">
        <f>分析係数表!G38</f>
        <v>0.5</v>
      </c>
      <c r="K35" s="78">
        <f t="shared" si="3"/>
        <v>1.0000362885233336E-4</v>
      </c>
      <c r="L35" s="79"/>
      <c r="M35" s="80"/>
      <c r="N35" s="81">
        <f>分析係数表!H38</f>
        <v>4.7820525435402932E-2</v>
      </c>
      <c r="O35" s="82">
        <f t="shared" si="4"/>
        <v>0.90589443453927609</v>
      </c>
      <c r="P35" s="76">
        <f>分析係数表!C38</f>
        <v>2.603198214949809E-3</v>
      </c>
      <c r="Q35" s="82">
        <f t="shared" si="5"/>
        <v>2.3582227749256099E-3</v>
      </c>
      <c r="R35" s="83">
        <v>2.6515342339704035E-3</v>
      </c>
      <c r="S35" s="84">
        <f t="shared" si="6"/>
        <v>2.8515414916750704E-3</v>
      </c>
      <c r="T35" s="85">
        <f>分析係数表!F38</f>
        <v>0.66666666666666663</v>
      </c>
      <c r="U35" s="86">
        <f t="shared" si="7"/>
        <v>1.9010276611167135E-3</v>
      </c>
      <c r="V35" s="87">
        <f>分析係数表!D38</f>
        <v>1.0833333333333333</v>
      </c>
      <c r="W35" s="167">
        <f t="shared" si="8"/>
        <v>0</v>
      </c>
      <c r="X35" s="76">
        <f>分析係数表!E38</f>
        <v>0</v>
      </c>
      <c r="Y35" s="166">
        <f t="shared" si="9"/>
        <v>0</v>
      </c>
    </row>
    <row r="36" spans="1:25" x14ac:dyDescent="0.2">
      <c r="A36" s="6" t="s">
        <v>24</v>
      </c>
      <c r="B36" s="5" t="s">
        <v>39</v>
      </c>
      <c r="C36" s="90"/>
      <c r="D36" s="76">
        <f>投入係数表!D36</f>
        <v>0</v>
      </c>
      <c r="E36" s="77">
        <f t="shared" si="0"/>
        <v>0</v>
      </c>
      <c r="F36" s="76">
        <f>分析係数表!C39</f>
        <v>1</v>
      </c>
      <c r="G36" s="77">
        <f t="shared" si="1"/>
        <v>0</v>
      </c>
      <c r="H36" s="77">
        <v>3.070285773746998E-4</v>
      </c>
      <c r="I36" s="77">
        <f t="shared" si="2"/>
        <v>3.070285773746998E-4</v>
      </c>
      <c r="J36" s="76">
        <f>分析係数表!G39</f>
        <v>0.35424286759326995</v>
      </c>
      <c r="K36" s="78">
        <f t="shared" si="3"/>
        <v>1.0876268368229582E-4</v>
      </c>
      <c r="L36" s="79"/>
      <c r="M36" s="80"/>
      <c r="N36" s="81">
        <f>分析係数表!H39</f>
        <v>4.3622290006231756E-3</v>
      </c>
      <c r="O36" s="82">
        <f t="shared" si="4"/>
        <v>8.2636460763870864E-2</v>
      </c>
      <c r="P36" s="76">
        <f>分析係数表!C39</f>
        <v>1</v>
      </c>
      <c r="Q36" s="82">
        <f t="shared" si="5"/>
        <v>8.2636460763870864E-2</v>
      </c>
      <c r="R36" s="83">
        <v>8.7168567464603039E-2</v>
      </c>
      <c r="S36" s="84">
        <f t="shared" si="6"/>
        <v>8.7475596041977743E-2</v>
      </c>
      <c r="T36" s="85">
        <f>分析係数表!F39</f>
        <v>0.70501097293343085</v>
      </c>
      <c r="U36" s="86">
        <f t="shared" si="7"/>
        <v>6.1671255073486503E-2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投入係数表!D37</f>
        <v>0</v>
      </c>
      <c r="E37" s="77">
        <f t="shared" si="0"/>
        <v>0</v>
      </c>
      <c r="F37" s="76">
        <f>分析係数表!C40</f>
        <v>0.80741531074953321</v>
      </c>
      <c r="G37" s="77">
        <f t="shared" si="1"/>
        <v>0</v>
      </c>
      <c r="H37" s="77">
        <v>1.3962451575470088E-3</v>
      </c>
      <c r="I37" s="77">
        <f t="shared" si="2"/>
        <v>1.3962451575470088E-3</v>
      </c>
      <c r="J37" s="76">
        <f>分析係数表!G40</f>
        <v>0.58044960848699167</v>
      </c>
      <c r="K37" s="78">
        <f t="shared" si="3"/>
        <v>8.104499550500193E-4</v>
      </c>
      <c r="L37" s="79"/>
      <c r="M37" s="80"/>
      <c r="N37" s="81">
        <f>分析係数表!H40</f>
        <v>3.1486765718783824E-2</v>
      </c>
      <c r="O37" s="82">
        <f t="shared" si="4"/>
        <v>0.59647370175425585</v>
      </c>
      <c r="P37" s="76">
        <f>分析係数表!C40</f>
        <v>0.80741531074953321</v>
      </c>
      <c r="Q37" s="82">
        <f t="shared" si="5"/>
        <v>0.48160199925583685</v>
      </c>
      <c r="R37" s="83">
        <v>0.48213910339707167</v>
      </c>
      <c r="S37" s="84">
        <f t="shared" si="6"/>
        <v>0.48353534855461866</v>
      </c>
      <c r="T37" s="85">
        <f>分析係数表!F40</f>
        <v>0.7794897701439758</v>
      </c>
      <c r="U37" s="86">
        <f t="shared" si="7"/>
        <v>0.37691085770132693</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投入係数表!D38</f>
        <v>0</v>
      </c>
      <c r="E38" s="77">
        <f t="shared" si="0"/>
        <v>0</v>
      </c>
      <c r="F38" s="76">
        <f>分析係数表!C41</f>
        <v>0.45201238390092879</v>
      </c>
      <c r="G38" s="77">
        <f t="shared" si="1"/>
        <v>0</v>
      </c>
      <c r="H38" s="77">
        <v>1.9792997737804234E-5</v>
      </c>
      <c r="I38" s="77">
        <f t="shared" si="2"/>
        <v>1.9792997737804234E-5</v>
      </c>
      <c r="J38" s="76">
        <f>分析係数表!G41</f>
        <v>0.48819421350182907</v>
      </c>
      <c r="K38" s="78">
        <f t="shared" si="3"/>
        <v>9.6628269634508203E-6</v>
      </c>
      <c r="L38" s="79"/>
      <c r="M38" s="80"/>
      <c r="N38" s="81">
        <f>分析係数表!H41</f>
        <v>5.5823411722260484E-2</v>
      </c>
      <c r="O38" s="82">
        <f t="shared" si="4"/>
        <v>1.0574981670684827</v>
      </c>
      <c r="P38" s="76">
        <f>分析係数表!C41</f>
        <v>0.45201238390092879</v>
      </c>
      <c r="Q38" s="82">
        <f t="shared" si="5"/>
        <v>0.47800226746748753</v>
      </c>
      <c r="R38" s="83">
        <v>0.48221487082637221</v>
      </c>
      <c r="S38" s="84">
        <f t="shared" si="6"/>
        <v>0.48223466382411001</v>
      </c>
      <c r="T38" s="85">
        <f>分析係数表!F41</f>
        <v>0.58829398071167271</v>
      </c>
      <c r="U38" s="86">
        <f t="shared" si="7"/>
        <v>0.28369575001824093</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投入係数表!D39</f>
        <v>0</v>
      </c>
      <c r="E39" s="77">
        <f>$C$6*D39</f>
        <v>0</v>
      </c>
      <c r="F39" s="76">
        <f>分析係数表!C42</f>
        <v>0.22977941176470584</v>
      </c>
      <c r="G39" s="77">
        <f>E39*F39</f>
        <v>0</v>
      </c>
      <c r="H39" s="77">
        <v>8.5075997808620966E-4</v>
      </c>
      <c r="I39" s="77">
        <f>C39+H39</f>
        <v>8.5075997808620966E-4</v>
      </c>
      <c r="J39" s="76">
        <f>分析係数表!G42</f>
        <v>0.5</v>
      </c>
      <c r="K39" s="78">
        <f>I39*J39</f>
        <v>4.2537998904310483E-4</v>
      </c>
      <c r="L39" s="79"/>
      <c r="M39" s="80"/>
      <c r="N39" s="81">
        <f>分析係数表!H42</f>
        <v>1.6268162288038308E-2</v>
      </c>
      <c r="O39" s="82">
        <f t="shared" si="4"/>
        <v>0.30817807923969887</v>
      </c>
      <c r="P39" s="76">
        <f>分析係数表!C42</f>
        <v>0.22977941176470584</v>
      </c>
      <c r="Q39" s="82">
        <f>O39*P39</f>
        <v>7.081297776647491E-2</v>
      </c>
      <c r="R39" s="83">
        <v>7.2607292545209007E-2</v>
      </c>
      <c r="S39" s="84">
        <f>I39+R39</f>
        <v>7.3458052523295223E-2</v>
      </c>
      <c r="T39" s="85">
        <f>分析係数表!F42</f>
        <v>0.56349206349206349</v>
      </c>
      <c r="U39" s="86">
        <f t="shared" si="7"/>
        <v>4.1393029596460004E-2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投入係数表!D40</f>
        <v>3.0303030303030304E-2</v>
      </c>
      <c r="E40" s="77">
        <f>$C$6*D40</f>
        <v>3.0303030303030303</v>
      </c>
      <c r="F40" s="76">
        <f>分析係数表!C43</f>
        <v>0.15755839576906128</v>
      </c>
      <c r="G40" s="77">
        <f>E40*F40</f>
        <v>0.47744968414867051</v>
      </c>
      <c r="H40" s="77">
        <v>0.57555355559578192</v>
      </c>
      <c r="I40" s="77">
        <f>C40+H40</f>
        <v>0.57555355559578192</v>
      </c>
      <c r="J40" s="76">
        <f>分析係数表!G43</f>
        <v>0.37795275590551181</v>
      </c>
      <c r="K40" s="78">
        <f>I40*J40</f>
        <v>0.21753205250864199</v>
      </c>
      <c r="L40" s="79"/>
      <c r="M40" s="80"/>
      <c r="N40" s="81">
        <f>分析係数表!H43</f>
        <v>4.3425497720489356E-2</v>
      </c>
      <c r="O40" s="82">
        <f t="shared" si="4"/>
        <v>0.82263664700274453</v>
      </c>
      <c r="P40" s="76">
        <f>分析係数表!C43</f>
        <v>0.15755839576906128</v>
      </c>
      <c r="Q40" s="82">
        <f>O40*P40</f>
        <v>0.12961331040259197</v>
      </c>
      <c r="R40" s="83">
        <v>0.18424668187876608</v>
      </c>
      <c r="S40" s="84">
        <f>I40+R40</f>
        <v>0.75980023747454806</v>
      </c>
      <c r="T40" s="85">
        <f>分析係数表!F43</f>
        <v>0.59317585301837272</v>
      </c>
      <c r="U40" s="86">
        <f t="shared" si="7"/>
        <v>0.45069515398752719</v>
      </c>
      <c r="V40" s="87">
        <f>分析係数表!D43</f>
        <v>0.81889763779527558</v>
      </c>
      <c r="W40" s="167">
        <f t="shared" si="8"/>
        <v>1</v>
      </c>
      <c r="X40" s="76">
        <f>分析係数表!E43</f>
        <v>0.67322834645669294</v>
      </c>
      <c r="Y40" s="166">
        <f t="shared" si="9"/>
        <v>1</v>
      </c>
    </row>
    <row r="41" spans="1:25" x14ac:dyDescent="0.2">
      <c r="A41" s="6" t="s">
        <v>340</v>
      </c>
      <c r="B41" s="5" t="s">
        <v>42</v>
      </c>
      <c r="C41" s="90"/>
      <c r="D41" s="76">
        <f>投入係数表!D41</f>
        <v>0</v>
      </c>
      <c r="E41" s="77">
        <f>$C$6*D41</f>
        <v>0</v>
      </c>
      <c r="F41" s="76">
        <f>分析係数表!C44</f>
        <v>0.3172445048719692</v>
      </c>
      <c r="G41" s="77">
        <f>E41*F41</f>
        <v>0</v>
      </c>
      <c r="H41" s="77">
        <v>3.8590581849591436E-4</v>
      </c>
      <c r="I41" s="77">
        <f>C41+H41</f>
        <v>3.8590581849591436E-4</v>
      </c>
      <c r="J41" s="76">
        <f>分析係数表!G44</f>
        <v>0.27070707070707073</v>
      </c>
      <c r="K41" s="78">
        <f>I41*J41</f>
        <v>1.0446743369384349E-4</v>
      </c>
      <c r="L41" s="79"/>
      <c r="M41" s="80"/>
      <c r="N41" s="81">
        <f>分析係数表!H44</f>
        <v>0.1249959001607137</v>
      </c>
      <c r="O41" s="82">
        <f t="shared" si="4"/>
        <v>2.3678763306098638</v>
      </c>
      <c r="P41" s="76">
        <f>分析係数表!C44</f>
        <v>0.3172445048719692</v>
      </c>
      <c r="Q41" s="82">
        <f>O41*P41</f>
        <v>0.75119575410238149</v>
      </c>
      <c r="R41" s="83">
        <v>0.75804143845901739</v>
      </c>
      <c r="S41" s="84">
        <f>I41+R41</f>
        <v>0.75842734427751335</v>
      </c>
      <c r="T41" s="85">
        <f>分析係数表!F44</f>
        <v>0.56111111111111112</v>
      </c>
      <c r="U41" s="86">
        <f t="shared" si="7"/>
        <v>0.42556200984460474</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投入係数表!D42</f>
        <v>0</v>
      </c>
      <c r="E42" s="77">
        <f>$C$6*D42</f>
        <v>0</v>
      </c>
      <c r="F42" s="76">
        <f>分析係数表!C45</f>
        <v>1</v>
      </c>
      <c r="G42" s="77">
        <f>E42*F42</f>
        <v>0</v>
      </c>
      <c r="H42" s="77">
        <v>4.3291817131989006E-3</v>
      </c>
      <c r="I42" s="77">
        <f>C42+H42</f>
        <v>4.3291817131989006E-3</v>
      </c>
      <c r="J42" s="76">
        <f>分析係数表!G45</f>
        <v>0</v>
      </c>
      <c r="K42" s="78">
        <f>I42*J42</f>
        <v>0</v>
      </c>
      <c r="L42" s="79"/>
      <c r="M42" s="80"/>
      <c r="N42" s="81">
        <f>分析係数表!H45</f>
        <v>0</v>
      </c>
      <c r="O42" s="82">
        <f t="shared" si="4"/>
        <v>0</v>
      </c>
      <c r="P42" s="76">
        <f>分析係数表!C45</f>
        <v>1</v>
      </c>
      <c r="Q42" s="82">
        <f>O42*P42</f>
        <v>0</v>
      </c>
      <c r="R42" s="83">
        <v>6.5885436556045182E-3</v>
      </c>
      <c r="S42" s="84">
        <f>I42+R42</f>
        <v>1.0917725368803418E-2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4.6672428694900625E-2</v>
      </c>
      <c r="G43" s="77">
        <f>E43*F43</f>
        <v>0</v>
      </c>
      <c r="H43" s="77">
        <v>1.6579543178233793E-3</v>
      </c>
      <c r="I43" s="77">
        <f>C43+H43</f>
        <v>1.6579543178233793E-3</v>
      </c>
      <c r="J43" s="76">
        <f>分析係数表!G46</f>
        <v>1.8518518518518517E-2</v>
      </c>
      <c r="K43" s="78">
        <f>I43*J43</f>
        <v>3.0702857737469984E-5</v>
      </c>
      <c r="L43" s="79"/>
      <c r="M43" s="80"/>
      <c r="N43" s="81">
        <f>分析係数表!H46</f>
        <v>2.5582997146511858E-2</v>
      </c>
      <c r="O43" s="82">
        <f t="shared" si="4"/>
        <v>0.48463488267533289</v>
      </c>
      <c r="P43" s="76">
        <f>分析係数表!C46</f>
        <v>4.6672428694900625E-2</v>
      </c>
      <c r="Q43" s="82">
        <f>O43*P43</f>
        <v>2.2619087004726004E-2</v>
      </c>
      <c r="R43" s="83">
        <v>2.4473376183953809E-2</v>
      </c>
      <c r="S43" s="84">
        <f>I43+R43</f>
        <v>2.6131330501777187E-2</v>
      </c>
      <c r="T43" s="85">
        <f>分析係数表!F46</f>
        <v>0.35185185185185186</v>
      </c>
      <c r="U43" s="86">
        <f t="shared" si="7"/>
        <v>9.1943570284030839E-3</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投入係数表!D44</f>
        <v>0.2878787878787879</v>
      </c>
      <c r="E44" s="91">
        <f>SUM(E5:E43)</f>
        <v>28.787878787878789</v>
      </c>
      <c r="F44" s="92">
        <f>分析係数表!C47</f>
        <v>0.39611399613657461</v>
      </c>
      <c r="G44" s="91">
        <f>SUM(G5:G43)</f>
        <v>13.710647242779002</v>
      </c>
      <c r="H44" s="91">
        <f>SUM(H5:H43)</f>
        <v>15.794538859342923</v>
      </c>
      <c r="I44" s="91">
        <f>SUM(I5:I43)</f>
        <v>115.79453885934294</v>
      </c>
      <c r="J44" s="92">
        <f>分析係数表!G47</f>
        <v>0.26621430495689657</v>
      </c>
      <c r="K44" s="93">
        <f>SUM(K5:K43)</f>
        <v>30.213129141390063</v>
      </c>
      <c r="L44" s="94">
        <f>最終需要_まとめ!$L$33</f>
        <v>0.627</v>
      </c>
      <c r="M44" s="91">
        <f>K44*L44</f>
        <v>18.94363197165157</v>
      </c>
      <c r="N44" s="95">
        <f>分析係数表!H47</f>
        <v>1</v>
      </c>
      <c r="O44" s="96">
        <f>SUM(O5:O43)</f>
        <v>18.94363197165157</v>
      </c>
      <c r="P44" s="92">
        <f>分析係数表!C47</f>
        <v>0.39611399613657461</v>
      </c>
      <c r="Q44" s="96">
        <f>SUM(Q5:Q43)</f>
        <v>5.5790601748994479</v>
      </c>
      <c r="R44" s="91">
        <f>SUM(R5:R43)</f>
        <v>6.2725555906315646</v>
      </c>
      <c r="S44" s="97">
        <f>SUM(S5:S43)</f>
        <v>122.0670944499745</v>
      </c>
      <c r="T44" s="98">
        <f>分析係数表!F47</f>
        <v>0.49986530172413796</v>
      </c>
      <c r="U44" s="99">
        <f>SUM(U5:U43)</f>
        <v>85.400791170016916</v>
      </c>
      <c r="V44" s="100">
        <f>分析係数表!D47</f>
        <v>0.10482893318965517</v>
      </c>
      <c r="W44" s="164">
        <f>SUM(W5:W43)</f>
        <v>19</v>
      </c>
      <c r="X44" s="92">
        <f>分析係数表!E47</f>
        <v>8.4725215517241381E-2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1</v>
      </c>
      <c r="G5" s="77">
        <f t="shared" ref="G5:G38" si="1">E5*F5</f>
        <v>0</v>
      </c>
      <c r="H5" s="77">
        <f t="array" ref="H5:H43">MMULT(逆行列係数!C5:AO43,'3'!G5:G43)</f>
        <v>0.39179726802996845</v>
      </c>
      <c r="I5" s="77">
        <f t="shared" ref="I5:I38" si="2">C5+H5</f>
        <v>0.39179726802996845</v>
      </c>
      <c r="J5" s="76">
        <f>分析係数表!G8</f>
        <v>0.11967899511514306</v>
      </c>
      <c r="K5" s="78">
        <f t="shared" ref="K5:K38" si="3">I5*J5</f>
        <v>4.6889903326684988E-2</v>
      </c>
      <c r="L5" s="79" t="s">
        <v>181</v>
      </c>
      <c r="M5" s="80" t="s">
        <v>181</v>
      </c>
      <c r="N5" s="81">
        <f>分析係数表!H8</f>
        <v>1.4037849716291122E-2</v>
      </c>
      <c r="O5" s="82">
        <f t="shared" ref="O5:O44" si="4">$M$44*N5</f>
        <v>0.26365609002722806</v>
      </c>
      <c r="P5" s="76">
        <f>分析係数表!C8</f>
        <v>1</v>
      </c>
      <c r="Q5" s="82">
        <f t="shared" ref="Q5:Q38" si="5">O5*P5</f>
        <v>0.26365609002722806</v>
      </c>
      <c r="R5" s="83">
        <f t="array" ref="R5:R43">MMULT(逆行列係数!C5:AO43,'3'!Q5:Q43)</f>
        <v>0.38128064852593846</v>
      </c>
      <c r="S5" s="84">
        <f t="shared" ref="S5:S38" si="6">I5+R5</f>
        <v>0.77307791655590696</v>
      </c>
      <c r="T5" s="85">
        <f>分析係数表!F8</f>
        <v>0.45208187950686207</v>
      </c>
      <c r="U5" s="86">
        <f t="shared" ref="U5:U38" si="7">S5*T5</f>
        <v>0.34949451752184352</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投入係数表!E6</f>
        <v>0</v>
      </c>
      <c r="E6" s="77">
        <f t="shared" si="0"/>
        <v>0</v>
      </c>
      <c r="F6" s="76">
        <f>分析係数表!C9</f>
        <v>0.71764705882352942</v>
      </c>
      <c r="G6" s="77">
        <f t="shared" si="1"/>
        <v>0</v>
      </c>
      <c r="H6" s="77">
        <v>1.0245121050527883E-3</v>
      </c>
      <c r="I6" s="77">
        <f t="shared" si="2"/>
        <v>1.0245121050527883E-3</v>
      </c>
      <c r="J6" s="76">
        <f>分析係数表!G9</f>
        <v>0.25757575757575757</v>
      </c>
      <c r="K6" s="78">
        <f t="shared" si="3"/>
        <v>2.6388948160450607E-4</v>
      </c>
      <c r="L6" s="79"/>
      <c r="M6" s="80"/>
      <c r="N6" s="81">
        <f>分析係数表!H9</f>
        <v>7.2157171438879601E-4</v>
      </c>
      <c r="O6" s="82">
        <f t="shared" si="4"/>
        <v>1.3552415842521068E-2</v>
      </c>
      <c r="P6" s="76">
        <f>分析係数表!C9</f>
        <v>0.71764705882352942</v>
      </c>
      <c r="Q6" s="82">
        <f t="shared" si="5"/>
        <v>9.7258513693386488E-3</v>
      </c>
      <c r="R6" s="83">
        <v>1.1949420843907325E-2</v>
      </c>
      <c r="S6" s="84">
        <f t="shared" si="6"/>
        <v>1.2973932948960112E-2</v>
      </c>
      <c r="T6" s="85">
        <f>分析係数表!F9</f>
        <v>0.71212121212121215</v>
      </c>
      <c r="U6" s="86">
        <f t="shared" si="7"/>
        <v>9.2390128575928071E-3</v>
      </c>
      <c r="V6" s="87">
        <f>分析係数表!D9</f>
        <v>0.16666666666666666</v>
      </c>
      <c r="W6" s="167">
        <f t="shared" si="8"/>
        <v>0</v>
      </c>
      <c r="X6" s="76">
        <f>分析係数表!E9</f>
        <v>3.0303030303030304E-2</v>
      </c>
      <c r="Y6" s="166">
        <f t="shared" si="9"/>
        <v>0</v>
      </c>
    </row>
    <row r="7" spans="1:25" x14ac:dyDescent="0.2">
      <c r="A7" s="6" t="s">
        <v>220</v>
      </c>
      <c r="B7" s="5" t="s">
        <v>266</v>
      </c>
      <c r="C7" s="75">
        <f>最終需要_まとめ!$C$8</f>
        <v>100</v>
      </c>
      <c r="D7" s="76">
        <f>投入係数表!E7</f>
        <v>0</v>
      </c>
      <c r="E7" s="77">
        <f t="shared" si="0"/>
        <v>0</v>
      </c>
      <c r="F7" s="76">
        <f>分析係数表!C10</f>
        <v>2.3584905660377409E-2</v>
      </c>
      <c r="G7" s="77">
        <f t="shared" si="1"/>
        <v>0</v>
      </c>
      <c r="H7" s="77">
        <v>1.514981144584721E-3</v>
      </c>
      <c r="I7" s="77">
        <f t="shared" si="2"/>
        <v>100.00151498114458</v>
      </c>
      <c r="J7" s="76">
        <f>分析係数表!G10</f>
        <v>0.2857142857142857</v>
      </c>
      <c r="K7" s="78">
        <f t="shared" si="3"/>
        <v>28.571861423184163</v>
      </c>
      <c r="L7" s="79"/>
      <c r="M7" s="80"/>
      <c r="N7" s="81">
        <f>分析係数表!H10</f>
        <v>1.443143428777592E-3</v>
      </c>
      <c r="O7" s="82">
        <f t="shared" si="4"/>
        <v>2.7104831685042137E-2</v>
      </c>
      <c r="P7" s="76">
        <f>分析係数表!C10</f>
        <v>2.3584905660377409E-2</v>
      </c>
      <c r="Q7" s="82">
        <f t="shared" si="5"/>
        <v>6.392648982321272E-4</v>
      </c>
      <c r="R7" s="83">
        <v>9.1669860009536649E-4</v>
      </c>
      <c r="S7" s="84">
        <f t="shared" si="6"/>
        <v>100.00243167974467</v>
      </c>
      <c r="T7" s="85">
        <f>分析係数表!F10</f>
        <v>0.5714285714285714</v>
      </c>
      <c r="U7" s="86">
        <f t="shared" si="7"/>
        <v>57.144246674139808</v>
      </c>
      <c r="V7" s="87">
        <f>分析係数表!D10</f>
        <v>0.14285714285714285</v>
      </c>
      <c r="W7" s="167">
        <f t="shared" si="8"/>
        <v>14</v>
      </c>
      <c r="X7" s="76">
        <f>分析係数表!E10</f>
        <v>0</v>
      </c>
      <c r="Y7" s="166">
        <f t="shared" si="9"/>
        <v>0</v>
      </c>
    </row>
    <row r="8" spans="1:25" x14ac:dyDescent="0.2">
      <c r="A8" s="6" t="s">
        <v>221</v>
      </c>
      <c r="B8" s="5" t="s">
        <v>27</v>
      </c>
      <c r="C8" s="90"/>
      <c r="D8" s="76">
        <f>投入係数表!E8</f>
        <v>0</v>
      </c>
      <c r="E8" s="77">
        <f t="shared" si="0"/>
        <v>0</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-6.1601890193277583E-4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90"/>
      <c r="D9" s="76">
        <f>投入係数表!E9</f>
        <v>0.14285714285714285</v>
      </c>
      <c r="E9" s="77">
        <f t="shared" si="0"/>
        <v>14.285714285714285</v>
      </c>
      <c r="F9" s="76">
        <f>分析係数表!C12</f>
        <v>0.10853964836742014</v>
      </c>
      <c r="G9" s="77">
        <f t="shared" si="1"/>
        <v>1.550566405248859</v>
      </c>
      <c r="H9" s="77">
        <v>1.5932275203002866</v>
      </c>
      <c r="I9" s="77">
        <f t="shared" si="2"/>
        <v>1.5932275203002866</v>
      </c>
      <c r="J9" s="76">
        <f>分析係数表!G12</f>
        <v>0.14452332657200812</v>
      </c>
      <c r="K9" s="78">
        <f t="shared" si="3"/>
        <v>0.230258541219869</v>
      </c>
      <c r="L9" s="79"/>
      <c r="M9" s="80"/>
      <c r="N9" s="81">
        <f>分析係数表!H12</f>
        <v>0.10554626258650661</v>
      </c>
      <c r="O9" s="82">
        <f t="shared" si="4"/>
        <v>1.9823488264196725</v>
      </c>
      <c r="P9" s="76">
        <f>分析係数表!C12</f>
        <v>0.10853964836742014</v>
      </c>
      <c r="Q9" s="82">
        <f t="shared" si="5"/>
        <v>0.21516344456115924</v>
      </c>
      <c r="R9" s="83">
        <v>0.23626020552179908</v>
      </c>
      <c r="S9" s="84">
        <f t="shared" si="6"/>
        <v>1.8294877258220856</v>
      </c>
      <c r="T9" s="85">
        <f>分析係数表!F12</f>
        <v>0.28575050709939148</v>
      </c>
      <c r="U9" s="86">
        <f t="shared" si="7"/>
        <v>0.52277704538577341</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0.29507305402579959</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投入係数表!E11</f>
        <v>0</v>
      </c>
      <c r="E11" s="77">
        <f t="shared" si="0"/>
        <v>0</v>
      </c>
      <c r="F11" s="76">
        <f>分析係数表!C14</f>
        <v>8.8339222614840951E-2</v>
      </c>
      <c r="G11" s="77">
        <f t="shared" si="1"/>
        <v>0</v>
      </c>
      <c r="H11" s="77">
        <v>5.1045887026753504E-3</v>
      </c>
      <c r="I11" s="77">
        <f t="shared" si="2"/>
        <v>5.1045887026753504E-3</v>
      </c>
      <c r="J11" s="76">
        <f>分析係数表!G14</f>
        <v>0.19860627177700349</v>
      </c>
      <c r="K11" s="78">
        <f t="shared" si="3"/>
        <v>1.0138033311933622E-3</v>
      </c>
      <c r="L11" s="79"/>
      <c r="M11" s="80"/>
      <c r="N11" s="81">
        <f>分析係数表!H14</f>
        <v>1.3119485716159927E-3</v>
      </c>
      <c r="O11" s="82">
        <f t="shared" si="4"/>
        <v>2.4640756077311032E-2</v>
      </c>
      <c r="P11" s="76">
        <f>分析係数表!C14</f>
        <v>8.8339222614840951E-2</v>
      </c>
      <c r="Q11" s="82">
        <f t="shared" si="5"/>
        <v>2.1767452365115745E-3</v>
      </c>
      <c r="R11" s="83">
        <v>5.983979675372262E-3</v>
      </c>
      <c r="S11" s="84">
        <f t="shared" si="6"/>
        <v>1.1088568378047612E-2</v>
      </c>
      <c r="T11" s="85">
        <f>分析係数表!F14</f>
        <v>0.38327526132404183</v>
      </c>
      <c r="U11" s="86">
        <f t="shared" si="7"/>
        <v>4.2499739428057057E-3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0.18357363277596719</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投入係数表!E13</f>
        <v>0.14285714285714285</v>
      </c>
      <c r="E13" s="77">
        <f t="shared" si="0"/>
        <v>14.285714285714285</v>
      </c>
      <c r="F13" s="76">
        <f>分析係数表!C16</f>
        <v>0.17911646586345387</v>
      </c>
      <c r="G13" s="77">
        <f t="shared" si="1"/>
        <v>2.558806655192198</v>
      </c>
      <c r="H13" s="77">
        <v>2.592292705901611</v>
      </c>
      <c r="I13" s="77">
        <f t="shared" si="2"/>
        <v>2.592292705901611</v>
      </c>
      <c r="J13" s="76">
        <f>分析係数表!G16</f>
        <v>3.2586558044806514E-2</v>
      </c>
      <c r="K13" s="78">
        <f t="shared" si="3"/>
        <v>8.4473896729991393E-2</v>
      </c>
      <c r="L13" s="79"/>
      <c r="M13" s="80"/>
      <c r="N13" s="81">
        <f>分析係数表!H16</f>
        <v>1.8859260716979895E-2</v>
      </c>
      <c r="O13" s="82">
        <f t="shared" si="4"/>
        <v>0.3542108686113461</v>
      </c>
      <c r="P13" s="76">
        <f>分析係数表!C16</f>
        <v>0.17911646586345387</v>
      </c>
      <c r="Q13" s="82">
        <f t="shared" si="5"/>
        <v>6.3444998956088516E-2</v>
      </c>
      <c r="R13" s="83">
        <v>7.7758819890114475E-2</v>
      </c>
      <c r="S13" s="84">
        <f t="shared" si="6"/>
        <v>2.6700515257917257</v>
      </c>
      <c r="T13" s="85">
        <f>分析係数表!F16</f>
        <v>0.28920570264765783</v>
      </c>
      <c r="U13" s="86">
        <f t="shared" si="7"/>
        <v>0.77219412762204687</v>
      </c>
      <c r="V13" s="87">
        <f>分析係数表!D16</f>
        <v>0</v>
      </c>
      <c r="W13" s="167">
        <f t="shared" si="8"/>
        <v>0</v>
      </c>
      <c r="X13" s="76">
        <f>分析係数表!E16</f>
        <v>0</v>
      </c>
      <c r="Y13" s="166">
        <f t="shared" si="9"/>
        <v>0</v>
      </c>
    </row>
    <row r="14" spans="1:25" x14ac:dyDescent="0.2">
      <c r="A14" s="6" t="s">
        <v>2</v>
      </c>
      <c r="B14" s="5" t="s">
        <v>364</v>
      </c>
      <c r="C14" s="90"/>
      <c r="D14" s="76">
        <f>投入係数表!E14</f>
        <v>0</v>
      </c>
      <c r="E14" s="77">
        <f t="shared" si="0"/>
        <v>0</v>
      </c>
      <c r="F14" s="76">
        <f>分析係数表!C17</f>
        <v>0.37357512953367877</v>
      </c>
      <c r="G14" s="77">
        <f t="shared" si="1"/>
        <v>0</v>
      </c>
      <c r="H14" s="77">
        <v>1.9084797382773338E-2</v>
      </c>
      <c r="I14" s="77">
        <f t="shared" si="2"/>
        <v>1.9084797382773338E-2</v>
      </c>
      <c r="J14" s="76">
        <f>分析係数表!G17</f>
        <v>0.21247931930985584</v>
      </c>
      <c r="K14" s="78">
        <f t="shared" si="3"/>
        <v>4.0551247570581967E-3</v>
      </c>
      <c r="L14" s="79"/>
      <c r="M14" s="80"/>
      <c r="N14" s="81">
        <f>分析係数表!H17</f>
        <v>3.1158778575879824E-3</v>
      </c>
      <c r="O14" s="82">
        <f t="shared" si="4"/>
        <v>5.8521795683613695E-2</v>
      </c>
      <c r="P14" s="76">
        <f>分析係数表!C17</f>
        <v>0.37357512953367877</v>
      </c>
      <c r="Q14" s="82">
        <f t="shared" si="5"/>
        <v>2.186228740304947E-2</v>
      </c>
      <c r="R14" s="83">
        <v>4.1768473869087726E-2</v>
      </c>
      <c r="S14" s="84">
        <f t="shared" si="6"/>
        <v>6.085327125186106E-2</v>
      </c>
      <c r="T14" s="85">
        <f>分析係数表!F17</f>
        <v>0.32309146773812336</v>
      </c>
      <c r="U14" s="86">
        <f t="shared" si="7"/>
        <v>1.9661172725429936E-2</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投入係数表!E15</f>
        <v>0</v>
      </c>
      <c r="E15" s="77">
        <f t="shared" si="0"/>
        <v>0</v>
      </c>
      <c r="F15" s="76">
        <f>分析係数表!C18</f>
        <v>9.0293453724604955E-2</v>
      </c>
      <c r="G15" s="77">
        <f t="shared" si="1"/>
        <v>0</v>
      </c>
      <c r="H15" s="77">
        <v>3.6719393085145042E-4</v>
      </c>
      <c r="I15" s="77">
        <f t="shared" si="2"/>
        <v>3.6719393085145042E-4</v>
      </c>
      <c r="J15" s="76">
        <f>分析係数表!G18</f>
        <v>0.21491228070175439</v>
      </c>
      <c r="K15" s="78">
        <f t="shared" si="3"/>
        <v>7.8914485139127503E-5</v>
      </c>
      <c r="L15" s="79"/>
      <c r="M15" s="80"/>
      <c r="N15" s="81">
        <f>分析係数表!H18</f>
        <v>4.9198071435599725E-4</v>
      </c>
      <c r="O15" s="82">
        <f t="shared" si="4"/>
        <v>9.2402835289916371E-3</v>
      </c>
      <c r="P15" s="76">
        <f>分析係数表!C18</f>
        <v>9.0293453724604955E-2</v>
      </c>
      <c r="Q15" s="82">
        <f t="shared" si="5"/>
        <v>8.3433711322723574E-4</v>
      </c>
      <c r="R15" s="83">
        <v>1.6577345279097972E-3</v>
      </c>
      <c r="S15" s="84">
        <f t="shared" si="6"/>
        <v>2.0249284587612474E-3</v>
      </c>
      <c r="T15" s="85">
        <f>分析係数表!F18</f>
        <v>0.46052631578947367</v>
      </c>
      <c r="U15" s="86">
        <f t="shared" si="7"/>
        <v>9.325328428505744E-4</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投入係数表!E16</f>
        <v>0</v>
      </c>
      <c r="E16" s="77">
        <f t="shared" si="0"/>
        <v>0</v>
      </c>
      <c r="F16" s="76">
        <f>分析係数表!C19</f>
        <v>1.9704433497536922E-2</v>
      </c>
      <c r="G16" s="77">
        <f t="shared" si="1"/>
        <v>0</v>
      </c>
      <c r="H16" s="77">
        <v>2.5716470324601106E-5</v>
      </c>
      <c r="I16" s="77">
        <f t="shared" si="2"/>
        <v>2.5716470324601106E-5</v>
      </c>
      <c r="J16" s="76">
        <f>分析係数表!G19</f>
        <v>6.3291139240506333E-2</v>
      </c>
      <c r="K16" s="78">
        <f t="shared" si="3"/>
        <v>1.6276247040886777E-6</v>
      </c>
      <c r="L16" s="79"/>
      <c r="M16" s="80"/>
      <c r="N16" s="81">
        <f>分析係数表!H19</f>
        <v>-1.3119485716159927E-4</v>
      </c>
      <c r="O16" s="82">
        <f t="shared" si="4"/>
        <v>-2.4640756077311033E-3</v>
      </c>
      <c r="P16" s="76">
        <f>分析係数表!C19</f>
        <v>1.9704433497536922E-2</v>
      </c>
      <c r="Q16" s="82">
        <f t="shared" si="5"/>
        <v>-4.8553213945440398E-5</v>
      </c>
      <c r="R16" s="83">
        <v>1.9735584104716472E-4</v>
      </c>
      <c r="S16" s="84">
        <f t="shared" si="6"/>
        <v>2.2307231137176582E-4</v>
      </c>
      <c r="T16" s="85">
        <f>分析係数表!F19</f>
        <v>0.26582278481012656</v>
      </c>
      <c r="U16" s="86">
        <f t="shared" si="7"/>
        <v>5.9297703022874451E-5</v>
      </c>
      <c r="V16" s="87">
        <f>分析係数表!D19</f>
        <v>3.7974683544303799E-2</v>
      </c>
      <c r="W16" s="167">
        <f t="shared" si="8"/>
        <v>0</v>
      </c>
      <c r="X16" s="76">
        <f>分析係数表!E19</f>
        <v>0</v>
      </c>
      <c r="Y16" s="166">
        <f t="shared" si="9"/>
        <v>0</v>
      </c>
    </row>
    <row r="17" spans="1:25" x14ac:dyDescent="0.2">
      <c r="A17" s="6" t="s">
        <v>5</v>
      </c>
      <c r="B17" s="5" t="s">
        <v>33</v>
      </c>
      <c r="C17" s="90"/>
      <c r="D17" s="76">
        <f>投入係数表!E17</f>
        <v>0</v>
      </c>
      <c r="E17" s="77">
        <f t="shared" si="0"/>
        <v>0</v>
      </c>
      <c r="F17" s="76">
        <f>分析係数表!C20</f>
        <v>3.1397174254317317E-3</v>
      </c>
      <c r="G17" s="77">
        <f t="shared" si="1"/>
        <v>0</v>
      </c>
      <c r="H17" s="77">
        <v>9.3088070611652237E-6</v>
      </c>
      <c r="I17" s="77">
        <f t="shared" si="2"/>
        <v>9.3088070611652237E-6</v>
      </c>
      <c r="J17" s="76">
        <f>分析係数表!G20</f>
        <v>0.11538461538461539</v>
      </c>
      <c r="K17" s="78">
        <f t="shared" si="3"/>
        <v>1.0740931224421413E-6</v>
      </c>
      <c r="L17" s="79"/>
      <c r="M17" s="80"/>
      <c r="N17" s="81">
        <f>分析係数表!H20</f>
        <v>6.231755715175965E-4</v>
      </c>
      <c r="O17" s="82">
        <f t="shared" si="4"/>
        <v>1.170435913672274E-2</v>
      </c>
      <c r="P17" s="76">
        <f>分析係数表!C20</f>
        <v>3.1397174254317317E-3</v>
      </c>
      <c r="Q17" s="82">
        <f t="shared" si="5"/>
        <v>3.6748380335079485E-5</v>
      </c>
      <c r="R17" s="83">
        <v>8.7974228123219013E-5</v>
      </c>
      <c r="S17" s="84">
        <f t="shared" si="6"/>
        <v>9.7283035184384239E-5</v>
      </c>
      <c r="T17" s="85">
        <f>分析係数表!F20</f>
        <v>0.26923076923076922</v>
      </c>
      <c r="U17" s="86">
        <f t="shared" si="7"/>
        <v>2.6191586395795755E-5</v>
      </c>
      <c r="V17" s="87">
        <f>分析係数表!D20</f>
        <v>0</v>
      </c>
      <c r="W17" s="167">
        <f t="shared" si="8"/>
        <v>0</v>
      </c>
      <c r="X17" s="76">
        <f>分析係数表!E20</f>
        <v>0</v>
      </c>
      <c r="Y17" s="166">
        <f t="shared" si="9"/>
        <v>0</v>
      </c>
    </row>
    <row r="18" spans="1:25" x14ac:dyDescent="0.2">
      <c r="A18" s="6" t="s">
        <v>6</v>
      </c>
      <c r="B18" s="5" t="s">
        <v>34</v>
      </c>
      <c r="C18" s="90"/>
      <c r="D18" s="76">
        <f>投入係数表!E18</f>
        <v>0</v>
      </c>
      <c r="E18" s="77">
        <f t="shared" si="0"/>
        <v>0</v>
      </c>
      <c r="F18" s="76">
        <f>分析係数表!C21</f>
        <v>0.20240700218818386</v>
      </c>
      <c r="G18" s="77">
        <f t="shared" si="1"/>
        <v>0</v>
      </c>
      <c r="H18" s="77">
        <v>3.4291673409729299E-3</v>
      </c>
      <c r="I18" s="77">
        <f t="shared" si="2"/>
        <v>3.4291673409729299E-3</v>
      </c>
      <c r="J18" s="76">
        <f>分析係数表!G21</f>
        <v>0.28486646884272998</v>
      </c>
      <c r="K18" s="78">
        <f t="shared" si="3"/>
        <v>9.7685479149377231E-4</v>
      </c>
      <c r="L18" s="79"/>
      <c r="M18" s="80"/>
      <c r="N18" s="81">
        <f>分析係数表!H21</f>
        <v>1.0495588572927942E-3</v>
      </c>
      <c r="O18" s="82">
        <f t="shared" si="4"/>
        <v>1.9712604861848827E-2</v>
      </c>
      <c r="P18" s="76">
        <f>分析係数表!C21</f>
        <v>0.20240700218818386</v>
      </c>
      <c r="Q18" s="82">
        <f t="shared" si="5"/>
        <v>3.9899692554070396E-3</v>
      </c>
      <c r="R18" s="83">
        <v>7.6467977934444953E-3</v>
      </c>
      <c r="S18" s="84">
        <f t="shared" si="6"/>
        <v>1.1075965134417425E-2</v>
      </c>
      <c r="T18" s="85">
        <f>分析係数表!F21</f>
        <v>0.42507418397626112</v>
      </c>
      <c r="U18" s="86">
        <f t="shared" si="7"/>
        <v>4.7081068412620063E-3</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投入係数表!E19</f>
        <v>0</v>
      </c>
      <c r="E19" s="77">
        <f t="shared" si="0"/>
        <v>0</v>
      </c>
      <c r="F19" s="76">
        <f>分析係数表!C22</f>
        <v>1.320132013201325E-2</v>
      </c>
      <c r="G19" s="77">
        <f t="shared" si="1"/>
        <v>0</v>
      </c>
      <c r="H19" s="77">
        <v>1.0010868409500908E-5</v>
      </c>
      <c r="I19" s="77">
        <f t="shared" si="2"/>
        <v>1.0010868409500908E-5</v>
      </c>
      <c r="J19" s="76">
        <f>分析係数表!G22</f>
        <v>0.19444444444444445</v>
      </c>
      <c r="K19" s="78">
        <f t="shared" si="3"/>
        <v>1.946557746291843E-6</v>
      </c>
      <c r="L19" s="79"/>
      <c r="M19" s="80"/>
      <c r="N19" s="81">
        <f>分析係数表!H22</f>
        <v>6.5597428580799636E-5</v>
      </c>
      <c r="O19" s="82">
        <f t="shared" si="4"/>
        <v>1.2320378038655517E-3</v>
      </c>
      <c r="P19" s="76">
        <f>分析係数表!C22</f>
        <v>1.320132013201325E-2</v>
      </c>
      <c r="Q19" s="82">
        <f t="shared" si="5"/>
        <v>1.6264525463571698E-5</v>
      </c>
      <c r="R19" s="83">
        <v>1.1171375237664255E-4</v>
      </c>
      <c r="S19" s="84">
        <f t="shared" si="6"/>
        <v>1.2172462078614345E-4</v>
      </c>
      <c r="T19" s="85">
        <f>分析係数表!F22</f>
        <v>0.42592592592592593</v>
      </c>
      <c r="U19" s="86">
        <f t="shared" si="7"/>
        <v>5.1845671816320357E-5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6.1601890193277583E-4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投入係数表!E21</f>
        <v>0</v>
      </c>
      <c r="E21" s="77">
        <f t="shared" si="0"/>
        <v>0</v>
      </c>
      <c r="F21" s="76">
        <f>分析係数表!C24</f>
        <v>0.31952662721893488</v>
      </c>
      <c r="G21" s="77">
        <f t="shared" si="1"/>
        <v>0</v>
      </c>
      <c r="H21" s="77">
        <v>8.3833655570057309E-4</v>
      </c>
      <c r="I21" s="77">
        <f t="shared" si="2"/>
        <v>8.3833655570057309E-4</v>
      </c>
      <c r="J21" s="76">
        <f>分析係数表!G24</f>
        <v>0.20786516853932585</v>
      </c>
      <c r="K21" s="78">
        <f t="shared" si="3"/>
        <v>1.7426096944337755E-4</v>
      </c>
      <c r="L21" s="79"/>
      <c r="M21" s="80"/>
      <c r="N21" s="81">
        <f>分析係数表!H24</f>
        <v>4.2638328577519763E-4</v>
      </c>
      <c r="O21" s="82">
        <f t="shared" si="4"/>
        <v>8.0082457251260848E-3</v>
      </c>
      <c r="P21" s="76">
        <f>分析係数表!C24</f>
        <v>0.31952662721893488</v>
      </c>
      <c r="Q21" s="82">
        <f t="shared" si="5"/>
        <v>2.5588477464899913E-3</v>
      </c>
      <c r="R21" s="83">
        <v>5.5205370126555483E-3</v>
      </c>
      <c r="S21" s="84">
        <f t="shared" si="6"/>
        <v>6.3588735683561218E-3</v>
      </c>
      <c r="T21" s="85">
        <f>分析係数表!F24</f>
        <v>0.398876404494382</v>
      </c>
      <c r="U21" s="86">
        <f t="shared" si="7"/>
        <v>2.5364046255802507E-3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投入係数表!E22</f>
        <v>0</v>
      </c>
      <c r="E22" s="77">
        <f t="shared" si="0"/>
        <v>0</v>
      </c>
      <c r="F22" s="76">
        <f>分析係数表!C25</f>
        <v>1.883239171374762E-2</v>
      </c>
      <c r="G22" s="77">
        <f t="shared" si="1"/>
        <v>0</v>
      </c>
      <c r="H22" s="77">
        <v>2.3197781180812045E-5</v>
      </c>
      <c r="I22" s="77">
        <f t="shared" si="2"/>
        <v>2.3197781180812045E-5</v>
      </c>
      <c r="J22" s="76">
        <f>分析係数表!G25</f>
        <v>0.19852941176470587</v>
      </c>
      <c r="K22" s="78">
        <f t="shared" si="3"/>
        <v>4.6054418520729793E-6</v>
      </c>
      <c r="L22" s="79"/>
      <c r="M22" s="80"/>
      <c r="N22" s="81">
        <f>分析係数表!H25</f>
        <v>5.9037685722719666E-4</v>
      </c>
      <c r="O22" s="82">
        <f t="shared" si="4"/>
        <v>1.1088340234789964E-2</v>
      </c>
      <c r="P22" s="76">
        <f>分析係数表!C25</f>
        <v>1.883239171374762E-2</v>
      </c>
      <c r="Q22" s="82">
        <f t="shared" si="5"/>
        <v>2.0881996675687286E-4</v>
      </c>
      <c r="R22" s="83">
        <v>9.1691653021491954E-4</v>
      </c>
      <c r="S22" s="84">
        <f t="shared" si="6"/>
        <v>9.4011431139573161E-4</v>
      </c>
      <c r="T22" s="85">
        <f>分析係数表!F25</f>
        <v>0.35294117647058826</v>
      </c>
      <c r="U22" s="86">
        <f t="shared" si="7"/>
        <v>3.3180505108084649E-4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投入係数表!E23</f>
        <v>0</v>
      </c>
      <c r="E23" s="77">
        <f t="shared" si="0"/>
        <v>0</v>
      </c>
      <c r="F23" s="76">
        <f>分析係数表!C26</f>
        <v>0.74753173483779967</v>
      </c>
      <c r="G23" s="77">
        <f t="shared" si="1"/>
        <v>0</v>
      </c>
      <c r="H23" s="77">
        <v>4.7429098614144654E-4</v>
      </c>
      <c r="I23" s="77">
        <f t="shared" si="2"/>
        <v>4.7429098614144654E-4</v>
      </c>
      <c r="J23" s="76">
        <f>分析係数表!G26</f>
        <v>0.19647946353730092</v>
      </c>
      <c r="K23" s="78">
        <f t="shared" si="3"/>
        <v>9.3188438517648845E-5</v>
      </c>
      <c r="L23" s="79"/>
      <c r="M23" s="80"/>
      <c r="N23" s="81">
        <f>分析係数表!H26</f>
        <v>1.2791498573255929E-2</v>
      </c>
      <c r="O23" s="82">
        <f t="shared" si="4"/>
        <v>0.24024737175378258</v>
      </c>
      <c r="P23" s="76">
        <f>分析係数表!C26</f>
        <v>0.74753173483779967</v>
      </c>
      <c r="Q23" s="82">
        <f t="shared" si="5"/>
        <v>0.17959253459732688</v>
      </c>
      <c r="R23" s="83">
        <v>0.19969511693615294</v>
      </c>
      <c r="S23" s="84">
        <f t="shared" si="6"/>
        <v>0.20016940792229437</v>
      </c>
      <c r="T23" s="85">
        <f>分析係数表!F26</f>
        <v>0.33528918692372173</v>
      </c>
      <c r="U23" s="86">
        <f t="shared" si="7"/>
        <v>6.7114638029268869E-2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投入係数表!E24</f>
        <v>0</v>
      </c>
      <c r="E24" s="77">
        <f t="shared" si="0"/>
        <v>0</v>
      </c>
      <c r="F24" s="76">
        <f>分析係数表!C27</f>
        <v>2.5641025641025661E-2</v>
      </c>
      <c r="G24" s="77">
        <f t="shared" si="1"/>
        <v>0</v>
      </c>
      <c r="H24" s="77">
        <v>2.6650923771417902E-5</v>
      </c>
      <c r="I24" s="77">
        <f t="shared" si="2"/>
        <v>2.6650923771417902E-5</v>
      </c>
      <c r="J24" s="76">
        <f>分析係数表!G27</f>
        <v>0.17777777777777778</v>
      </c>
      <c r="K24" s="78">
        <f t="shared" si="3"/>
        <v>4.7379420038076273E-6</v>
      </c>
      <c r="L24" s="79"/>
      <c r="M24" s="80"/>
      <c r="N24" s="81">
        <f>分析係数表!H27</f>
        <v>1.2135524287447932E-2</v>
      </c>
      <c r="O24" s="82">
        <f t="shared" si="4"/>
        <v>0.22792699371512704</v>
      </c>
      <c r="P24" s="76">
        <f>分析係数表!C27</f>
        <v>2.5641025641025661E-2</v>
      </c>
      <c r="Q24" s="82">
        <f t="shared" si="5"/>
        <v>5.8442818901314666E-3</v>
      </c>
      <c r="R24" s="83">
        <v>5.8636950890336523E-3</v>
      </c>
      <c r="S24" s="84">
        <f t="shared" si="6"/>
        <v>5.8903460128050707E-3</v>
      </c>
      <c r="T24" s="85">
        <f>分析係数表!F27</f>
        <v>0.33333333333333331</v>
      </c>
      <c r="U24" s="86">
        <f t="shared" si="7"/>
        <v>1.9634486709350233E-3</v>
      </c>
      <c r="V24" s="87">
        <f>分析係数表!D27</f>
        <v>0</v>
      </c>
      <c r="W24" s="167">
        <f t="shared" si="8"/>
        <v>0</v>
      </c>
      <c r="X24" s="76">
        <f>分析係数表!E27</f>
        <v>0</v>
      </c>
      <c r="Y24" s="166">
        <f t="shared" si="9"/>
        <v>0</v>
      </c>
    </row>
    <row r="25" spans="1:25" x14ac:dyDescent="0.2">
      <c r="A25" s="6" t="s">
        <v>13</v>
      </c>
      <c r="B25" s="5" t="s">
        <v>191</v>
      </c>
      <c r="C25" s="90"/>
      <c r="D25" s="76">
        <f>投入係数表!E25</f>
        <v>0</v>
      </c>
      <c r="E25" s="77">
        <f t="shared" si="0"/>
        <v>0</v>
      </c>
      <c r="F25" s="76">
        <f>分析係数表!C28</f>
        <v>7.5250836120401843E-3</v>
      </c>
      <c r="G25" s="77">
        <f t="shared" si="1"/>
        <v>0</v>
      </c>
      <c r="H25" s="77">
        <v>2.0478044475947518E-5</v>
      </c>
      <c r="I25" s="77">
        <f t="shared" si="2"/>
        <v>2.0478044475947518E-5</v>
      </c>
      <c r="J25" s="76">
        <f>分析係数表!G28</f>
        <v>0.13043478260869565</v>
      </c>
      <c r="K25" s="78">
        <f t="shared" si="3"/>
        <v>2.6710492794714154E-6</v>
      </c>
      <c r="L25" s="79"/>
      <c r="M25" s="80"/>
      <c r="N25" s="81">
        <f>分析係数表!H28</f>
        <v>2.325428843189347E-2</v>
      </c>
      <c r="O25" s="82">
        <f t="shared" si="4"/>
        <v>0.43675740147033804</v>
      </c>
      <c r="P25" s="76">
        <f>分析係数表!C28</f>
        <v>7.5250836120401843E-3</v>
      </c>
      <c r="Q25" s="82">
        <f t="shared" si="5"/>
        <v>3.286635964241696E-3</v>
      </c>
      <c r="R25" s="83">
        <v>3.4038652150953385E-3</v>
      </c>
      <c r="S25" s="84">
        <f t="shared" si="6"/>
        <v>3.4243432595712862E-3</v>
      </c>
      <c r="T25" s="85">
        <f>分析係数表!F28</f>
        <v>0.21739130434782608</v>
      </c>
      <c r="U25" s="86">
        <f t="shared" si="7"/>
        <v>7.4442244773288832E-4</v>
      </c>
      <c r="V25" s="87">
        <f>分析係数表!D28</f>
        <v>0</v>
      </c>
      <c r="W25" s="167">
        <f t="shared" si="8"/>
        <v>0</v>
      </c>
      <c r="X25" s="76">
        <f>分析係数表!E28</f>
        <v>0</v>
      </c>
      <c r="Y25" s="166">
        <f t="shared" si="9"/>
        <v>0</v>
      </c>
    </row>
    <row r="26" spans="1:25" x14ac:dyDescent="0.2">
      <c r="A26" s="6" t="s">
        <v>14</v>
      </c>
      <c r="B26" s="5" t="s">
        <v>50</v>
      </c>
      <c r="C26" s="90"/>
      <c r="D26" s="76">
        <f>投入係数表!E26</f>
        <v>0</v>
      </c>
      <c r="E26" s="77">
        <f t="shared" si="0"/>
        <v>0</v>
      </c>
      <c r="F26" s="76">
        <f>分析係数表!C29</f>
        <v>5.2565707133917394E-2</v>
      </c>
      <c r="G26" s="77">
        <f t="shared" si="1"/>
        <v>0</v>
      </c>
      <c r="H26" s="77">
        <v>1.9702740655634142E-3</v>
      </c>
      <c r="I26" s="77">
        <f t="shared" si="2"/>
        <v>1.9702740655634142E-3</v>
      </c>
      <c r="J26" s="76">
        <f>分析係数表!G29</f>
        <v>0.23652173913043478</v>
      </c>
      <c r="K26" s="78">
        <f t="shared" si="3"/>
        <v>4.6601264855065103E-4</v>
      </c>
      <c r="L26" s="79"/>
      <c r="M26" s="80"/>
      <c r="N26" s="81">
        <f>分析係数表!H29</f>
        <v>1.0889173144412739E-2</v>
      </c>
      <c r="O26" s="82">
        <f t="shared" si="4"/>
        <v>0.20451827544168155</v>
      </c>
      <c r="P26" s="76">
        <f>分析係数表!C29</f>
        <v>5.2565707133917394E-2</v>
      </c>
      <c r="Q26" s="82">
        <f t="shared" si="5"/>
        <v>1.0750647770401283E-2</v>
      </c>
      <c r="R26" s="83">
        <v>1.300581819440203E-2</v>
      </c>
      <c r="S26" s="84">
        <f t="shared" si="6"/>
        <v>1.4976092259965445E-2</v>
      </c>
      <c r="T26" s="85">
        <f>分析係数表!F29</f>
        <v>0.37217391304347824</v>
      </c>
      <c r="U26" s="86">
        <f t="shared" si="7"/>
        <v>5.573710858491487E-3</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投入係数表!E27</f>
        <v>0</v>
      </c>
      <c r="E27" s="77">
        <f t="shared" si="0"/>
        <v>0</v>
      </c>
      <c r="F27" s="76">
        <f>分析係数表!C30</f>
        <v>1</v>
      </c>
      <c r="G27" s="77">
        <f t="shared" si="1"/>
        <v>0</v>
      </c>
      <c r="H27" s="77">
        <v>1.1431867310601458E-2</v>
      </c>
      <c r="I27" s="77">
        <f t="shared" si="2"/>
        <v>1.1431867310601458E-2</v>
      </c>
      <c r="J27" s="76">
        <f>分析係数表!G30</f>
        <v>0.34479678427869587</v>
      </c>
      <c r="K27" s="78">
        <f t="shared" si="3"/>
        <v>3.9416710869961263E-3</v>
      </c>
      <c r="L27" s="79"/>
      <c r="M27" s="80"/>
      <c r="N27" s="81">
        <f>分析係数表!H30</f>
        <v>0</v>
      </c>
      <c r="O27" s="82">
        <f t="shared" si="4"/>
        <v>0</v>
      </c>
      <c r="P27" s="76">
        <f>分析係数表!C30</f>
        <v>1</v>
      </c>
      <c r="Q27" s="82">
        <f t="shared" si="5"/>
        <v>0</v>
      </c>
      <c r="R27" s="83">
        <v>3.3472712086423474E-2</v>
      </c>
      <c r="S27" s="84">
        <f t="shared" si="6"/>
        <v>4.4904579397024934E-2</v>
      </c>
      <c r="T27" s="85">
        <f>分析係数表!F30</f>
        <v>0.44149173738276015</v>
      </c>
      <c r="U27" s="86">
        <f t="shared" si="7"/>
        <v>1.9825000774434633E-2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投入係数表!E28</f>
        <v>0</v>
      </c>
      <c r="E28" s="77">
        <f t="shared" si="0"/>
        <v>0</v>
      </c>
      <c r="F28" s="76">
        <f>分析係数表!C31</f>
        <v>0.84592145015105746</v>
      </c>
      <c r="G28" s="77">
        <f t="shared" si="1"/>
        <v>0</v>
      </c>
      <c r="H28" s="77">
        <v>9.7117545272472156E-2</v>
      </c>
      <c r="I28" s="77">
        <f t="shared" si="2"/>
        <v>9.7117545272472156E-2</v>
      </c>
      <c r="J28" s="76">
        <f>分析係数表!G31</f>
        <v>7.1042791857083509E-2</v>
      </c>
      <c r="K28" s="78">
        <f t="shared" si="3"/>
        <v>6.8995015544631236E-3</v>
      </c>
      <c r="L28" s="79"/>
      <c r="M28" s="80"/>
      <c r="N28" s="81">
        <f>分析係数表!H31</f>
        <v>2.6304568860900653E-2</v>
      </c>
      <c r="O28" s="82">
        <f t="shared" si="4"/>
        <v>0.4940471593500862</v>
      </c>
      <c r="P28" s="76">
        <f>分析係数表!C31</f>
        <v>0.84592145015105746</v>
      </c>
      <c r="Q28" s="82">
        <f t="shared" si="5"/>
        <v>0.4179250894804355</v>
      </c>
      <c r="R28" s="83">
        <v>0.54409384914308601</v>
      </c>
      <c r="S28" s="84">
        <f t="shared" si="6"/>
        <v>0.64121139441555819</v>
      </c>
      <c r="T28" s="85">
        <f>分析係数表!F31</f>
        <v>0.3444121312837557</v>
      </c>
      <c r="U28" s="86">
        <f t="shared" si="7"/>
        <v>0.22084098295409127</v>
      </c>
      <c r="V28" s="87">
        <f>分析係数表!D31</f>
        <v>0</v>
      </c>
      <c r="W28" s="167">
        <f t="shared" si="8"/>
        <v>0</v>
      </c>
      <c r="X28" s="76">
        <f>分析係数表!E31</f>
        <v>0</v>
      </c>
      <c r="Y28" s="166">
        <f t="shared" si="9"/>
        <v>0</v>
      </c>
    </row>
    <row r="29" spans="1:25" x14ac:dyDescent="0.2">
      <c r="A29" s="6" t="s">
        <v>17</v>
      </c>
      <c r="B29" s="5" t="s">
        <v>272</v>
      </c>
      <c r="C29" s="90"/>
      <c r="D29" s="76">
        <f>投入係数表!E29</f>
        <v>0</v>
      </c>
      <c r="E29" s="77">
        <f t="shared" si="0"/>
        <v>0</v>
      </c>
      <c r="F29" s="76">
        <f>分析係数表!C32</f>
        <v>1</v>
      </c>
      <c r="G29" s="77">
        <f t="shared" si="1"/>
        <v>0</v>
      </c>
      <c r="H29" s="77">
        <v>1.0431899793409385E-2</v>
      </c>
      <c r="I29" s="77">
        <f t="shared" si="2"/>
        <v>1.0431899793409385E-2</v>
      </c>
      <c r="J29" s="76">
        <f>分析係数表!G32</f>
        <v>0.14030064423765212</v>
      </c>
      <c r="K29" s="78">
        <f t="shared" si="3"/>
        <v>1.4636022616379668E-3</v>
      </c>
      <c r="L29" s="79"/>
      <c r="M29" s="80"/>
      <c r="N29" s="81">
        <f>分析係数表!H32</f>
        <v>7.5437042867919574E-3</v>
      </c>
      <c r="O29" s="82">
        <f t="shared" si="4"/>
        <v>0.14168434744453842</v>
      </c>
      <c r="P29" s="76">
        <f>分析係数表!C32</f>
        <v>1</v>
      </c>
      <c r="Q29" s="82">
        <f t="shared" si="5"/>
        <v>0.14168434744453842</v>
      </c>
      <c r="R29" s="83">
        <v>0.1763875435169481</v>
      </c>
      <c r="S29" s="84">
        <f t="shared" si="6"/>
        <v>0.18681944331035749</v>
      </c>
      <c r="T29" s="85">
        <f>分析係数表!F32</f>
        <v>0.4831782390837509</v>
      </c>
      <c r="U29" s="86">
        <f t="shared" si="7"/>
        <v>9.0267089645305165E-2</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投入係数表!E30</f>
        <v>0</v>
      </c>
      <c r="E30" s="77">
        <f t="shared" si="0"/>
        <v>0</v>
      </c>
      <c r="F30" s="76">
        <f>分析係数表!C33</f>
        <v>0.837092731829574</v>
      </c>
      <c r="G30" s="77">
        <f t="shared" si="1"/>
        <v>0</v>
      </c>
      <c r="H30" s="77">
        <v>5.6120241085390278E-3</v>
      </c>
      <c r="I30" s="77">
        <f t="shared" si="2"/>
        <v>5.6120241085390278E-3</v>
      </c>
      <c r="J30" s="76">
        <f>分析係数表!G33</f>
        <v>0.5074626865671642</v>
      </c>
      <c r="K30" s="78">
        <f t="shared" si="3"/>
        <v>2.8478928311989099E-3</v>
      </c>
      <c r="L30" s="79"/>
      <c r="M30" s="80"/>
      <c r="N30" s="81">
        <f>分析係数表!H33</f>
        <v>1.0823575715831939E-3</v>
      </c>
      <c r="O30" s="82">
        <f t="shared" si="4"/>
        <v>2.0328623763781601E-2</v>
      </c>
      <c r="P30" s="76">
        <f>分析係数表!C33</f>
        <v>0.837092731829574</v>
      </c>
      <c r="Q30" s="82">
        <f t="shared" si="5"/>
        <v>1.7016943200759537E-2</v>
      </c>
      <c r="R30" s="83">
        <v>4.4218575111930947E-2</v>
      </c>
      <c r="S30" s="84">
        <f t="shared" si="6"/>
        <v>4.9830599220469972E-2</v>
      </c>
      <c r="T30" s="85">
        <f>分析係数表!F33</f>
        <v>0.64477611940298507</v>
      </c>
      <c r="U30" s="86">
        <f t="shared" si="7"/>
        <v>3.2129580392900044E-2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投入係数表!E31</f>
        <v>0.14285714285714285</v>
      </c>
      <c r="E31" s="77">
        <f t="shared" si="0"/>
        <v>14.285714285714285</v>
      </c>
      <c r="F31" s="76">
        <f>分析係数表!C34</f>
        <v>0.15171777726539082</v>
      </c>
      <c r="G31" s="77">
        <f t="shared" si="1"/>
        <v>2.1673968180770116</v>
      </c>
      <c r="H31" s="77">
        <v>2.2009394300568568</v>
      </c>
      <c r="I31" s="77">
        <f t="shared" si="2"/>
        <v>2.2009394300568568</v>
      </c>
      <c r="J31" s="76">
        <f>分析係数表!G34</f>
        <v>0.4256007393715342</v>
      </c>
      <c r="K31" s="78">
        <f t="shared" si="3"/>
        <v>0.9367214487441613</v>
      </c>
      <c r="L31" s="79"/>
      <c r="M31" s="80"/>
      <c r="N31" s="81">
        <f>分析係数表!H34</f>
        <v>0.18524713831217815</v>
      </c>
      <c r="O31" s="82">
        <f t="shared" si="4"/>
        <v>3.4792747581163175</v>
      </c>
      <c r="P31" s="76">
        <f>分析係数表!C34</f>
        <v>0.15171777726539082</v>
      </c>
      <c r="Q31" s="82">
        <f t="shared" si="5"/>
        <v>0.52786783279698801</v>
      </c>
      <c r="R31" s="83">
        <v>0.55714256111147742</v>
      </c>
      <c r="S31" s="84">
        <f t="shared" si="6"/>
        <v>2.7580819911683343</v>
      </c>
      <c r="T31" s="85">
        <f>分析係数表!F34</f>
        <v>0.70194085027726427</v>
      </c>
      <c r="U31" s="86">
        <f t="shared" si="7"/>
        <v>1.9360104180151108</v>
      </c>
      <c r="V31" s="87">
        <f>分析係数表!D34</f>
        <v>0.41728280961182995</v>
      </c>
      <c r="W31" s="167">
        <f t="shared" si="8"/>
        <v>1</v>
      </c>
      <c r="X31" s="76">
        <f>分析係数表!E34</f>
        <v>0.28927911275415896</v>
      </c>
      <c r="Y31" s="166">
        <f t="shared" si="9"/>
        <v>1</v>
      </c>
    </row>
    <row r="32" spans="1:25" x14ac:dyDescent="0.2">
      <c r="A32" s="6" t="s">
        <v>20</v>
      </c>
      <c r="B32" s="5" t="s">
        <v>37</v>
      </c>
      <c r="C32" s="90"/>
      <c r="D32" s="76">
        <f>投入係数表!E32</f>
        <v>0</v>
      </c>
      <c r="E32" s="77">
        <f t="shared" si="0"/>
        <v>0</v>
      </c>
      <c r="F32" s="76">
        <f>分析係数表!C35</f>
        <v>0.24573021958870689</v>
      </c>
      <c r="G32" s="77">
        <f t="shared" si="1"/>
        <v>0</v>
      </c>
      <c r="H32" s="77">
        <v>1.6200370293621459E-2</v>
      </c>
      <c r="I32" s="77">
        <f t="shared" si="2"/>
        <v>1.6200370293621459E-2</v>
      </c>
      <c r="J32" s="76">
        <f>分析係数表!G35</f>
        <v>0.31648936170212766</v>
      </c>
      <c r="K32" s="78">
        <f t="shared" si="3"/>
        <v>5.1272448535663664E-3</v>
      </c>
      <c r="L32" s="79"/>
      <c r="M32" s="80"/>
      <c r="N32" s="81">
        <f>分析係数表!H35</f>
        <v>7.0287644724326803E-2</v>
      </c>
      <c r="O32" s="82">
        <f t="shared" si="4"/>
        <v>1.3201285068419384</v>
      </c>
      <c r="P32" s="76">
        <f>分析係数表!C35</f>
        <v>0.24573021958870689</v>
      </c>
      <c r="Q32" s="82">
        <f t="shared" si="5"/>
        <v>0.32439546787158124</v>
      </c>
      <c r="R32" s="83">
        <v>0.35854770929733237</v>
      </c>
      <c r="S32" s="84">
        <f t="shared" si="6"/>
        <v>0.37474807959095385</v>
      </c>
      <c r="T32" s="85">
        <f>分析係数表!F35</f>
        <v>0.65026595744680848</v>
      </c>
      <c r="U32" s="86">
        <f t="shared" si="7"/>
        <v>0.2436859187765644</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投入係数表!E33</f>
        <v>0</v>
      </c>
      <c r="E33" s="77">
        <f t="shared" si="0"/>
        <v>0</v>
      </c>
      <c r="F33" s="76">
        <f>分析係数表!C36</f>
        <v>0.58821233411397345</v>
      </c>
      <c r="G33" s="77">
        <f t="shared" si="1"/>
        <v>0</v>
      </c>
      <c r="H33" s="77">
        <v>3.8940730528695441E-2</v>
      </c>
      <c r="I33" s="77">
        <f t="shared" si="2"/>
        <v>3.8940730528695441E-2</v>
      </c>
      <c r="J33" s="76">
        <f>分析係数表!G36</f>
        <v>4.6988749172733289E-2</v>
      </c>
      <c r="K33" s="78">
        <f t="shared" si="3"/>
        <v>1.8297762194158678E-3</v>
      </c>
      <c r="L33" s="79"/>
      <c r="M33" s="80"/>
      <c r="N33" s="81">
        <f>分析係数表!H36</f>
        <v>7.2517957296073993E-2</v>
      </c>
      <c r="O33" s="82">
        <f t="shared" si="4"/>
        <v>1.3620177921733672</v>
      </c>
      <c r="P33" s="76">
        <f>分析係数表!C36</f>
        <v>0.58821233411397345</v>
      </c>
      <c r="Q33" s="82">
        <f t="shared" si="5"/>
        <v>0.80115566463905707</v>
      </c>
      <c r="R33" s="83">
        <v>0.84574440330658862</v>
      </c>
      <c r="S33" s="84">
        <f t="shared" si="6"/>
        <v>0.88468513383528402</v>
      </c>
      <c r="T33" s="85">
        <f>分析係数表!F36</f>
        <v>0.85903375248180014</v>
      </c>
      <c r="U33" s="86">
        <f t="shared" si="7"/>
        <v>0.75997439028338765</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投入係数表!E34</f>
        <v>0</v>
      </c>
      <c r="E34" s="77">
        <f t="shared" si="0"/>
        <v>0</v>
      </c>
      <c r="F34" s="76">
        <f>分析係数表!C37</f>
        <v>0.50371087447563734</v>
      </c>
      <c r="G34" s="77">
        <f t="shared" si="1"/>
        <v>0</v>
      </c>
      <c r="H34" s="77">
        <v>8.228990900228042E-2</v>
      </c>
      <c r="I34" s="77">
        <f t="shared" si="2"/>
        <v>8.228990900228042E-2</v>
      </c>
      <c r="J34" s="76">
        <f>分析係数表!G37</f>
        <v>0.46674537583628495</v>
      </c>
      <c r="K34" s="78">
        <f t="shared" si="3"/>
        <v>3.8408434504803066E-2</v>
      </c>
      <c r="L34" s="79"/>
      <c r="M34" s="80"/>
      <c r="N34" s="81">
        <f>分析係数表!H37</f>
        <v>5.4544261864934891E-2</v>
      </c>
      <c r="O34" s="82">
        <f t="shared" si="4"/>
        <v>1.024439433914206</v>
      </c>
      <c r="P34" s="76">
        <f>分析係数表!C37</f>
        <v>0.50371087447563734</v>
      </c>
      <c r="Q34" s="82">
        <f t="shared" si="5"/>
        <v>0.51602128310425155</v>
      </c>
      <c r="R34" s="83">
        <v>0.5831468685501896</v>
      </c>
      <c r="S34" s="84">
        <f t="shared" si="6"/>
        <v>0.66543677755246999</v>
      </c>
      <c r="T34" s="85">
        <f>分析係数表!F37</f>
        <v>0.71979535615899248</v>
      </c>
      <c r="U34" s="86">
        <f t="shared" si="7"/>
        <v>0.47897830229967242</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投入係数表!E35</f>
        <v>0</v>
      </c>
      <c r="E35" s="77">
        <f t="shared" si="0"/>
        <v>0</v>
      </c>
      <c r="F35" s="76">
        <f>分析係数表!C38</f>
        <v>2.603198214949809E-3</v>
      </c>
      <c r="G35" s="77">
        <f t="shared" si="1"/>
        <v>0</v>
      </c>
      <c r="H35" s="77">
        <v>2.5707679921076567E-4</v>
      </c>
      <c r="I35" s="77">
        <f t="shared" si="2"/>
        <v>2.5707679921076567E-4</v>
      </c>
      <c r="J35" s="76">
        <f>分析係数表!G38</f>
        <v>0.5</v>
      </c>
      <c r="K35" s="78">
        <f t="shared" si="3"/>
        <v>1.2853839960538284E-4</v>
      </c>
      <c r="L35" s="79"/>
      <c r="M35" s="80"/>
      <c r="N35" s="81">
        <f>分析係数表!H38</f>
        <v>4.7820525435402932E-2</v>
      </c>
      <c r="O35" s="82">
        <f t="shared" si="4"/>
        <v>0.89815555901798705</v>
      </c>
      <c r="P35" s="76">
        <f>分析係数表!C38</f>
        <v>2.603198214949809E-3</v>
      </c>
      <c r="Q35" s="82">
        <f t="shared" si="5"/>
        <v>2.3380769479828716E-3</v>
      </c>
      <c r="R35" s="83">
        <v>2.6288827057185833E-3</v>
      </c>
      <c r="S35" s="84">
        <f t="shared" si="6"/>
        <v>2.8859595049293488E-3</v>
      </c>
      <c r="T35" s="85">
        <f>分析係数表!F38</f>
        <v>0.66666666666666663</v>
      </c>
      <c r="U35" s="86">
        <f t="shared" si="7"/>
        <v>1.9239730032862324E-3</v>
      </c>
      <c r="V35" s="87">
        <f>分析係数表!D38</f>
        <v>1.0833333333333333</v>
      </c>
      <c r="W35" s="167">
        <f t="shared" si="8"/>
        <v>0</v>
      </c>
      <c r="X35" s="76">
        <f>分析係数表!E38</f>
        <v>0</v>
      </c>
      <c r="Y35" s="166">
        <f t="shared" si="9"/>
        <v>0</v>
      </c>
    </row>
    <row r="36" spans="1:25" x14ac:dyDescent="0.2">
      <c r="A36" s="6" t="s">
        <v>24</v>
      </c>
      <c r="B36" s="5" t="s">
        <v>39</v>
      </c>
      <c r="C36" s="90"/>
      <c r="D36" s="76">
        <f>投入係数表!E36</f>
        <v>0</v>
      </c>
      <c r="E36" s="77">
        <f t="shared" si="0"/>
        <v>0</v>
      </c>
      <c r="F36" s="76">
        <f>分析係数表!C39</f>
        <v>1</v>
      </c>
      <c r="G36" s="77">
        <f t="shared" si="1"/>
        <v>0</v>
      </c>
      <c r="H36" s="77">
        <v>2.9515715353636184E-4</v>
      </c>
      <c r="I36" s="77">
        <f t="shared" si="2"/>
        <v>2.9515715353636184E-4</v>
      </c>
      <c r="J36" s="76">
        <f>分析係数表!G39</f>
        <v>0.35424286759326995</v>
      </c>
      <c r="K36" s="78">
        <f t="shared" si="3"/>
        <v>1.0455731645938788E-4</v>
      </c>
      <c r="L36" s="79"/>
      <c r="M36" s="80"/>
      <c r="N36" s="81">
        <f>分析係数表!H39</f>
        <v>4.3622290006231756E-3</v>
      </c>
      <c r="O36" s="82">
        <f t="shared" si="4"/>
        <v>8.1930513957059178E-2</v>
      </c>
      <c r="P36" s="76">
        <f>分析係数表!C39</f>
        <v>1</v>
      </c>
      <c r="Q36" s="82">
        <f t="shared" si="5"/>
        <v>8.1930513957059178E-2</v>
      </c>
      <c r="R36" s="83">
        <v>8.6423903773937216E-2</v>
      </c>
      <c r="S36" s="84">
        <f t="shared" si="6"/>
        <v>8.6719060927473585E-2</v>
      </c>
      <c r="T36" s="85">
        <f>分析係数表!F39</f>
        <v>0.70501097293343085</v>
      </c>
      <c r="U36" s="86">
        <f t="shared" si="7"/>
        <v>6.1137889516351622E-2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投入係数表!E37</f>
        <v>0</v>
      </c>
      <c r="E37" s="77">
        <f t="shared" si="0"/>
        <v>0</v>
      </c>
      <c r="F37" s="76">
        <f>分析係数表!C40</f>
        <v>0.80741531074953321</v>
      </c>
      <c r="G37" s="77">
        <f t="shared" si="1"/>
        <v>0</v>
      </c>
      <c r="H37" s="77">
        <v>5.8363891800561895E-5</v>
      </c>
      <c r="I37" s="77">
        <f t="shared" si="2"/>
        <v>5.8363891800561895E-5</v>
      </c>
      <c r="J37" s="76">
        <f>分析係数表!G40</f>
        <v>0.58044960848699167</v>
      </c>
      <c r="K37" s="78">
        <f t="shared" si="3"/>
        <v>3.3877298145413293E-5</v>
      </c>
      <c r="L37" s="79"/>
      <c r="M37" s="80"/>
      <c r="N37" s="81">
        <f>分析係数表!H40</f>
        <v>3.1486765718783824E-2</v>
      </c>
      <c r="O37" s="82">
        <f t="shared" si="4"/>
        <v>0.59137814585546478</v>
      </c>
      <c r="P37" s="76">
        <f>分析係数表!C40</f>
        <v>0.80741531074953321</v>
      </c>
      <c r="Q37" s="82">
        <f t="shared" si="5"/>
        <v>0.47748776940637289</v>
      </c>
      <c r="R37" s="83">
        <v>0.47802028517402634</v>
      </c>
      <c r="S37" s="84">
        <f t="shared" si="6"/>
        <v>0.47807864906582692</v>
      </c>
      <c r="T37" s="85">
        <f>分析係数表!F40</f>
        <v>0.7794897701439758</v>
      </c>
      <c r="U37" s="86">
        <f t="shared" si="7"/>
        <v>0.37265741627106391</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投入係数表!E38</f>
        <v>0</v>
      </c>
      <c r="E38" s="77">
        <f t="shared" si="0"/>
        <v>0</v>
      </c>
      <c r="F38" s="76">
        <f>分析係数表!C41</f>
        <v>0.45201238390092879</v>
      </c>
      <c r="G38" s="77">
        <f t="shared" si="1"/>
        <v>0</v>
      </c>
      <c r="H38" s="77">
        <v>8.3101997203037216E-5</v>
      </c>
      <c r="I38" s="77">
        <f t="shared" si="2"/>
        <v>8.3101997203037216E-5</v>
      </c>
      <c r="J38" s="76">
        <f>分析係数表!G41</f>
        <v>0.48819421350182907</v>
      </c>
      <c r="K38" s="78">
        <f t="shared" si="3"/>
        <v>4.0569914164967951E-5</v>
      </c>
      <c r="L38" s="79"/>
      <c r="M38" s="80"/>
      <c r="N38" s="81">
        <f>分析係数表!H41</f>
        <v>5.5823411722260484E-2</v>
      </c>
      <c r="O38" s="82">
        <f t="shared" si="4"/>
        <v>1.0484641710895843</v>
      </c>
      <c r="P38" s="76">
        <f>分析係数表!C41</f>
        <v>0.45201238390092879</v>
      </c>
      <c r="Q38" s="82">
        <f t="shared" si="5"/>
        <v>0.4739187894089143</v>
      </c>
      <c r="R38" s="83">
        <v>0.47809540533728606</v>
      </c>
      <c r="S38" s="84">
        <f t="shared" si="6"/>
        <v>0.47817850733448908</v>
      </c>
      <c r="T38" s="85">
        <f>分析係数表!F41</f>
        <v>0.58829398071167271</v>
      </c>
      <c r="U38" s="86">
        <f t="shared" si="7"/>
        <v>0.28130953757057237</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投入係数表!E39</f>
        <v>0</v>
      </c>
      <c r="E39" s="77">
        <f>$C$7*D39</f>
        <v>0</v>
      </c>
      <c r="F39" s="76">
        <f>分析係数表!C42</f>
        <v>0.22977941176470584</v>
      </c>
      <c r="G39" s="77">
        <f>E39*F39</f>
        <v>0</v>
      </c>
      <c r="H39" s="77">
        <v>4.1689581029334568E-4</v>
      </c>
      <c r="I39" s="77">
        <f>C39+H39</f>
        <v>4.1689581029334568E-4</v>
      </c>
      <c r="J39" s="76">
        <f>分析係数表!G42</f>
        <v>0.5</v>
      </c>
      <c r="K39" s="78">
        <f>I39*J39</f>
        <v>2.0844790514667284E-4</v>
      </c>
      <c r="L39" s="79"/>
      <c r="M39" s="80"/>
      <c r="N39" s="81">
        <f>分析係数表!H42</f>
        <v>1.6268162288038308E-2</v>
      </c>
      <c r="O39" s="82">
        <f t="shared" si="4"/>
        <v>0.30554537535865678</v>
      </c>
      <c r="P39" s="76">
        <f>分析係数表!C42</f>
        <v>0.22977941176470584</v>
      </c>
      <c r="Q39" s="82">
        <f>O39*P39</f>
        <v>7.0208036617338404E-2</v>
      </c>
      <c r="R39" s="83">
        <v>7.1987022922699442E-2</v>
      </c>
      <c r="S39" s="84">
        <f>I39+R39</f>
        <v>7.2403918732992789E-2</v>
      </c>
      <c r="T39" s="85">
        <f>分析係数表!F42</f>
        <v>0.56349206349206349</v>
      </c>
      <c r="U39" s="86">
        <f>S39*T39</f>
        <v>4.0799033571765779E-2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投入係数表!E40</f>
        <v>0</v>
      </c>
      <c r="E40" s="77">
        <f>$C$7*D40</f>
        <v>0</v>
      </c>
      <c r="F40" s="76">
        <f>分析係数表!C43</f>
        <v>0.15755839576906128</v>
      </c>
      <c r="G40" s="77">
        <f>E40*F40</f>
        <v>0</v>
      </c>
      <c r="H40" s="77">
        <v>4.3481941289233314E-2</v>
      </c>
      <c r="I40" s="77">
        <f>C40+H40</f>
        <v>4.3481941289233314E-2</v>
      </c>
      <c r="J40" s="76">
        <f>分析係数表!G43</f>
        <v>0.37795275590551181</v>
      </c>
      <c r="K40" s="78">
        <f>I40*J40</f>
        <v>1.6434119542387392E-2</v>
      </c>
      <c r="L40" s="79"/>
      <c r="M40" s="80"/>
      <c r="N40" s="81">
        <f>分析係数表!H43</f>
        <v>4.3425497720489356E-2</v>
      </c>
      <c r="O40" s="82">
        <f t="shared" si="4"/>
        <v>0.81560902615899511</v>
      </c>
      <c r="P40" s="76">
        <f>分析係数表!C43</f>
        <v>0.15755839576906128</v>
      </c>
      <c r="Q40" s="82">
        <f>O40*P40</f>
        <v>0.12850604973637761</v>
      </c>
      <c r="R40" s="83">
        <v>0.1826726992137821</v>
      </c>
      <c r="S40" s="84">
        <f>I40+R40</f>
        <v>0.22615464050301542</v>
      </c>
      <c r="T40" s="85">
        <f>分析係数表!F43</f>
        <v>0.59317585301837272</v>
      </c>
      <c r="U40" s="86">
        <f>S40*T40</f>
        <v>0.13414947179443959</v>
      </c>
      <c r="V40" s="87">
        <f>分析係数表!D43</f>
        <v>0.81889763779527558</v>
      </c>
      <c r="W40" s="167">
        <f t="shared" si="8"/>
        <v>0</v>
      </c>
      <c r="X40" s="76">
        <f>分析係数表!E43</f>
        <v>0.67322834645669294</v>
      </c>
      <c r="Y40" s="166">
        <f t="shared" si="9"/>
        <v>0</v>
      </c>
    </row>
    <row r="41" spans="1:25" x14ac:dyDescent="0.2">
      <c r="A41" s="6" t="s">
        <v>340</v>
      </c>
      <c r="B41" s="5" t="s">
        <v>42</v>
      </c>
      <c r="C41" s="90"/>
      <c r="D41" s="76">
        <f>投入係数表!E41</f>
        <v>0</v>
      </c>
      <c r="E41" s="77">
        <f>$C$7*D41</f>
        <v>0</v>
      </c>
      <c r="F41" s="76">
        <f>分析係数表!C44</f>
        <v>0.3172445048719692</v>
      </c>
      <c r="G41" s="77">
        <f>E41*F41</f>
        <v>0</v>
      </c>
      <c r="H41" s="77">
        <v>6.7500761492531654E-4</v>
      </c>
      <c r="I41" s="77">
        <f>C41+H41</f>
        <v>6.7500761492531654E-4</v>
      </c>
      <c r="J41" s="76">
        <f>分析係数表!G44</f>
        <v>0.27070707070707073</v>
      </c>
      <c r="K41" s="78">
        <f>I41*J41</f>
        <v>1.8272933414139884E-4</v>
      </c>
      <c r="L41" s="79"/>
      <c r="M41" s="80"/>
      <c r="N41" s="81">
        <f>分析係数表!H44</f>
        <v>0.1249959001607137</v>
      </c>
      <c r="O41" s="82">
        <f t="shared" si="4"/>
        <v>2.3476480352658085</v>
      </c>
      <c r="P41" s="76">
        <f>分析係数表!C44</f>
        <v>0.3172445048719692</v>
      </c>
      <c r="Q41" s="82">
        <f>O41*P41</f>
        <v>0.74477843856155268</v>
      </c>
      <c r="R41" s="83">
        <v>0.75156564160174144</v>
      </c>
      <c r="S41" s="84">
        <f>I41+R41</f>
        <v>0.75224064921666678</v>
      </c>
      <c r="T41" s="85">
        <f>分析係数表!F44</f>
        <v>0.56111111111111112</v>
      </c>
      <c r="U41" s="86">
        <f>S41*T41</f>
        <v>0.42209058650490749</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投入係数表!E42</f>
        <v>0</v>
      </c>
      <c r="E42" s="77">
        <f>$C$7*D42</f>
        <v>0</v>
      </c>
      <c r="F42" s="76">
        <f>分析係数表!C45</f>
        <v>1</v>
      </c>
      <c r="G42" s="77">
        <f>E42*F42</f>
        <v>0</v>
      </c>
      <c r="H42" s="77">
        <v>4.6447722405034341E-3</v>
      </c>
      <c r="I42" s="77">
        <f>C42+H42</f>
        <v>4.6447722405034341E-3</v>
      </c>
      <c r="J42" s="76">
        <f>分析係数表!G45</f>
        <v>0</v>
      </c>
      <c r="K42" s="78">
        <f>I42*J42</f>
        <v>0</v>
      </c>
      <c r="L42" s="79"/>
      <c r="M42" s="80"/>
      <c r="N42" s="81">
        <f>分析係数表!H45</f>
        <v>0</v>
      </c>
      <c r="O42" s="82">
        <f t="shared" si="4"/>
        <v>0</v>
      </c>
      <c r="P42" s="76">
        <f>分析係数表!C45</f>
        <v>1</v>
      </c>
      <c r="Q42" s="82">
        <f>O42*P42</f>
        <v>0</v>
      </c>
      <c r="R42" s="83">
        <v>6.5322590408930558E-3</v>
      </c>
      <c r="S42" s="84">
        <f>I42+R42</f>
        <v>1.117703128139649E-2</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4.6672428694900625E-2</v>
      </c>
      <c r="G43" s="77">
        <f>E43*F43</f>
        <v>0</v>
      </c>
      <c r="H43" s="77">
        <v>1.5938486290963539E-3</v>
      </c>
      <c r="I43" s="77">
        <f>C43+H43</f>
        <v>1.5938486290963539E-3</v>
      </c>
      <c r="J43" s="76">
        <f>分析係数表!G46</f>
        <v>1.8518518518518517E-2</v>
      </c>
      <c r="K43" s="78">
        <f>I43*J43</f>
        <v>2.9515715353636181E-5</v>
      </c>
      <c r="L43" s="79"/>
      <c r="M43" s="80"/>
      <c r="N43" s="81">
        <f>分析係数表!H46</f>
        <v>2.5582997146511858E-2</v>
      </c>
      <c r="O43" s="82">
        <f t="shared" si="4"/>
        <v>0.48049474350756516</v>
      </c>
      <c r="P43" s="76">
        <f>分析係数表!C46</f>
        <v>4.6672428694900625E-2</v>
      </c>
      <c r="Q43" s="82">
        <f>O43*P43</f>
        <v>2.2425856654631399E-2</v>
      </c>
      <c r="R43" s="83">
        <v>2.426430501114147E-2</v>
      </c>
      <c r="S43" s="84">
        <f>I43+R43</f>
        <v>2.5858153640237823E-2</v>
      </c>
      <c r="T43" s="85">
        <f>分析係数表!F46</f>
        <v>0.35185185185185186</v>
      </c>
      <c r="U43" s="86">
        <f>S43*T43</f>
        <v>9.0982392437873819E-3</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投入係数表!E44</f>
        <v>0.42857142857142855</v>
      </c>
      <c r="E44" s="91">
        <f>SUM(E5:E43)</f>
        <v>42.857142857142854</v>
      </c>
      <c r="F44" s="92">
        <f>分析係数表!C47</f>
        <v>0.39611399613657461</v>
      </c>
      <c r="G44" s="91">
        <f>SUM(G5:G43)</f>
        <v>6.2767698785180688</v>
      </c>
      <c r="H44" s="91">
        <f>SUM(H5:H43)</f>
        <v>7.1257109411336845</v>
      </c>
      <c r="I44" s="91">
        <f>SUM(I5:I43)</f>
        <v>107.1257109411337</v>
      </c>
      <c r="J44" s="92">
        <f>分析係数表!G47</f>
        <v>0.26621430495689657</v>
      </c>
      <c r="K44" s="93">
        <f>SUM(K5:K43)</f>
        <v>29.95502440355407</v>
      </c>
      <c r="L44" s="94">
        <f>最終需要_まとめ!$L$33</f>
        <v>0.627</v>
      </c>
      <c r="M44" s="91">
        <f>K44*L44</f>
        <v>18.781800301028401</v>
      </c>
      <c r="N44" s="95">
        <f>分析係数表!H47</f>
        <v>1</v>
      </c>
      <c r="O44" s="109">
        <f t="shared" si="4"/>
        <v>18.781800301028401</v>
      </c>
      <c r="P44" s="92">
        <f>分析係数表!C47</f>
        <v>0.39611399613657461</v>
      </c>
      <c r="Q44" s="96">
        <f>SUM(Q5:Q43)</f>
        <v>5.5313993762752851</v>
      </c>
      <c r="R44" s="91">
        <f>SUM(R5:R43)</f>
        <v>6.2189703989519733</v>
      </c>
      <c r="S44" s="97">
        <f>SUM(S5:S43)</f>
        <v>113.34468134008567</v>
      </c>
      <c r="T44" s="98">
        <f>分析係数表!F47</f>
        <v>0.49986530172413796</v>
      </c>
      <c r="U44" s="99">
        <f>SUM(U5:U43)</f>
        <v>64.010782759141364</v>
      </c>
      <c r="V44" s="100">
        <f>分析係数表!D47</f>
        <v>0.10482893318965517</v>
      </c>
      <c r="W44" s="164">
        <f>SUM(W5:W43)</f>
        <v>15</v>
      </c>
      <c r="X44" s="92">
        <f>分析係数表!E47</f>
        <v>8.4725215517241381E-2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1</v>
      </c>
      <c r="G5" s="77">
        <f t="shared" ref="G5:G38" si="1">E5*F5</f>
        <v>0</v>
      </c>
      <c r="H5" s="77">
        <f t="array" ref="H5:H43">MMULT(逆行列係数!C5:AO43,'4'!G5:G43)</f>
        <v>0</v>
      </c>
      <c r="I5" s="77">
        <f t="shared" ref="I5:I38" si="2">C5+H5</f>
        <v>0</v>
      </c>
      <c r="J5" s="76">
        <f>分析係数表!G8</f>
        <v>0.11967899511514306</v>
      </c>
      <c r="K5" s="78">
        <f t="shared" ref="K5:K38" si="3">I5*J5</f>
        <v>0</v>
      </c>
      <c r="L5" s="79" t="s">
        <v>180</v>
      </c>
      <c r="M5" s="80" t="s">
        <v>180</v>
      </c>
      <c r="N5" s="81">
        <f>分析係数表!H8</f>
        <v>1.4037849716291122E-2</v>
      </c>
      <c r="O5" s="82">
        <f t="shared" ref="O5:O43" si="4">$M$44*N5</f>
        <v>0.88017317721145338</v>
      </c>
      <c r="P5" s="76">
        <f>分析係数表!C8</f>
        <v>1</v>
      </c>
      <c r="Q5" s="82">
        <f t="shared" ref="Q5:Q38" si="5">O5*P5</f>
        <v>0.88017317721145338</v>
      </c>
      <c r="R5" s="83">
        <f t="array" ref="R5:R43">MMULT(逆行列係数!C5:AO43,'4'!Q5:Q43)</f>
        <v>1.2728437252773543</v>
      </c>
      <c r="S5" s="84">
        <f t="shared" ref="S5:S38" si="6">I5+R5</f>
        <v>1.2728437252773543</v>
      </c>
      <c r="T5" s="85">
        <f>分析係数表!F8</f>
        <v>0.45208187950686207</v>
      </c>
      <c r="U5" s="86">
        <f t="shared" ref="U5:U43" si="7">S5*T5</f>
        <v>0.57542958364190233</v>
      </c>
      <c r="V5" s="87">
        <f>分析係数表!D8</f>
        <v>4.4545243079785996E-2</v>
      </c>
      <c r="W5" s="167">
        <f t="shared" ref="W5:W43" si="8">ROUND(S5*V5,0)</f>
        <v>0</v>
      </c>
      <c r="X5" s="76">
        <f>分析係数表!E8</f>
        <v>3.7217957664573156E-2</v>
      </c>
      <c r="Y5" s="166">
        <f t="shared" ref="Y5:Y43" si="9">ROUND(S5*X5,0)</f>
        <v>0</v>
      </c>
    </row>
    <row r="6" spans="1:25" x14ac:dyDescent="0.2">
      <c r="A6" s="6" t="s">
        <v>219</v>
      </c>
      <c r="B6" s="5" t="s">
        <v>265</v>
      </c>
      <c r="C6" s="90"/>
      <c r="D6" s="76">
        <f>投入係数表!F6</f>
        <v>0</v>
      </c>
      <c r="E6" s="77">
        <f t="shared" si="0"/>
        <v>0</v>
      </c>
      <c r="F6" s="76">
        <f>分析係数表!C9</f>
        <v>0.71764705882352942</v>
      </c>
      <c r="G6" s="77">
        <f t="shared" si="1"/>
        <v>0</v>
      </c>
      <c r="H6" s="77">
        <v>0</v>
      </c>
      <c r="I6" s="77">
        <f t="shared" si="2"/>
        <v>0</v>
      </c>
      <c r="J6" s="76">
        <f>分析係数表!G9</f>
        <v>0.25757575757575757</v>
      </c>
      <c r="K6" s="78">
        <f t="shared" si="3"/>
        <v>0</v>
      </c>
      <c r="L6" s="79"/>
      <c r="M6" s="80"/>
      <c r="N6" s="81">
        <f>分析係数表!H9</f>
        <v>7.2157171438879601E-4</v>
      </c>
      <c r="O6" s="82">
        <f t="shared" si="4"/>
        <v>4.5242546492177509E-2</v>
      </c>
      <c r="P6" s="76">
        <f>分析係数表!C9</f>
        <v>0.71764705882352942</v>
      </c>
      <c r="Q6" s="82">
        <f t="shared" si="5"/>
        <v>3.2468180423797975E-2</v>
      </c>
      <c r="R6" s="83">
        <v>3.9891207174211359E-2</v>
      </c>
      <c r="S6" s="84">
        <f t="shared" si="6"/>
        <v>3.9891207174211359E-2</v>
      </c>
      <c r="T6" s="85">
        <f>分析係数表!F9</f>
        <v>0.71212121212121215</v>
      </c>
      <c r="U6" s="86">
        <f t="shared" si="7"/>
        <v>2.8407374805877787E-2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投入係数表!F7</f>
        <v>0</v>
      </c>
      <c r="E7" s="77">
        <f t="shared" si="0"/>
        <v>0</v>
      </c>
      <c r="F7" s="76">
        <f>分析係数表!C10</f>
        <v>2.3584905660377409E-2</v>
      </c>
      <c r="G7" s="77">
        <f t="shared" si="1"/>
        <v>0</v>
      </c>
      <c r="H7" s="77">
        <v>0</v>
      </c>
      <c r="I7" s="77">
        <f t="shared" si="2"/>
        <v>0</v>
      </c>
      <c r="J7" s="76">
        <f>分析係数表!G10</f>
        <v>0.2857142857142857</v>
      </c>
      <c r="K7" s="78">
        <f t="shared" si="3"/>
        <v>0</v>
      </c>
      <c r="L7" s="79"/>
      <c r="M7" s="80"/>
      <c r="N7" s="81">
        <f>分析係数表!H10</f>
        <v>1.443143428777592E-3</v>
      </c>
      <c r="O7" s="82">
        <f t="shared" si="4"/>
        <v>9.0485092984355017E-2</v>
      </c>
      <c r="P7" s="76">
        <f>分析係数表!C10</f>
        <v>2.3584905660377409E-2</v>
      </c>
      <c r="Q7" s="82">
        <f t="shared" si="5"/>
        <v>2.1340823817064909E-3</v>
      </c>
      <c r="R7" s="83">
        <v>3.0602498857807748E-3</v>
      </c>
      <c r="S7" s="84">
        <f t="shared" si="6"/>
        <v>3.0602498857807748E-3</v>
      </c>
      <c r="T7" s="85">
        <f>分析係数表!F10</f>
        <v>0.5714285714285714</v>
      </c>
      <c r="U7" s="86">
        <f t="shared" si="7"/>
        <v>1.7487142204461569E-3</v>
      </c>
      <c r="V7" s="87">
        <f>分析係数表!D10</f>
        <v>0.14285714285714285</v>
      </c>
      <c r="W7" s="167">
        <f t="shared" si="8"/>
        <v>0</v>
      </c>
      <c r="X7" s="76">
        <f>分析係数表!E10</f>
        <v>0</v>
      </c>
      <c r="Y7" s="166">
        <f t="shared" si="9"/>
        <v>0</v>
      </c>
    </row>
    <row r="8" spans="1:25" x14ac:dyDescent="0.2">
      <c r="A8" s="6" t="s">
        <v>221</v>
      </c>
      <c r="B8" s="5" t="s">
        <v>27</v>
      </c>
      <c r="C8" s="75">
        <f>最終需要_まとめ!C9</f>
        <v>100</v>
      </c>
      <c r="D8" s="76">
        <f>投入係数表!F8</f>
        <v>0</v>
      </c>
      <c r="E8" s="77">
        <f t="shared" si="0"/>
        <v>0</v>
      </c>
      <c r="F8" s="76">
        <f>分析係数表!C11</f>
        <v>0</v>
      </c>
      <c r="G8" s="77">
        <f t="shared" si="1"/>
        <v>0</v>
      </c>
      <c r="H8" s="77">
        <v>0</v>
      </c>
      <c r="I8" s="77">
        <f t="shared" si="2"/>
        <v>100</v>
      </c>
      <c r="J8" s="76">
        <f>分析係数表!G11</f>
        <v>1</v>
      </c>
      <c r="K8" s="78">
        <f t="shared" si="3"/>
        <v>100</v>
      </c>
      <c r="L8" s="79"/>
      <c r="M8" s="80"/>
      <c r="N8" s="81">
        <f>分析係数表!H11</f>
        <v>-3.2798714290399818E-5</v>
      </c>
      <c r="O8" s="82">
        <f t="shared" si="4"/>
        <v>-2.0564793860080688E-3</v>
      </c>
      <c r="P8" s="76">
        <f>分析係数表!C11</f>
        <v>0</v>
      </c>
      <c r="Q8" s="82">
        <f t="shared" si="5"/>
        <v>0</v>
      </c>
      <c r="R8" s="83">
        <v>0</v>
      </c>
      <c r="S8" s="84">
        <f t="shared" si="6"/>
        <v>100</v>
      </c>
      <c r="T8" s="85">
        <f>分析係数表!F11</f>
        <v>1</v>
      </c>
      <c r="U8" s="86">
        <f t="shared" si="7"/>
        <v>100</v>
      </c>
      <c r="V8" s="87">
        <f>分析係数表!D11</f>
        <v>1</v>
      </c>
      <c r="W8" s="167">
        <f t="shared" si="8"/>
        <v>100</v>
      </c>
      <c r="X8" s="76">
        <f>分析係数表!E11</f>
        <v>0</v>
      </c>
      <c r="Y8" s="166">
        <f t="shared" si="9"/>
        <v>0</v>
      </c>
    </row>
    <row r="9" spans="1:25" x14ac:dyDescent="0.2">
      <c r="A9" s="6" t="s">
        <v>222</v>
      </c>
      <c r="B9" s="5" t="s">
        <v>190</v>
      </c>
      <c r="C9" s="90"/>
      <c r="D9" s="76">
        <f>投入係数表!F9</f>
        <v>0</v>
      </c>
      <c r="E9" s="77">
        <f t="shared" si="0"/>
        <v>0</v>
      </c>
      <c r="F9" s="76">
        <f>分析係数表!C12</f>
        <v>0.10853964836742014</v>
      </c>
      <c r="G9" s="77">
        <f t="shared" si="1"/>
        <v>0</v>
      </c>
      <c r="H9" s="77">
        <v>0</v>
      </c>
      <c r="I9" s="77">
        <f t="shared" si="2"/>
        <v>0</v>
      </c>
      <c r="J9" s="76">
        <f>分析係数表!G12</f>
        <v>0.14452332657200812</v>
      </c>
      <c r="K9" s="78">
        <f t="shared" si="3"/>
        <v>0</v>
      </c>
      <c r="L9" s="79"/>
      <c r="M9" s="80"/>
      <c r="N9" s="81">
        <f>分析係数表!H12</f>
        <v>0.10554626258650661</v>
      </c>
      <c r="O9" s="82">
        <f t="shared" si="4"/>
        <v>6.6177506641739647</v>
      </c>
      <c r="P9" s="76">
        <f>分析係数表!C12</f>
        <v>0.10853964836742014</v>
      </c>
      <c r="Q9" s="82">
        <f t="shared" si="5"/>
        <v>0.71828833007270321</v>
      </c>
      <c r="R9" s="83">
        <v>0.78871645150042868</v>
      </c>
      <c r="S9" s="84">
        <f t="shared" si="6"/>
        <v>0.78871645150042868</v>
      </c>
      <c r="T9" s="85">
        <f>分析係数表!F12</f>
        <v>0.28575050709939148</v>
      </c>
      <c r="U9" s="86">
        <f t="shared" si="7"/>
        <v>0.2253761259738801</v>
      </c>
      <c r="V9" s="87">
        <f>分析係数表!D12</f>
        <v>4.7413793103448273E-2</v>
      </c>
      <c r="W9" s="167">
        <f t="shared" si="8"/>
        <v>0</v>
      </c>
      <c r="X9" s="76">
        <f>分析係数表!E12</f>
        <v>4.5131845841784993E-2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0.98505362589786472</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投入係数表!F11</f>
        <v>0</v>
      </c>
      <c r="E11" s="77">
        <f t="shared" si="0"/>
        <v>0</v>
      </c>
      <c r="F11" s="76">
        <f>分析係数表!C14</f>
        <v>8.8339222614840951E-2</v>
      </c>
      <c r="G11" s="77">
        <f t="shared" si="1"/>
        <v>0</v>
      </c>
      <c r="H11" s="77">
        <v>0</v>
      </c>
      <c r="I11" s="77">
        <f t="shared" si="2"/>
        <v>0</v>
      </c>
      <c r="J11" s="76">
        <f>分析係数表!G14</f>
        <v>0.19860627177700349</v>
      </c>
      <c r="K11" s="78">
        <f t="shared" si="3"/>
        <v>0</v>
      </c>
      <c r="L11" s="79"/>
      <c r="M11" s="80"/>
      <c r="N11" s="81">
        <f>分析係数表!H14</f>
        <v>1.3119485716159927E-3</v>
      </c>
      <c r="O11" s="82">
        <f t="shared" si="4"/>
        <v>8.225917544032274E-2</v>
      </c>
      <c r="P11" s="76">
        <f>分析係数表!C14</f>
        <v>8.8339222614840951E-2</v>
      </c>
      <c r="Q11" s="82">
        <f t="shared" si="5"/>
        <v>7.2667116113359275E-3</v>
      </c>
      <c r="R11" s="83">
        <v>1.9976547489182758E-2</v>
      </c>
      <c r="S11" s="84">
        <f t="shared" si="6"/>
        <v>1.9976547489182758E-2</v>
      </c>
      <c r="T11" s="85">
        <f>分析係数表!F14</f>
        <v>0.38327526132404183</v>
      </c>
      <c r="U11" s="86">
        <f t="shared" si="7"/>
        <v>7.656516459268653E-3</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投入係数表!F12</f>
        <v>0</v>
      </c>
      <c r="E12" s="77">
        <f t="shared" si="0"/>
        <v>0</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0.61283085703040452</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投入係数表!F13</f>
        <v>0</v>
      </c>
      <c r="E13" s="77">
        <f t="shared" si="0"/>
        <v>0</v>
      </c>
      <c r="F13" s="76">
        <f>分析係数表!C16</f>
        <v>0.17911646586345387</v>
      </c>
      <c r="G13" s="77">
        <f t="shared" si="1"/>
        <v>0</v>
      </c>
      <c r="H13" s="77">
        <v>0</v>
      </c>
      <c r="I13" s="77">
        <f t="shared" si="2"/>
        <v>0</v>
      </c>
      <c r="J13" s="76">
        <f>分析係数表!G16</f>
        <v>3.2586558044806514E-2</v>
      </c>
      <c r="K13" s="78">
        <f t="shared" si="3"/>
        <v>0</v>
      </c>
      <c r="L13" s="79"/>
      <c r="M13" s="80"/>
      <c r="N13" s="81">
        <f>分析係数表!H16</f>
        <v>1.8859260716979895E-2</v>
      </c>
      <c r="O13" s="82">
        <f t="shared" si="4"/>
        <v>1.1824756469546394</v>
      </c>
      <c r="P13" s="76">
        <f>分析係数表!C16</f>
        <v>0.17911646586345387</v>
      </c>
      <c r="Q13" s="82">
        <f t="shared" si="5"/>
        <v>0.21180085885211619</v>
      </c>
      <c r="R13" s="83">
        <v>0.25958523298979075</v>
      </c>
      <c r="S13" s="84">
        <f t="shared" si="6"/>
        <v>0.25958523298979075</v>
      </c>
      <c r="T13" s="85">
        <f>分析係数表!F16</f>
        <v>0.28920570264765783</v>
      </c>
      <c r="U13" s="86">
        <f t="shared" si="7"/>
        <v>7.5073529703768405E-2</v>
      </c>
      <c r="V13" s="87">
        <f>分析係数表!D16</f>
        <v>0</v>
      </c>
      <c r="W13" s="167">
        <f t="shared" si="8"/>
        <v>0</v>
      </c>
      <c r="X13" s="76">
        <f>分析係数表!E16</f>
        <v>0</v>
      </c>
      <c r="Y13" s="166">
        <f t="shared" si="9"/>
        <v>0</v>
      </c>
    </row>
    <row r="14" spans="1:25" x14ac:dyDescent="0.2">
      <c r="A14" s="6" t="s">
        <v>2</v>
      </c>
      <c r="B14" s="5" t="s">
        <v>364</v>
      </c>
      <c r="C14" s="90"/>
      <c r="D14" s="76">
        <f>投入係数表!F14</f>
        <v>0</v>
      </c>
      <c r="E14" s="77">
        <f t="shared" si="0"/>
        <v>0</v>
      </c>
      <c r="F14" s="76">
        <f>分析係数表!C17</f>
        <v>0.37357512953367877</v>
      </c>
      <c r="G14" s="77">
        <f t="shared" si="1"/>
        <v>0</v>
      </c>
      <c r="H14" s="77">
        <v>0</v>
      </c>
      <c r="I14" s="77">
        <f t="shared" si="2"/>
        <v>0</v>
      </c>
      <c r="J14" s="76">
        <f>分析係数表!G17</f>
        <v>0.21247931930985584</v>
      </c>
      <c r="K14" s="78">
        <f t="shared" si="3"/>
        <v>0</v>
      </c>
      <c r="L14" s="79"/>
      <c r="M14" s="80"/>
      <c r="N14" s="81">
        <f>分析係数表!H17</f>
        <v>3.1158778575879824E-3</v>
      </c>
      <c r="O14" s="82">
        <f t="shared" si="4"/>
        <v>0.1953655416707665</v>
      </c>
      <c r="P14" s="76">
        <f>分析係数表!C17</f>
        <v>0.37357512953367877</v>
      </c>
      <c r="Q14" s="82">
        <f t="shared" si="5"/>
        <v>7.2983707536073916E-2</v>
      </c>
      <c r="R14" s="83">
        <v>0.13943728873788544</v>
      </c>
      <c r="S14" s="84">
        <f t="shared" si="6"/>
        <v>0.13943728873788544</v>
      </c>
      <c r="T14" s="85">
        <f>分析係数表!F17</f>
        <v>0.32309146773812336</v>
      </c>
      <c r="U14" s="86">
        <f t="shared" si="7"/>
        <v>4.5050998275747905E-2</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投入係数表!F15</f>
        <v>0</v>
      </c>
      <c r="E15" s="77">
        <f t="shared" si="0"/>
        <v>0</v>
      </c>
      <c r="F15" s="76">
        <f>分析係数表!C18</f>
        <v>9.0293453724604955E-2</v>
      </c>
      <c r="G15" s="77">
        <f t="shared" si="1"/>
        <v>0</v>
      </c>
      <c r="H15" s="77">
        <v>0</v>
      </c>
      <c r="I15" s="77">
        <f t="shared" si="2"/>
        <v>0</v>
      </c>
      <c r="J15" s="76">
        <f>分析係数表!G18</f>
        <v>0.21491228070175439</v>
      </c>
      <c r="K15" s="78">
        <f t="shared" si="3"/>
        <v>0</v>
      </c>
      <c r="L15" s="79"/>
      <c r="M15" s="80"/>
      <c r="N15" s="81">
        <f>分析係数表!H18</f>
        <v>4.9198071435599725E-4</v>
      </c>
      <c r="O15" s="82">
        <f t="shared" si="4"/>
        <v>3.0847190790121028E-2</v>
      </c>
      <c r="P15" s="76">
        <f>分析係数表!C18</f>
        <v>9.0293453724604955E-2</v>
      </c>
      <c r="Q15" s="82">
        <f t="shared" si="5"/>
        <v>2.785299394141853E-3</v>
      </c>
      <c r="R15" s="83">
        <v>5.5340783755566288E-3</v>
      </c>
      <c r="S15" s="84">
        <f t="shared" si="6"/>
        <v>5.5340783755566288E-3</v>
      </c>
      <c r="T15" s="85">
        <f>分析係数表!F18</f>
        <v>0.46052631578947367</v>
      </c>
      <c r="U15" s="86">
        <f t="shared" si="7"/>
        <v>2.5485887255852894E-3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投入係数表!F16</f>
        <v>0</v>
      </c>
      <c r="E16" s="77">
        <f t="shared" si="0"/>
        <v>0</v>
      </c>
      <c r="F16" s="76">
        <f>分析係数表!C19</f>
        <v>1.9704433497536922E-2</v>
      </c>
      <c r="G16" s="77">
        <f t="shared" si="1"/>
        <v>0</v>
      </c>
      <c r="H16" s="77">
        <v>0</v>
      </c>
      <c r="I16" s="77">
        <f t="shared" si="2"/>
        <v>0</v>
      </c>
      <c r="J16" s="76">
        <f>分析係数表!G19</f>
        <v>6.3291139240506333E-2</v>
      </c>
      <c r="K16" s="78">
        <f t="shared" si="3"/>
        <v>0</v>
      </c>
      <c r="L16" s="79"/>
      <c r="M16" s="80"/>
      <c r="N16" s="81">
        <f>分析係数表!H19</f>
        <v>-1.3119485716159927E-4</v>
      </c>
      <c r="O16" s="82">
        <f t="shared" si="4"/>
        <v>-8.2259175440322751E-3</v>
      </c>
      <c r="P16" s="76">
        <f>分析係数表!C19</f>
        <v>1.9704433497536922E-2</v>
      </c>
      <c r="Q16" s="82">
        <f t="shared" si="5"/>
        <v>-1.6208704520260622E-4</v>
      </c>
      <c r="R16" s="83">
        <v>6.5884052834805622E-4</v>
      </c>
      <c r="S16" s="84">
        <f t="shared" si="6"/>
        <v>6.5884052834805622E-4</v>
      </c>
      <c r="T16" s="85">
        <f>分析係数表!F19</f>
        <v>0.26582278481012656</v>
      </c>
      <c r="U16" s="86">
        <f t="shared" si="7"/>
        <v>1.7513482399125543E-4</v>
      </c>
      <c r="V16" s="87">
        <f>分析係数表!D19</f>
        <v>3.7974683544303799E-2</v>
      </c>
      <c r="W16" s="167">
        <f t="shared" si="8"/>
        <v>0</v>
      </c>
      <c r="X16" s="76">
        <f>分析係数表!E19</f>
        <v>0</v>
      </c>
      <c r="Y16" s="166">
        <f t="shared" si="9"/>
        <v>0</v>
      </c>
    </row>
    <row r="17" spans="1:25" x14ac:dyDescent="0.2">
      <c r="A17" s="6" t="s">
        <v>5</v>
      </c>
      <c r="B17" s="5" t="s">
        <v>33</v>
      </c>
      <c r="C17" s="90"/>
      <c r="D17" s="76">
        <f>投入係数表!F17</f>
        <v>0</v>
      </c>
      <c r="E17" s="77">
        <f t="shared" si="0"/>
        <v>0</v>
      </c>
      <c r="F17" s="76">
        <f>分析係数表!C20</f>
        <v>3.1397174254317317E-3</v>
      </c>
      <c r="G17" s="77">
        <f t="shared" si="1"/>
        <v>0</v>
      </c>
      <c r="H17" s="77">
        <v>0</v>
      </c>
      <c r="I17" s="77">
        <f t="shared" si="2"/>
        <v>0</v>
      </c>
      <c r="J17" s="76">
        <f>分析係数表!G20</f>
        <v>0.11538461538461539</v>
      </c>
      <c r="K17" s="78">
        <f t="shared" si="3"/>
        <v>0</v>
      </c>
      <c r="L17" s="79"/>
      <c r="M17" s="80"/>
      <c r="N17" s="81">
        <f>分析係数表!H20</f>
        <v>6.231755715175965E-4</v>
      </c>
      <c r="O17" s="82">
        <f t="shared" si="4"/>
        <v>3.9073108334153304E-2</v>
      </c>
      <c r="P17" s="76">
        <f>分析係数表!C20</f>
        <v>3.1397174254317317E-3</v>
      </c>
      <c r="Q17" s="82">
        <f t="shared" si="5"/>
        <v>1.2267851910252296E-4</v>
      </c>
      <c r="R17" s="83">
        <v>2.9368771975622619E-4</v>
      </c>
      <c r="S17" s="84">
        <f t="shared" si="6"/>
        <v>2.9368771975622619E-4</v>
      </c>
      <c r="T17" s="85">
        <f>分析係数表!F20</f>
        <v>0.26923076923076922</v>
      </c>
      <c r="U17" s="86">
        <f t="shared" si="7"/>
        <v>7.9069770703599354E-5</v>
      </c>
      <c r="V17" s="87">
        <f>分析係数表!D20</f>
        <v>0</v>
      </c>
      <c r="W17" s="167">
        <f t="shared" si="8"/>
        <v>0</v>
      </c>
      <c r="X17" s="76">
        <f>分析係数表!E20</f>
        <v>0</v>
      </c>
      <c r="Y17" s="166">
        <f t="shared" si="9"/>
        <v>0</v>
      </c>
    </row>
    <row r="18" spans="1:25" x14ac:dyDescent="0.2">
      <c r="A18" s="6" t="s">
        <v>6</v>
      </c>
      <c r="B18" s="5" t="s">
        <v>34</v>
      </c>
      <c r="C18" s="90"/>
      <c r="D18" s="76">
        <f>投入係数表!F18</f>
        <v>0</v>
      </c>
      <c r="E18" s="77">
        <f t="shared" si="0"/>
        <v>0</v>
      </c>
      <c r="F18" s="76">
        <f>分析係数表!C21</f>
        <v>0.20240700218818386</v>
      </c>
      <c r="G18" s="77">
        <f t="shared" si="1"/>
        <v>0</v>
      </c>
      <c r="H18" s="77">
        <v>0</v>
      </c>
      <c r="I18" s="77">
        <f t="shared" si="2"/>
        <v>0</v>
      </c>
      <c r="J18" s="76">
        <f>分析係数表!G21</f>
        <v>0.28486646884272998</v>
      </c>
      <c r="K18" s="78">
        <f t="shared" si="3"/>
        <v>0</v>
      </c>
      <c r="L18" s="79"/>
      <c r="M18" s="80"/>
      <c r="N18" s="81">
        <f>分析係数表!H21</f>
        <v>1.0495588572927942E-3</v>
      </c>
      <c r="O18" s="82">
        <f t="shared" si="4"/>
        <v>6.5807340352258201E-2</v>
      </c>
      <c r="P18" s="76">
        <f>分析係数表!C21</f>
        <v>0.20240700218818386</v>
      </c>
      <c r="Q18" s="82">
        <f t="shared" si="5"/>
        <v>1.3319866482678086E-2</v>
      </c>
      <c r="R18" s="83">
        <v>2.5527596607590231E-2</v>
      </c>
      <c r="S18" s="84">
        <f t="shared" si="6"/>
        <v>2.5527596607590231E-2</v>
      </c>
      <c r="T18" s="85">
        <f>分析係数表!F21</f>
        <v>0.42507418397626112</v>
      </c>
      <c r="U18" s="86">
        <f t="shared" si="7"/>
        <v>1.0851122296846588E-2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投入係数表!F19</f>
        <v>0</v>
      </c>
      <c r="E19" s="77">
        <f t="shared" si="0"/>
        <v>0</v>
      </c>
      <c r="F19" s="76">
        <f>分析係数表!C22</f>
        <v>1.320132013201325E-2</v>
      </c>
      <c r="G19" s="77">
        <f t="shared" si="1"/>
        <v>0</v>
      </c>
      <c r="H19" s="77">
        <v>0</v>
      </c>
      <c r="I19" s="77">
        <f t="shared" si="2"/>
        <v>0</v>
      </c>
      <c r="J19" s="76">
        <f>分析係数表!G22</f>
        <v>0.19444444444444445</v>
      </c>
      <c r="K19" s="78">
        <f t="shared" si="3"/>
        <v>0</v>
      </c>
      <c r="L19" s="79"/>
      <c r="M19" s="80"/>
      <c r="N19" s="81">
        <f>分析係数表!H22</f>
        <v>6.5597428580799636E-5</v>
      </c>
      <c r="O19" s="82">
        <f t="shared" si="4"/>
        <v>4.1129587720161375E-3</v>
      </c>
      <c r="P19" s="76">
        <f>分析係数表!C22</f>
        <v>1.320132013201325E-2</v>
      </c>
      <c r="Q19" s="82">
        <f t="shared" si="5"/>
        <v>5.429648543915713E-5</v>
      </c>
      <c r="R19" s="83">
        <v>3.7293827863945278E-4</v>
      </c>
      <c r="S19" s="84">
        <f t="shared" si="6"/>
        <v>3.7293827863945278E-4</v>
      </c>
      <c r="T19" s="85">
        <f>分析係数表!F22</f>
        <v>0.42592592592592593</v>
      </c>
      <c r="U19" s="86">
        <f t="shared" si="7"/>
        <v>1.588440816427299E-4</v>
      </c>
      <c r="V19" s="87">
        <f>分析係数表!D22</f>
        <v>2.7777777777777776E-2</v>
      </c>
      <c r="W19" s="167">
        <f t="shared" si="8"/>
        <v>0</v>
      </c>
      <c r="X19" s="76">
        <f>分析係数表!E22</f>
        <v>0</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2.0564793860080688E-3</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投入係数表!F21</f>
        <v>0</v>
      </c>
      <c r="E21" s="77">
        <f t="shared" si="0"/>
        <v>0</v>
      </c>
      <c r="F21" s="76">
        <f>分析係数表!C24</f>
        <v>0.31952662721893488</v>
      </c>
      <c r="G21" s="77">
        <f t="shared" si="1"/>
        <v>0</v>
      </c>
      <c r="H21" s="77">
        <v>0</v>
      </c>
      <c r="I21" s="77">
        <f t="shared" si="2"/>
        <v>0</v>
      </c>
      <c r="J21" s="76">
        <f>分析係数表!G24</f>
        <v>0.20786516853932585</v>
      </c>
      <c r="K21" s="78">
        <f t="shared" si="3"/>
        <v>0</v>
      </c>
      <c r="L21" s="79"/>
      <c r="M21" s="80"/>
      <c r="N21" s="81">
        <f>分析係数表!H24</f>
        <v>4.2638328577519763E-4</v>
      </c>
      <c r="O21" s="82">
        <f t="shared" si="4"/>
        <v>2.6734232018104893E-2</v>
      </c>
      <c r="P21" s="76">
        <f>分析係数表!C24</f>
        <v>0.31952662721893488</v>
      </c>
      <c r="Q21" s="82">
        <f t="shared" si="5"/>
        <v>8.5422989880335146E-3</v>
      </c>
      <c r="R21" s="83">
        <v>1.8429419179510187E-2</v>
      </c>
      <c r="S21" s="84">
        <f t="shared" si="6"/>
        <v>1.8429419179510187E-2</v>
      </c>
      <c r="T21" s="85">
        <f>分析係数表!F24</f>
        <v>0.398876404494382</v>
      </c>
      <c r="U21" s="86">
        <f t="shared" si="7"/>
        <v>7.3510604592428273E-3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投入係数表!F22</f>
        <v>0</v>
      </c>
      <c r="E22" s="77">
        <f t="shared" si="0"/>
        <v>0</v>
      </c>
      <c r="F22" s="76">
        <f>分析係数表!C25</f>
        <v>1.883239171374762E-2</v>
      </c>
      <c r="G22" s="77">
        <f t="shared" si="1"/>
        <v>0</v>
      </c>
      <c r="H22" s="77">
        <v>0</v>
      </c>
      <c r="I22" s="77">
        <f t="shared" si="2"/>
        <v>0</v>
      </c>
      <c r="J22" s="76">
        <f>分析係数表!G25</f>
        <v>0.19852941176470587</v>
      </c>
      <c r="K22" s="78">
        <f t="shared" si="3"/>
        <v>0</v>
      </c>
      <c r="L22" s="79"/>
      <c r="M22" s="80"/>
      <c r="N22" s="81">
        <f>分析係数表!H25</f>
        <v>5.9037685722719666E-4</v>
      </c>
      <c r="O22" s="82">
        <f t="shared" si="4"/>
        <v>3.7016628948145232E-2</v>
      </c>
      <c r="P22" s="76">
        <f>分析係数表!C25</f>
        <v>1.883239171374762E-2</v>
      </c>
      <c r="Q22" s="82">
        <f t="shared" si="5"/>
        <v>6.9711165627392056E-4</v>
      </c>
      <c r="R22" s="83">
        <v>3.0609774102074521E-3</v>
      </c>
      <c r="S22" s="84">
        <f t="shared" si="6"/>
        <v>3.0609774102074521E-3</v>
      </c>
      <c r="T22" s="85">
        <f>分析係数表!F25</f>
        <v>0.35294117647058826</v>
      </c>
      <c r="U22" s="86">
        <f t="shared" si="7"/>
        <v>1.0803449683085126E-3</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投入係数表!F23</f>
        <v>0</v>
      </c>
      <c r="E23" s="77">
        <f t="shared" si="0"/>
        <v>0</v>
      </c>
      <c r="F23" s="76">
        <f>分析係数表!C26</f>
        <v>0.74753173483779967</v>
      </c>
      <c r="G23" s="77">
        <f t="shared" si="1"/>
        <v>0</v>
      </c>
      <c r="H23" s="77">
        <v>0</v>
      </c>
      <c r="I23" s="77">
        <f t="shared" si="2"/>
        <v>0</v>
      </c>
      <c r="J23" s="76">
        <f>分析係数表!G26</f>
        <v>0.19647946353730092</v>
      </c>
      <c r="K23" s="78">
        <f t="shared" si="3"/>
        <v>0</v>
      </c>
      <c r="L23" s="79"/>
      <c r="M23" s="80"/>
      <c r="N23" s="81">
        <f>分析係数表!H26</f>
        <v>1.2791498573255929E-2</v>
      </c>
      <c r="O23" s="82">
        <f t="shared" si="4"/>
        <v>0.80202696054314682</v>
      </c>
      <c r="P23" s="76">
        <f>分析係数表!C26</f>
        <v>0.74753173483779967</v>
      </c>
      <c r="Q23" s="82">
        <f t="shared" si="5"/>
        <v>0.59954060520150609</v>
      </c>
      <c r="R23" s="83">
        <v>0.66664982223302671</v>
      </c>
      <c r="S23" s="84">
        <f t="shared" si="6"/>
        <v>0.66664982223302671</v>
      </c>
      <c r="T23" s="85">
        <f>分析係数表!F26</f>
        <v>0.33528918692372173</v>
      </c>
      <c r="U23" s="86">
        <f t="shared" si="7"/>
        <v>0.22352047685935517</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投入係数表!F24</f>
        <v>0</v>
      </c>
      <c r="E24" s="77">
        <f t="shared" si="0"/>
        <v>0</v>
      </c>
      <c r="F24" s="76">
        <f>分析係数表!C27</f>
        <v>2.5641025641025661E-2</v>
      </c>
      <c r="G24" s="77">
        <f t="shared" si="1"/>
        <v>0</v>
      </c>
      <c r="H24" s="77">
        <v>0</v>
      </c>
      <c r="I24" s="77">
        <f t="shared" si="2"/>
        <v>0</v>
      </c>
      <c r="J24" s="76">
        <f>分析係数表!G27</f>
        <v>0.17777777777777778</v>
      </c>
      <c r="K24" s="78">
        <f t="shared" si="3"/>
        <v>0</v>
      </c>
      <c r="L24" s="79"/>
      <c r="M24" s="80"/>
      <c r="N24" s="81">
        <f>分析係数表!H27</f>
        <v>1.2135524287447932E-2</v>
      </c>
      <c r="O24" s="82">
        <f t="shared" si="4"/>
        <v>0.76089737282298531</v>
      </c>
      <c r="P24" s="76">
        <f>分析係数表!C27</f>
        <v>2.5641025641025661E-2</v>
      </c>
      <c r="Q24" s="82">
        <f t="shared" si="5"/>
        <v>1.9510189046743228E-2</v>
      </c>
      <c r="R24" s="83">
        <v>1.9574996868765498E-2</v>
      </c>
      <c r="S24" s="84">
        <f t="shared" si="6"/>
        <v>1.9574996868765498E-2</v>
      </c>
      <c r="T24" s="85">
        <f>分析係数表!F27</f>
        <v>0.33333333333333331</v>
      </c>
      <c r="U24" s="86">
        <f t="shared" si="7"/>
        <v>6.5249989562551659E-3</v>
      </c>
      <c r="V24" s="87">
        <f>分析係数表!D27</f>
        <v>0</v>
      </c>
      <c r="W24" s="167">
        <f t="shared" si="8"/>
        <v>0</v>
      </c>
      <c r="X24" s="76">
        <f>分析係数表!E27</f>
        <v>0</v>
      </c>
      <c r="Y24" s="166">
        <f t="shared" si="9"/>
        <v>0</v>
      </c>
    </row>
    <row r="25" spans="1:25" x14ac:dyDescent="0.2">
      <c r="A25" s="6" t="s">
        <v>13</v>
      </c>
      <c r="B25" s="5" t="s">
        <v>191</v>
      </c>
      <c r="C25" s="90"/>
      <c r="D25" s="76">
        <f>投入係数表!F25</f>
        <v>0</v>
      </c>
      <c r="E25" s="77">
        <f t="shared" si="0"/>
        <v>0</v>
      </c>
      <c r="F25" s="76">
        <f>分析係数表!C28</f>
        <v>7.5250836120401843E-3</v>
      </c>
      <c r="G25" s="77">
        <f t="shared" si="1"/>
        <v>0</v>
      </c>
      <c r="H25" s="77">
        <v>0</v>
      </c>
      <c r="I25" s="77">
        <f t="shared" si="2"/>
        <v>0</v>
      </c>
      <c r="J25" s="76">
        <f>分析係数表!G28</f>
        <v>0.13043478260869565</v>
      </c>
      <c r="K25" s="78">
        <f t="shared" si="3"/>
        <v>0</v>
      </c>
      <c r="L25" s="79"/>
      <c r="M25" s="80"/>
      <c r="N25" s="81">
        <f>分析係数表!H28</f>
        <v>2.325428843189347E-2</v>
      </c>
      <c r="O25" s="82">
        <f t="shared" si="4"/>
        <v>1.4580438846797206</v>
      </c>
      <c r="P25" s="76">
        <f>分析係数表!C28</f>
        <v>7.5250836120401843E-3</v>
      </c>
      <c r="Q25" s="82">
        <f t="shared" si="5"/>
        <v>1.0971902142238773E-2</v>
      </c>
      <c r="R25" s="83">
        <v>1.1363253019722059E-2</v>
      </c>
      <c r="S25" s="84">
        <f t="shared" si="6"/>
        <v>1.1363253019722059E-2</v>
      </c>
      <c r="T25" s="85">
        <f>分析係数表!F28</f>
        <v>0.21739130434782608</v>
      </c>
      <c r="U25" s="86">
        <f t="shared" si="7"/>
        <v>2.470272395591752E-3</v>
      </c>
      <c r="V25" s="87">
        <f>分析係数表!D28</f>
        <v>0</v>
      </c>
      <c r="W25" s="167">
        <f t="shared" si="8"/>
        <v>0</v>
      </c>
      <c r="X25" s="76">
        <f>分析係数表!E28</f>
        <v>0</v>
      </c>
      <c r="Y25" s="166">
        <f t="shared" si="9"/>
        <v>0</v>
      </c>
    </row>
    <row r="26" spans="1:25" x14ac:dyDescent="0.2">
      <c r="A26" s="6" t="s">
        <v>14</v>
      </c>
      <c r="B26" s="5" t="s">
        <v>50</v>
      </c>
      <c r="C26" s="90"/>
      <c r="D26" s="76">
        <f>投入係数表!F26</f>
        <v>0</v>
      </c>
      <c r="E26" s="77">
        <f t="shared" si="0"/>
        <v>0</v>
      </c>
      <c r="F26" s="76">
        <f>分析係数表!C29</f>
        <v>5.2565707133917394E-2</v>
      </c>
      <c r="G26" s="77">
        <f t="shared" si="1"/>
        <v>0</v>
      </c>
      <c r="H26" s="77">
        <v>0</v>
      </c>
      <c r="I26" s="77">
        <f t="shared" si="2"/>
        <v>0</v>
      </c>
      <c r="J26" s="76">
        <f>分析係数表!G29</f>
        <v>0.23652173913043478</v>
      </c>
      <c r="K26" s="78">
        <f t="shared" si="3"/>
        <v>0</v>
      </c>
      <c r="L26" s="79"/>
      <c r="M26" s="80"/>
      <c r="N26" s="81">
        <f>分析係数表!H29</f>
        <v>1.0889173144412739E-2</v>
      </c>
      <c r="O26" s="82">
        <f t="shared" si="4"/>
        <v>0.68275115615467874</v>
      </c>
      <c r="P26" s="76">
        <f>分析係数表!C29</f>
        <v>5.2565707133917394E-2</v>
      </c>
      <c r="Q26" s="82">
        <f t="shared" si="5"/>
        <v>3.5889297319770343E-2</v>
      </c>
      <c r="R26" s="83">
        <v>4.341781872445722E-2</v>
      </c>
      <c r="S26" s="84">
        <f t="shared" si="6"/>
        <v>4.341781872445722E-2</v>
      </c>
      <c r="T26" s="85">
        <f>分析係数表!F29</f>
        <v>0.37217391304347824</v>
      </c>
      <c r="U26" s="86">
        <f t="shared" si="7"/>
        <v>1.6158979490493643E-2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投入係数表!F27</f>
        <v>0</v>
      </c>
      <c r="E27" s="77">
        <f t="shared" si="0"/>
        <v>0</v>
      </c>
      <c r="F27" s="76">
        <f>分析係数表!C30</f>
        <v>1</v>
      </c>
      <c r="G27" s="77">
        <f t="shared" si="1"/>
        <v>0</v>
      </c>
      <c r="H27" s="77">
        <v>0</v>
      </c>
      <c r="I27" s="77">
        <f t="shared" si="2"/>
        <v>0</v>
      </c>
      <c r="J27" s="76">
        <f>分析係数表!G30</f>
        <v>0.34479678427869587</v>
      </c>
      <c r="K27" s="78">
        <f t="shared" si="3"/>
        <v>0</v>
      </c>
      <c r="L27" s="79"/>
      <c r="M27" s="80"/>
      <c r="N27" s="81">
        <f>分析係数表!H30</f>
        <v>0</v>
      </c>
      <c r="O27" s="82">
        <f t="shared" si="4"/>
        <v>0</v>
      </c>
      <c r="P27" s="76">
        <f>分析係数表!C30</f>
        <v>1</v>
      </c>
      <c r="Q27" s="82">
        <f t="shared" si="5"/>
        <v>0</v>
      </c>
      <c r="R27" s="83">
        <v>0.11174323090336742</v>
      </c>
      <c r="S27" s="84">
        <f t="shared" si="6"/>
        <v>0.11174323090336742</v>
      </c>
      <c r="T27" s="85">
        <f>分析係数表!F30</f>
        <v>0.44149173738276015</v>
      </c>
      <c r="U27" s="86">
        <f t="shared" si="7"/>
        <v>4.9333713152290619E-2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投入係数表!F28</f>
        <v>0</v>
      </c>
      <c r="E28" s="77">
        <f t="shared" si="0"/>
        <v>0</v>
      </c>
      <c r="F28" s="76">
        <f>分析係数表!C31</f>
        <v>0.84592145015105746</v>
      </c>
      <c r="G28" s="77">
        <f t="shared" si="1"/>
        <v>0</v>
      </c>
      <c r="H28" s="77">
        <v>0</v>
      </c>
      <c r="I28" s="77">
        <f t="shared" si="2"/>
        <v>0</v>
      </c>
      <c r="J28" s="76">
        <f>分析係数表!G31</f>
        <v>7.1042791857083509E-2</v>
      </c>
      <c r="K28" s="78">
        <f t="shared" si="3"/>
        <v>0</v>
      </c>
      <c r="L28" s="79"/>
      <c r="M28" s="80"/>
      <c r="N28" s="81">
        <f>分析係数表!H31</f>
        <v>2.6304568860900653E-2</v>
      </c>
      <c r="O28" s="82">
        <f t="shared" si="4"/>
        <v>1.6492964675784709</v>
      </c>
      <c r="P28" s="76">
        <f>分析係数表!C31</f>
        <v>0.84592145015105746</v>
      </c>
      <c r="Q28" s="82">
        <f t="shared" si="5"/>
        <v>1.3951752595829967</v>
      </c>
      <c r="R28" s="83">
        <v>1.8163692401416678</v>
      </c>
      <c r="S28" s="84">
        <f t="shared" si="6"/>
        <v>1.8163692401416678</v>
      </c>
      <c r="T28" s="85">
        <f>分析係数表!F31</f>
        <v>0.3444121312837557</v>
      </c>
      <c r="U28" s="86">
        <f t="shared" si="7"/>
        <v>0.62557960119544764</v>
      </c>
      <c r="V28" s="87">
        <f>分析係数表!D31</f>
        <v>0</v>
      </c>
      <c r="W28" s="167">
        <f t="shared" si="8"/>
        <v>0</v>
      </c>
      <c r="X28" s="76">
        <f>分析係数表!E31</f>
        <v>0</v>
      </c>
      <c r="Y28" s="166">
        <f t="shared" si="9"/>
        <v>0</v>
      </c>
    </row>
    <row r="29" spans="1:25" x14ac:dyDescent="0.2">
      <c r="A29" s="6" t="s">
        <v>17</v>
      </c>
      <c r="B29" s="5" t="s">
        <v>272</v>
      </c>
      <c r="C29" s="90"/>
      <c r="D29" s="76">
        <f>投入係数表!F29</f>
        <v>0</v>
      </c>
      <c r="E29" s="77">
        <f t="shared" si="0"/>
        <v>0</v>
      </c>
      <c r="F29" s="76">
        <f>分析係数表!C32</f>
        <v>1</v>
      </c>
      <c r="G29" s="77">
        <f t="shared" si="1"/>
        <v>0</v>
      </c>
      <c r="H29" s="77">
        <v>0</v>
      </c>
      <c r="I29" s="77">
        <f t="shared" si="2"/>
        <v>0</v>
      </c>
      <c r="J29" s="76">
        <f>分析係数表!G32</f>
        <v>0.14030064423765212</v>
      </c>
      <c r="K29" s="78">
        <f t="shared" si="3"/>
        <v>0</v>
      </c>
      <c r="L29" s="79"/>
      <c r="M29" s="80"/>
      <c r="N29" s="81">
        <f>分析係数表!H32</f>
        <v>7.5437042867919574E-3</v>
      </c>
      <c r="O29" s="82">
        <f t="shared" si="4"/>
        <v>0.47299025878185574</v>
      </c>
      <c r="P29" s="76">
        <f>分析係数表!C32</f>
        <v>1</v>
      </c>
      <c r="Q29" s="82">
        <f t="shared" si="5"/>
        <v>0.47299025878185574</v>
      </c>
      <c r="R29" s="83">
        <v>0.58884126128777337</v>
      </c>
      <c r="S29" s="84">
        <f t="shared" si="6"/>
        <v>0.58884126128777337</v>
      </c>
      <c r="T29" s="85">
        <f>分析係数表!F32</f>
        <v>0.4831782390837509</v>
      </c>
      <c r="U29" s="86">
        <f t="shared" si="7"/>
        <v>0.28451528372888119</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投入係数表!F30</f>
        <v>0</v>
      </c>
      <c r="E30" s="77">
        <f t="shared" si="0"/>
        <v>0</v>
      </c>
      <c r="F30" s="76">
        <f>分析係数表!C33</f>
        <v>0.837092731829574</v>
      </c>
      <c r="G30" s="77">
        <f t="shared" si="1"/>
        <v>0</v>
      </c>
      <c r="H30" s="77">
        <v>0</v>
      </c>
      <c r="I30" s="77">
        <f t="shared" si="2"/>
        <v>0</v>
      </c>
      <c r="J30" s="76">
        <f>分析係数表!G33</f>
        <v>0.5074626865671642</v>
      </c>
      <c r="K30" s="78">
        <f t="shared" si="3"/>
        <v>0</v>
      </c>
      <c r="L30" s="79"/>
      <c r="M30" s="80"/>
      <c r="N30" s="81">
        <f>分析係数表!H33</f>
        <v>1.0823575715831939E-3</v>
      </c>
      <c r="O30" s="82">
        <f t="shared" si="4"/>
        <v>6.7863819738266259E-2</v>
      </c>
      <c r="P30" s="76">
        <f>分析係数表!C33</f>
        <v>0.837092731829574</v>
      </c>
      <c r="Q30" s="82">
        <f t="shared" si="5"/>
        <v>5.6808310257095068E-2</v>
      </c>
      <c r="R30" s="83">
        <v>0.14761655512684063</v>
      </c>
      <c r="S30" s="84">
        <f t="shared" si="6"/>
        <v>0.14761655512684063</v>
      </c>
      <c r="T30" s="85">
        <f>分析係数表!F33</f>
        <v>0.64477611940298507</v>
      </c>
      <c r="U30" s="86">
        <f t="shared" si="7"/>
        <v>9.517962957432112E-2</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投入係数表!F31</f>
        <v>0</v>
      </c>
      <c r="E31" s="77">
        <f t="shared" si="0"/>
        <v>0</v>
      </c>
      <c r="F31" s="76">
        <f>分析係数表!C34</f>
        <v>0.15171777726539082</v>
      </c>
      <c r="G31" s="77">
        <f t="shared" si="1"/>
        <v>0</v>
      </c>
      <c r="H31" s="77">
        <v>0</v>
      </c>
      <c r="I31" s="77">
        <f t="shared" si="2"/>
        <v>0</v>
      </c>
      <c r="J31" s="76">
        <f>分析係数表!G34</f>
        <v>0.4256007393715342</v>
      </c>
      <c r="K31" s="78">
        <f t="shared" si="3"/>
        <v>0</v>
      </c>
      <c r="L31" s="79"/>
      <c r="M31" s="80"/>
      <c r="N31" s="81">
        <f>分析係数表!H34</f>
        <v>0.18524713831217815</v>
      </c>
      <c r="O31" s="82">
        <f t="shared" si="4"/>
        <v>11.614995572173571</v>
      </c>
      <c r="P31" s="76">
        <f>分析係数表!C34</f>
        <v>0.15171777726539082</v>
      </c>
      <c r="Q31" s="82">
        <f t="shared" si="5"/>
        <v>1.7622013111575305</v>
      </c>
      <c r="R31" s="83">
        <v>1.8599302527871564</v>
      </c>
      <c r="S31" s="84">
        <f t="shared" si="6"/>
        <v>1.8599302527871564</v>
      </c>
      <c r="T31" s="85">
        <f>分析係数表!F34</f>
        <v>0.70194085027726427</v>
      </c>
      <c r="U31" s="86">
        <f t="shared" si="7"/>
        <v>1.3055610230978236</v>
      </c>
      <c r="V31" s="87">
        <f>分析係数表!D34</f>
        <v>0.41728280961182995</v>
      </c>
      <c r="W31" s="167">
        <f t="shared" si="8"/>
        <v>1</v>
      </c>
      <c r="X31" s="76">
        <f>分析係数表!E34</f>
        <v>0.28927911275415896</v>
      </c>
      <c r="Y31" s="166">
        <f t="shared" si="9"/>
        <v>1</v>
      </c>
    </row>
    <row r="32" spans="1:25" x14ac:dyDescent="0.2">
      <c r="A32" s="6" t="s">
        <v>20</v>
      </c>
      <c r="B32" s="5" t="s">
        <v>37</v>
      </c>
      <c r="C32" s="90"/>
      <c r="D32" s="76">
        <f>投入係数表!F32</f>
        <v>0</v>
      </c>
      <c r="E32" s="77">
        <f t="shared" si="0"/>
        <v>0</v>
      </c>
      <c r="F32" s="76">
        <f>分析係数表!C35</f>
        <v>0.24573021958870689</v>
      </c>
      <c r="G32" s="77">
        <f t="shared" si="1"/>
        <v>0</v>
      </c>
      <c r="H32" s="77">
        <v>0</v>
      </c>
      <c r="I32" s="77">
        <f t="shared" si="2"/>
        <v>0</v>
      </c>
      <c r="J32" s="76">
        <f>分析係数表!G35</f>
        <v>0.31648936170212766</v>
      </c>
      <c r="K32" s="78">
        <f t="shared" si="3"/>
        <v>0</v>
      </c>
      <c r="L32" s="79"/>
      <c r="M32" s="80"/>
      <c r="N32" s="81">
        <f>分析係数表!H35</f>
        <v>7.0287644724326803E-2</v>
      </c>
      <c r="O32" s="82">
        <f t="shared" si="4"/>
        <v>4.4070353242152907</v>
      </c>
      <c r="P32" s="76">
        <f>分析係数表!C35</f>
        <v>0.24573021958870689</v>
      </c>
      <c r="Q32" s="82">
        <f t="shared" si="5"/>
        <v>1.0829417579546115</v>
      </c>
      <c r="R32" s="83">
        <v>1.1969534875584744</v>
      </c>
      <c r="S32" s="84">
        <f t="shared" si="6"/>
        <v>1.1969534875584744</v>
      </c>
      <c r="T32" s="85">
        <f>分析係数表!F35</f>
        <v>0.65026595744680848</v>
      </c>
      <c r="U32" s="86">
        <f t="shared" si="7"/>
        <v>0.77833810560650796</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投入係数表!F33</f>
        <v>0</v>
      </c>
      <c r="E33" s="77">
        <f t="shared" si="0"/>
        <v>0</v>
      </c>
      <c r="F33" s="76">
        <f>分析係数表!C36</f>
        <v>0.58821233411397345</v>
      </c>
      <c r="G33" s="77">
        <f t="shared" si="1"/>
        <v>0</v>
      </c>
      <c r="H33" s="77">
        <v>0</v>
      </c>
      <c r="I33" s="77">
        <f t="shared" si="2"/>
        <v>0</v>
      </c>
      <c r="J33" s="76">
        <f>分析係数表!G36</f>
        <v>4.6988749172733289E-2</v>
      </c>
      <c r="K33" s="78">
        <f t="shared" si="3"/>
        <v>0</v>
      </c>
      <c r="L33" s="79"/>
      <c r="M33" s="80"/>
      <c r="N33" s="81">
        <f>分析係数表!H36</f>
        <v>7.2517957296073993E-2</v>
      </c>
      <c r="O33" s="82">
        <f t="shared" si="4"/>
        <v>4.5468759224638395</v>
      </c>
      <c r="P33" s="76">
        <f>分析係数表!C36</f>
        <v>0.58821233411397345</v>
      </c>
      <c r="Q33" s="82">
        <f t="shared" si="5"/>
        <v>2.6745284992790812</v>
      </c>
      <c r="R33" s="83">
        <v>2.8233807855160471</v>
      </c>
      <c r="S33" s="84">
        <f t="shared" si="6"/>
        <v>2.8233807855160471</v>
      </c>
      <c r="T33" s="85">
        <f>分析係数表!F36</f>
        <v>0.85903375248180014</v>
      </c>
      <c r="U33" s="86">
        <f t="shared" si="7"/>
        <v>2.4253793908668624</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投入係数表!F34</f>
        <v>0</v>
      </c>
      <c r="E34" s="77">
        <f t="shared" si="0"/>
        <v>0</v>
      </c>
      <c r="F34" s="76">
        <f>分析係数表!C37</f>
        <v>0.50371087447563734</v>
      </c>
      <c r="G34" s="77">
        <f t="shared" si="1"/>
        <v>0</v>
      </c>
      <c r="H34" s="77">
        <v>0</v>
      </c>
      <c r="I34" s="77">
        <f t="shared" si="2"/>
        <v>0</v>
      </c>
      <c r="J34" s="76">
        <f>分析係数表!G37</f>
        <v>0.46674537583628495</v>
      </c>
      <c r="K34" s="78">
        <f t="shared" si="3"/>
        <v>0</v>
      </c>
      <c r="L34" s="79"/>
      <c r="M34" s="80"/>
      <c r="N34" s="81">
        <f>分析係数表!H37</f>
        <v>5.4544261864934891E-2</v>
      </c>
      <c r="O34" s="82">
        <f t="shared" si="4"/>
        <v>3.419925218931418</v>
      </c>
      <c r="P34" s="76">
        <f>分析係数表!C37</f>
        <v>0.50371087447563734</v>
      </c>
      <c r="Q34" s="82">
        <f t="shared" si="5"/>
        <v>1.7226535226692301</v>
      </c>
      <c r="R34" s="83">
        <v>1.9467414237225631</v>
      </c>
      <c r="S34" s="84">
        <f t="shared" si="6"/>
        <v>1.9467414237225631</v>
      </c>
      <c r="T34" s="85">
        <f>分析係数表!F37</f>
        <v>0.71979535615899248</v>
      </c>
      <c r="U34" s="86">
        <f t="shared" si="7"/>
        <v>1.4012554364378464</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投入係数表!F35</f>
        <v>0</v>
      </c>
      <c r="E35" s="77">
        <f t="shared" si="0"/>
        <v>0</v>
      </c>
      <c r="F35" s="76">
        <f>分析係数表!C38</f>
        <v>2.603198214949809E-3</v>
      </c>
      <c r="G35" s="77">
        <f t="shared" si="1"/>
        <v>0</v>
      </c>
      <c r="H35" s="77">
        <v>0</v>
      </c>
      <c r="I35" s="77">
        <f t="shared" si="2"/>
        <v>0</v>
      </c>
      <c r="J35" s="76">
        <f>分析係数表!G38</f>
        <v>0.5</v>
      </c>
      <c r="K35" s="78">
        <f t="shared" si="3"/>
        <v>0</v>
      </c>
      <c r="L35" s="79"/>
      <c r="M35" s="80"/>
      <c r="N35" s="81">
        <f>分析係数表!H38</f>
        <v>4.7820525435402932E-2</v>
      </c>
      <c r="O35" s="82">
        <f t="shared" si="4"/>
        <v>2.9983469447997639</v>
      </c>
      <c r="P35" s="76">
        <f>分析係数表!C38</f>
        <v>2.603198214949809E-3</v>
      </c>
      <c r="Q35" s="82">
        <f t="shared" si="5"/>
        <v>7.8052914145029587E-3</v>
      </c>
      <c r="R35" s="83">
        <v>8.7760993625051915E-3</v>
      </c>
      <c r="S35" s="84">
        <f t="shared" si="6"/>
        <v>8.7760993625051915E-3</v>
      </c>
      <c r="T35" s="85">
        <f>分析係数表!F38</f>
        <v>0.66666666666666663</v>
      </c>
      <c r="U35" s="86">
        <f t="shared" si="7"/>
        <v>5.8507329083367938E-3</v>
      </c>
      <c r="V35" s="87">
        <f>分析係数表!D38</f>
        <v>1.0833333333333333</v>
      </c>
      <c r="W35" s="167">
        <f t="shared" si="8"/>
        <v>0</v>
      </c>
      <c r="X35" s="76">
        <f>分析係数表!E38</f>
        <v>0</v>
      </c>
      <c r="Y35" s="166">
        <f t="shared" si="9"/>
        <v>0</v>
      </c>
    </row>
    <row r="36" spans="1:25" x14ac:dyDescent="0.2">
      <c r="A36" s="6" t="s">
        <v>24</v>
      </c>
      <c r="B36" s="5" t="s">
        <v>39</v>
      </c>
      <c r="C36" s="90"/>
      <c r="D36" s="76">
        <f>投入係数表!F36</f>
        <v>0</v>
      </c>
      <c r="E36" s="77">
        <f t="shared" si="0"/>
        <v>0</v>
      </c>
      <c r="F36" s="76">
        <f>分析係数表!C39</f>
        <v>1</v>
      </c>
      <c r="G36" s="77">
        <f t="shared" si="1"/>
        <v>0</v>
      </c>
      <c r="H36" s="77">
        <v>0</v>
      </c>
      <c r="I36" s="77">
        <f t="shared" si="2"/>
        <v>0</v>
      </c>
      <c r="J36" s="76">
        <f>分析係数表!G39</f>
        <v>0.35424286759326995</v>
      </c>
      <c r="K36" s="78">
        <f t="shared" si="3"/>
        <v>0</v>
      </c>
      <c r="L36" s="79"/>
      <c r="M36" s="80"/>
      <c r="N36" s="81">
        <f>分析係数表!H39</f>
        <v>4.3622290006231756E-3</v>
      </c>
      <c r="O36" s="82">
        <f t="shared" si="4"/>
        <v>0.2735117583390731</v>
      </c>
      <c r="P36" s="76">
        <f>分析係数表!C39</f>
        <v>1</v>
      </c>
      <c r="Q36" s="82">
        <f t="shared" si="5"/>
        <v>0.2735117583390731</v>
      </c>
      <c r="R36" s="83">
        <v>0.28851221287499035</v>
      </c>
      <c r="S36" s="84">
        <f t="shared" si="6"/>
        <v>0.28851221287499035</v>
      </c>
      <c r="T36" s="85">
        <f>分析係数表!F39</f>
        <v>0.70501097293343085</v>
      </c>
      <c r="U36" s="86">
        <f t="shared" si="7"/>
        <v>0.20340427590217405</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投入係数表!F37</f>
        <v>0</v>
      </c>
      <c r="E37" s="77">
        <f t="shared" si="0"/>
        <v>0</v>
      </c>
      <c r="F37" s="76">
        <f>分析係数表!C40</f>
        <v>0.80741531074953321</v>
      </c>
      <c r="G37" s="77">
        <f t="shared" si="1"/>
        <v>0</v>
      </c>
      <c r="H37" s="77">
        <v>0</v>
      </c>
      <c r="I37" s="77">
        <f t="shared" si="2"/>
        <v>0</v>
      </c>
      <c r="J37" s="76">
        <f>分析係数表!G40</f>
        <v>0.58044960848699167</v>
      </c>
      <c r="K37" s="78">
        <f t="shared" si="3"/>
        <v>0</v>
      </c>
      <c r="L37" s="79"/>
      <c r="M37" s="80"/>
      <c r="N37" s="81">
        <f>分析係数表!H40</f>
        <v>3.1486765718783824E-2</v>
      </c>
      <c r="O37" s="82">
        <f t="shared" si="4"/>
        <v>1.9742202105677458</v>
      </c>
      <c r="P37" s="76">
        <f>分析係数表!C40</f>
        <v>0.80741531074953321</v>
      </c>
      <c r="Q37" s="82">
        <f t="shared" si="5"/>
        <v>1.5940156248035653</v>
      </c>
      <c r="R37" s="83">
        <v>1.5957933424928563</v>
      </c>
      <c r="S37" s="84">
        <f t="shared" si="6"/>
        <v>1.5957933424928563</v>
      </c>
      <c r="T37" s="85">
        <f>分析係数表!F40</f>
        <v>0.7794897701439758</v>
      </c>
      <c r="U37" s="86">
        <f t="shared" si="7"/>
        <v>1.2439045857370434</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投入係数表!F38</f>
        <v>0</v>
      </c>
      <c r="E38" s="77">
        <f t="shared" si="0"/>
        <v>0</v>
      </c>
      <c r="F38" s="76">
        <f>分析係数表!C41</f>
        <v>0.45201238390092879</v>
      </c>
      <c r="G38" s="77">
        <f t="shared" si="1"/>
        <v>0</v>
      </c>
      <c r="H38" s="77">
        <v>0</v>
      </c>
      <c r="I38" s="77">
        <f t="shared" si="2"/>
        <v>0</v>
      </c>
      <c r="J38" s="76">
        <f>分析係数表!G41</f>
        <v>0.48819421350182907</v>
      </c>
      <c r="K38" s="78">
        <f t="shared" si="3"/>
        <v>0</v>
      </c>
      <c r="L38" s="79"/>
      <c r="M38" s="80"/>
      <c r="N38" s="81">
        <f>分析係数表!H41</f>
        <v>5.5823411722260484E-2</v>
      </c>
      <c r="O38" s="82">
        <f t="shared" si="4"/>
        <v>3.5001279149857325</v>
      </c>
      <c r="P38" s="76">
        <f>分析係数表!C41</f>
        <v>0.45201238390092879</v>
      </c>
      <c r="Q38" s="82">
        <f t="shared" si="5"/>
        <v>1.5821011628108883</v>
      </c>
      <c r="R38" s="83">
        <v>1.5960441189978185</v>
      </c>
      <c r="S38" s="84">
        <f t="shared" si="6"/>
        <v>1.5960441189978185</v>
      </c>
      <c r="T38" s="85">
        <f>分析係数表!F41</f>
        <v>0.58829398071167271</v>
      </c>
      <c r="U38" s="86">
        <f t="shared" si="7"/>
        <v>0.93894314815668134</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投入係数表!F39</f>
        <v>0</v>
      </c>
      <c r="E39" s="77">
        <f>$C$8*D39</f>
        <v>0</v>
      </c>
      <c r="F39" s="76">
        <f>分析係数表!C42</f>
        <v>0.22977941176470584</v>
      </c>
      <c r="G39" s="77">
        <f>E39*F39</f>
        <v>0</v>
      </c>
      <c r="H39" s="77">
        <v>0</v>
      </c>
      <c r="I39" s="77">
        <f>C39+H39</f>
        <v>0</v>
      </c>
      <c r="J39" s="76">
        <f>分析係数表!G42</f>
        <v>0.5</v>
      </c>
      <c r="K39" s="78">
        <f>I39*J39</f>
        <v>0</v>
      </c>
      <c r="L39" s="79"/>
      <c r="M39" s="80"/>
      <c r="N39" s="81">
        <f>分析係数表!H42</f>
        <v>1.6268162288038308E-2</v>
      </c>
      <c r="O39" s="82">
        <f t="shared" si="4"/>
        <v>1.020013775460002</v>
      </c>
      <c r="P39" s="76">
        <f>分析係数表!C42</f>
        <v>0.22977941176470584</v>
      </c>
      <c r="Q39" s="82">
        <f>O39*P39</f>
        <v>0.23437816531709602</v>
      </c>
      <c r="R39" s="83">
        <v>0.24031702312403536</v>
      </c>
      <c r="S39" s="84">
        <f>I39+R39</f>
        <v>0.24031702312403536</v>
      </c>
      <c r="T39" s="85">
        <f>分析係数表!F42</f>
        <v>0.56349206349206349</v>
      </c>
      <c r="U39" s="86">
        <f t="shared" si="7"/>
        <v>0.13541673525243261</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投入係数表!F40</f>
        <v>0</v>
      </c>
      <c r="E40" s="77">
        <f>$C$8*D40</f>
        <v>0</v>
      </c>
      <c r="F40" s="76">
        <f>分析係数表!C43</f>
        <v>0.15755839576906128</v>
      </c>
      <c r="G40" s="77">
        <f>E40*F40</f>
        <v>0</v>
      </c>
      <c r="H40" s="77">
        <v>0</v>
      </c>
      <c r="I40" s="77">
        <f>C40+H40</f>
        <v>0</v>
      </c>
      <c r="J40" s="76">
        <f>分析係数表!G43</f>
        <v>0.37795275590551181</v>
      </c>
      <c r="K40" s="78">
        <f>I40*J40</f>
        <v>0</v>
      </c>
      <c r="L40" s="79"/>
      <c r="M40" s="80"/>
      <c r="N40" s="81">
        <f>分析係数表!H43</f>
        <v>4.3425497720489356E-2</v>
      </c>
      <c r="O40" s="82">
        <f t="shared" si="4"/>
        <v>2.7227787070746827</v>
      </c>
      <c r="P40" s="76">
        <f>分析係数表!C43</f>
        <v>0.15755839576906128</v>
      </c>
      <c r="Q40" s="82">
        <f>O40*P40</f>
        <v>0.42899664512084584</v>
      </c>
      <c r="R40" s="83">
        <v>0.60982323617172074</v>
      </c>
      <c r="S40" s="84">
        <f>I40+R40</f>
        <v>0.60982323617172074</v>
      </c>
      <c r="T40" s="85">
        <f>分析係数表!F43</f>
        <v>0.59317585301837272</v>
      </c>
      <c r="U40" s="86">
        <f t="shared" si="7"/>
        <v>0.36173241830658504</v>
      </c>
      <c r="V40" s="87">
        <f>分析係数表!D43</f>
        <v>0.81889763779527558</v>
      </c>
      <c r="W40" s="167">
        <f t="shared" si="8"/>
        <v>0</v>
      </c>
      <c r="X40" s="76">
        <f>分析係数表!E43</f>
        <v>0.67322834645669294</v>
      </c>
      <c r="Y40" s="166">
        <f t="shared" si="9"/>
        <v>0</v>
      </c>
    </row>
    <row r="41" spans="1:25" x14ac:dyDescent="0.2">
      <c r="A41" s="6" t="s">
        <v>340</v>
      </c>
      <c r="B41" s="5" t="s">
        <v>42</v>
      </c>
      <c r="C41" s="90"/>
      <c r="D41" s="76">
        <f>投入係数表!F41</f>
        <v>0</v>
      </c>
      <c r="E41" s="77">
        <f>$C$8*D41</f>
        <v>0</v>
      </c>
      <c r="F41" s="76">
        <f>分析係数表!C44</f>
        <v>0.3172445048719692</v>
      </c>
      <c r="G41" s="77">
        <f>E41*F41</f>
        <v>0</v>
      </c>
      <c r="H41" s="77">
        <v>0</v>
      </c>
      <c r="I41" s="77">
        <f>C41+H41</f>
        <v>0</v>
      </c>
      <c r="J41" s="76">
        <f>分析係数表!G44</f>
        <v>0.27070707070707073</v>
      </c>
      <c r="K41" s="78">
        <f>I41*J41</f>
        <v>0</v>
      </c>
      <c r="L41" s="79"/>
      <c r="M41" s="80"/>
      <c r="N41" s="81">
        <f>分析係数表!H44</f>
        <v>0.1249959001607137</v>
      </c>
      <c r="O41" s="82">
        <f t="shared" si="4"/>
        <v>7.8372429400767496</v>
      </c>
      <c r="P41" s="76">
        <f>分析係数表!C44</f>
        <v>0.3172445048719692</v>
      </c>
      <c r="Q41" s="82">
        <f>O41*P41</f>
        <v>2.4863222560859848</v>
      </c>
      <c r="R41" s="83">
        <v>2.5089802347567796</v>
      </c>
      <c r="S41" s="84">
        <f>I41+R41</f>
        <v>2.5089802347567796</v>
      </c>
      <c r="T41" s="85">
        <f>分析係数表!F44</f>
        <v>0.56111111111111112</v>
      </c>
      <c r="U41" s="86">
        <f t="shared" si="7"/>
        <v>1.4078166872801929</v>
      </c>
      <c r="V41" s="87">
        <f>分析係数表!D44</f>
        <v>0.3292929292929293</v>
      </c>
      <c r="W41" s="167">
        <f t="shared" si="8"/>
        <v>1</v>
      </c>
      <c r="X41" s="76">
        <f>分析係数表!E44</f>
        <v>0.21363636363636362</v>
      </c>
      <c r="Y41" s="166">
        <f t="shared" si="9"/>
        <v>1</v>
      </c>
    </row>
    <row r="42" spans="1:25" x14ac:dyDescent="0.2">
      <c r="A42" s="6" t="s">
        <v>341</v>
      </c>
      <c r="B42" s="5" t="s">
        <v>278</v>
      </c>
      <c r="C42" s="90"/>
      <c r="D42" s="76">
        <f>投入係数表!F42</f>
        <v>0</v>
      </c>
      <c r="E42" s="77">
        <f>$C$8*D42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2.1806889398220702E-2</v>
      </c>
      <c r="S42" s="84">
        <f>I42+R42</f>
        <v>2.1806889398220702E-2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4.6672428694900625E-2</v>
      </c>
      <c r="G43" s="77">
        <f>E43*F43</f>
        <v>0</v>
      </c>
      <c r="H43" s="77">
        <v>0</v>
      </c>
      <c r="I43" s="77">
        <f>C43+H43</f>
        <v>0</v>
      </c>
      <c r="J43" s="76">
        <f>分析係数表!G46</f>
        <v>1.8518518518518517E-2</v>
      </c>
      <c r="K43" s="78">
        <f>I43*J43</f>
        <v>0</v>
      </c>
      <c r="L43" s="79"/>
      <c r="M43" s="80"/>
      <c r="N43" s="81">
        <f>分析係数表!H46</f>
        <v>2.5582997146511858E-2</v>
      </c>
      <c r="O43" s="82">
        <f t="shared" si="4"/>
        <v>1.6040539210862936</v>
      </c>
      <c r="P43" s="76">
        <f>分析係数表!C46</f>
        <v>4.6672428694900625E-2</v>
      </c>
      <c r="Q43" s="82">
        <f>O43*P43</f>
        <v>7.4865092254675789E-2</v>
      </c>
      <c r="R43" s="83">
        <v>8.1002454493953227E-2</v>
      </c>
      <c r="S43" s="84">
        <f>I43+R43</f>
        <v>8.1002454493953227E-2</v>
      </c>
      <c r="T43" s="85">
        <f>分析係数表!F46</f>
        <v>0.35185185185185186</v>
      </c>
      <c r="U43" s="86">
        <f t="shared" si="7"/>
        <v>2.8500863618242802E-2</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投入係数表!F44</f>
        <v>0</v>
      </c>
      <c r="E44" s="91">
        <f>SUM(E5:E43)</f>
        <v>0</v>
      </c>
      <c r="F44" s="92">
        <f>分析係数表!C47</f>
        <v>0.39611399613657461</v>
      </c>
      <c r="G44" s="91">
        <f>SUM(G5:G43)</f>
        <v>0</v>
      </c>
      <c r="H44" s="91">
        <f>SUM(H5:H43)</f>
        <v>0</v>
      </c>
      <c r="I44" s="91">
        <f>SUM(I5:I43)</f>
        <v>100</v>
      </c>
      <c r="J44" s="92">
        <f>分析係数表!G47</f>
        <v>0.26621430495689657</v>
      </c>
      <c r="K44" s="93">
        <f>SUM(K5:K43)</f>
        <v>100</v>
      </c>
      <c r="L44" s="94">
        <f>最終需要_まとめ!$L$33</f>
        <v>0.627</v>
      </c>
      <c r="M44" s="91">
        <f>K44*L44</f>
        <v>62.7</v>
      </c>
      <c r="N44" s="95">
        <f>分析係数表!H47</f>
        <v>1</v>
      </c>
      <c r="O44" s="96">
        <f>SUM(O5:O43)</f>
        <v>62.699999999999996</v>
      </c>
      <c r="P44" s="92">
        <f>分析係数表!C47</f>
        <v>0.39611399613657461</v>
      </c>
      <c r="Q44" s="96">
        <f>SUM(Q5:Q43)</f>
        <v>18.465681422108943</v>
      </c>
      <c r="R44" s="91">
        <f>SUM(R5:R43)</f>
        <v>20.76102598071698</v>
      </c>
      <c r="S44" s="97">
        <f>SUM(S5:S43)</f>
        <v>120.76102598071701</v>
      </c>
      <c r="T44" s="98">
        <f>分析係数表!F47</f>
        <v>0.49986530172413796</v>
      </c>
      <c r="U44" s="99">
        <f>SUM(U5:U43)</f>
        <v>112.5203733667306</v>
      </c>
      <c r="V44" s="100">
        <f>分析係数表!D47</f>
        <v>0.10482893318965517</v>
      </c>
      <c r="W44" s="164">
        <f>SUM(W5:W43)</f>
        <v>102</v>
      </c>
      <c r="X44" s="92">
        <f>分析係数表!E47</f>
        <v>8.4725215517241381E-2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2015年上郡町産業連関表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0.21120689655172414</v>
      </c>
      <c r="E5" s="77">
        <f t="shared" ref="E5:E38" si="0">$C$9*D5</f>
        <v>21.120689655172413</v>
      </c>
      <c r="F5" s="76">
        <f>分析係数表!C8</f>
        <v>1</v>
      </c>
      <c r="G5" s="77">
        <f t="shared" ref="G5:G38" si="1">E5*F5</f>
        <v>21.120689655172413</v>
      </c>
      <c r="H5" s="77">
        <f t="array" ref="H5:H43">MMULT(逆行列係数!C5:AO43,'5'!G5:G43)</f>
        <v>25.264753182935351</v>
      </c>
      <c r="I5" s="77">
        <f t="shared" ref="I5:I38" si="2">C5+H5</f>
        <v>25.264753182935351</v>
      </c>
      <c r="J5" s="76">
        <f>分析係数表!G8</f>
        <v>0.11967899511514306</v>
      </c>
      <c r="K5" s="78">
        <f t="shared" ref="K5:K38" si="3">I5*J5</f>
        <v>3.0236602727658148</v>
      </c>
      <c r="L5" s="79" t="s">
        <v>180</v>
      </c>
      <c r="M5" s="80" t="s">
        <v>180</v>
      </c>
      <c r="N5" s="81">
        <f>分析係数表!H8</f>
        <v>1.4037849716291122E-2</v>
      </c>
      <c r="O5" s="82">
        <f t="shared" ref="O5:O43" si="4">$M$44*N5</f>
        <v>0.17933556023028066</v>
      </c>
      <c r="P5" s="76">
        <f>分析係数表!C8</f>
        <v>1</v>
      </c>
      <c r="Q5" s="82">
        <f t="shared" ref="Q5:Q38" si="5">O5*P5</f>
        <v>0.17933556023028066</v>
      </c>
      <c r="R5" s="83">
        <f t="array" ref="R5:R43">MMULT(逆行列係数!C5:AO43,'5'!Q5:Q43)</f>
        <v>0.25934230725071639</v>
      </c>
      <c r="S5" s="84">
        <f t="shared" ref="S5:S38" si="6">I5+R5</f>
        <v>25.524095490186067</v>
      </c>
      <c r="T5" s="85">
        <f>分析係数表!F8</f>
        <v>0.45208187950686207</v>
      </c>
      <c r="U5" s="86">
        <f t="shared" ref="U5:U43" si="7">S5*T5</f>
        <v>11.538981061915939</v>
      </c>
      <c r="V5" s="87">
        <f>分析係数表!D8</f>
        <v>4.4545243079785996E-2</v>
      </c>
      <c r="W5" s="167">
        <f t="shared" ref="W5:W43" si="8">ROUND(S5*V5,0)</f>
        <v>1</v>
      </c>
      <c r="X5" s="76">
        <f>分析係数表!E8</f>
        <v>3.7217957664573156E-2</v>
      </c>
      <c r="Y5" s="166">
        <f t="shared" ref="Y5:Y43" si="9">ROUND(S5*X5,0)</f>
        <v>1</v>
      </c>
    </row>
    <row r="6" spans="1:25" x14ac:dyDescent="0.2">
      <c r="A6" s="6" t="s">
        <v>219</v>
      </c>
      <c r="B6" s="5" t="s">
        <v>265</v>
      </c>
      <c r="C6" s="90"/>
      <c r="D6" s="76">
        <f>投入係数表!G6</f>
        <v>5.0709939148073022E-4</v>
      </c>
      <c r="E6" s="77">
        <f t="shared" si="0"/>
        <v>5.0709939148073022E-2</v>
      </c>
      <c r="F6" s="76">
        <f>分析係数表!C9</f>
        <v>0.71764705882352942</v>
      </c>
      <c r="G6" s="77">
        <f t="shared" si="1"/>
        <v>3.6391838682734753E-2</v>
      </c>
      <c r="H6" s="77">
        <v>5.8332833862352634E-2</v>
      </c>
      <c r="I6" s="77">
        <f t="shared" si="2"/>
        <v>5.8332833862352634E-2</v>
      </c>
      <c r="J6" s="76">
        <f>分析係数表!G9</f>
        <v>0.25757575757575757</v>
      </c>
      <c r="K6" s="78">
        <f t="shared" si="3"/>
        <v>1.5025123873636284E-2</v>
      </c>
      <c r="L6" s="79"/>
      <c r="M6" s="80"/>
      <c r="N6" s="81">
        <f>分析係数表!H9</f>
        <v>7.2157171438879601E-4</v>
      </c>
      <c r="O6" s="82">
        <f t="shared" si="4"/>
        <v>9.2181830024910625E-3</v>
      </c>
      <c r="P6" s="76">
        <f>分析係数表!C9</f>
        <v>0.71764705882352942</v>
      </c>
      <c r="Q6" s="82">
        <f t="shared" si="5"/>
        <v>6.6154019194347626E-3</v>
      </c>
      <c r="R6" s="83">
        <v>8.1278459422204439E-3</v>
      </c>
      <c r="S6" s="84">
        <f t="shared" si="6"/>
        <v>6.6460679804573083E-2</v>
      </c>
      <c r="T6" s="85">
        <f>分析係数表!F9</f>
        <v>0.71212121212121215</v>
      </c>
      <c r="U6" s="86">
        <f t="shared" si="7"/>
        <v>4.7328059860832349E-2</v>
      </c>
      <c r="V6" s="87">
        <f>分析係数表!D9</f>
        <v>0.16666666666666666</v>
      </c>
      <c r="W6" s="167">
        <f t="shared" si="8"/>
        <v>0</v>
      </c>
      <c r="X6" s="76">
        <f>分析係数表!E9</f>
        <v>3.0303030303030304E-2</v>
      </c>
      <c r="Y6" s="166">
        <f t="shared" si="9"/>
        <v>0</v>
      </c>
    </row>
    <row r="7" spans="1:25" x14ac:dyDescent="0.2">
      <c r="A7" s="6" t="s">
        <v>220</v>
      </c>
      <c r="B7" s="5" t="s">
        <v>266</v>
      </c>
      <c r="C7" s="90"/>
      <c r="D7" s="76">
        <f>投入係数表!G7</f>
        <v>4.031440162271805E-2</v>
      </c>
      <c r="E7" s="77">
        <f t="shared" si="0"/>
        <v>4.0314401622718048</v>
      </c>
      <c r="F7" s="76">
        <f>分析係数表!C10</f>
        <v>2.3584905660377409E-2</v>
      </c>
      <c r="G7" s="77">
        <f t="shared" si="1"/>
        <v>9.5081135902637115E-2</v>
      </c>
      <c r="H7" s="77">
        <v>9.7698812011317415E-2</v>
      </c>
      <c r="I7" s="77">
        <f t="shared" si="2"/>
        <v>9.7698812011317415E-2</v>
      </c>
      <c r="J7" s="76">
        <f>分析係数表!G10</f>
        <v>0.2857142857142857</v>
      </c>
      <c r="K7" s="78">
        <f t="shared" si="3"/>
        <v>2.7913946288947833E-2</v>
      </c>
      <c r="L7" s="79"/>
      <c r="M7" s="80"/>
      <c r="N7" s="81">
        <f>分析係数表!H10</f>
        <v>1.443143428777592E-3</v>
      </c>
      <c r="O7" s="82">
        <f t="shared" si="4"/>
        <v>1.8436366004982125E-2</v>
      </c>
      <c r="P7" s="76">
        <f>分析係数表!C10</f>
        <v>2.3584905660377409E-2</v>
      </c>
      <c r="Q7" s="82">
        <f t="shared" si="5"/>
        <v>4.3481995294769257E-4</v>
      </c>
      <c r="R7" s="83">
        <v>6.23526871666189E-4</v>
      </c>
      <c r="S7" s="84">
        <f t="shared" si="6"/>
        <v>9.8322338882983598E-2</v>
      </c>
      <c r="T7" s="85">
        <f>分析係数表!F10</f>
        <v>0.5714285714285714</v>
      </c>
      <c r="U7" s="86">
        <f t="shared" si="7"/>
        <v>5.6184193647419195E-2</v>
      </c>
      <c r="V7" s="87">
        <f>分析係数表!D10</f>
        <v>0.14285714285714285</v>
      </c>
      <c r="W7" s="167">
        <f t="shared" si="8"/>
        <v>0</v>
      </c>
      <c r="X7" s="76">
        <f>分析係数表!E10</f>
        <v>0</v>
      </c>
      <c r="Y7" s="166">
        <f t="shared" si="9"/>
        <v>0</v>
      </c>
    </row>
    <row r="8" spans="1:25" x14ac:dyDescent="0.2">
      <c r="A8" s="6" t="s">
        <v>221</v>
      </c>
      <c r="B8" s="5" t="s">
        <v>27</v>
      </c>
      <c r="C8" s="90"/>
      <c r="D8" s="76">
        <f>投入係数表!G8</f>
        <v>2.5354969574036511E-4</v>
      </c>
      <c r="E8" s="77">
        <f t="shared" si="0"/>
        <v>2.5354969574036511E-2</v>
      </c>
      <c r="F8" s="76">
        <f>分析係数表!C11</f>
        <v>0</v>
      </c>
      <c r="G8" s="77">
        <f t="shared" si="1"/>
        <v>0</v>
      </c>
      <c r="H8" s="77">
        <v>0</v>
      </c>
      <c r="I8" s="77">
        <f t="shared" si="2"/>
        <v>0</v>
      </c>
      <c r="J8" s="76">
        <f>分析係数表!G11</f>
        <v>1</v>
      </c>
      <c r="K8" s="78">
        <f t="shared" si="3"/>
        <v>0</v>
      </c>
      <c r="L8" s="79"/>
      <c r="M8" s="80"/>
      <c r="N8" s="81">
        <f>分析係数表!H11</f>
        <v>-3.2798714290399818E-5</v>
      </c>
      <c r="O8" s="82">
        <f t="shared" si="4"/>
        <v>-4.1900831829504832E-4</v>
      </c>
      <c r="P8" s="76">
        <f>分析係数表!C11</f>
        <v>0</v>
      </c>
      <c r="Q8" s="82">
        <f t="shared" si="5"/>
        <v>0</v>
      </c>
      <c r="R8" s="83">
        <v>0</v>
      </c>
      <c r="S8" s="84">
        <f t="shared" si="6"/>
        <v>0</v>
      </c>
      <c r="T8" s="85">
        <f>分析係数表!F11</f>
        <v>1</v>
      </c>
      <c r="U8" s="86">
        <f t="shared" si="7"/>
        <v>0</v>
      </c>
      <c r="V8" s="87">
        <f>分析係数表!D11</f>
        <v>1</v>
      </c>
      <c r="W8" s="167">
        <f t="shared" si="8"/>
        <v>0</v>
      </c>
      <c r="X8" s="76">
        <f>分析係数表!E11</f>
        <v>0</v>
      </c>
      <c r="Y8" s="166">
        <f t="shared" si="9"/>
        <v>0</v>
      </c>
    </row>
    <row r="9" spans="1:25" x14ac:dyDescent="0.2">
      <c r="A9" s="6" t="s">
        <v>222</v>
      </c>
      <c r="B9" s="5" t="s">
        <v>190</v>
      </c>
      <c r="C9" s="75">
        <f>最終需要_まとめ!C10</f>
        <v>100</v>
      </c>
      <c r="D9" s="76">
        <f>投入係数表!G9</f>
        <v>0.21399594320486814</v>
      </c>
      <c r="E9" s="77">
        <f t="shared" si="0"/>
        <v>21.399594320486813</v>
      </c>
      <c r="F9" s="76">
        <f>分析係数表!C12</f>
        <v>0.10853964836742014</v>
      </c>
      <c r="G9" s="77">
        <f t="shared" si="1"/>
        <v>2.3227044427510797</v>
      </c>
      <c r="H9" s="77">
        <v>2.7503333992041372</v>
      </c>
      <c r="I9" s="77">
        <f t="shared" si="2"/>
        <v>102.75033339920414</v>
      </c>
      <c r="J9" s="76">
        <f>分析係数表!G12</f>
        <v>0.14452332657200812</v>
      </c>
      <c r="K9" s="78">
        <f t="shared" si="3"/>
        <v>14.849819989235892</v>
      </c>
      <c r="L9" s="79"/>
      <c r="M9" s="80"/>
      <c r="N9" s="81">
        <f>分析係数表!H12</f>
        <v>0.10554626258650661</v>
      </c>
      <c r="O9" s="82">
        <f t="shared" si="4"/>
        <v>1.3483687682734653</v>
      </c>
      <c r="P9" s="76">
        <f>分析係数表!C12</f>
        <v>0.10853964836742014</v>
      </c>
      <c r="Q9" s="82">
        <f t="shared" si="5"/>
        <v>0.14635147197801332</v>
      </c>
      <c r="R9" s="83">
        <v>0.1607012237532518</v>
      </c>
      <c r="S9" s="84">
        <f t="shared" si="6"/>
        <v>102.91103462295739</v>
      </c>
      <c r="T9" s="85">
        <f>分析係数表!F12</f>
        <v>0.28575050709939148</v>
      </c>
      <c r="U9" s="86">
        <f t="shared" si="7"/>
        <v>29.406880329633108</v>
      </c>
      <c r="V9" s="87">
        <f>分析係数表!D12</f>
        <v>4.7413793103448273E-2</v>
      </c>
      <c r="W9" s="167">
        <f t="shared" si="8"/>
        <v>5</v>
      </c>
      <c r="X9" s="76">
        <f>分析係数表!E12</f>
        <v>4.5131845841784993E-2</v>
      </c>
      <c r="Y9" s="166">
        <f t="shared" si="9"/>
        <v>5</v>
      </c>
    </row>
    <row r="10" spans="1:25" x14ac:dyDescent="0.2">
      <c r="A10" s="6" t="s">
        <v>223</v>
      </c>
      <c r="B10" s="5" t="s">
        <v>28</v>
      </c>
      <c r="C10" s="90"/>
      <c r="D10" s="76">
        <f>投入係数表!G10</f>
        <v>1.2677484787018255E-3</v>
      </c>
      <c r="E10" s="77">
        <f t="shared" si="0"/>
        <v>0.12677484787018256</v>
      </c>
      <c r="F10" s="76">
        <f>分析係数表!C13</f>
        <v>0</v>
      </c>
      <c r="G10" s="77">
        <f t="shared" si="1"/>
        <v>0</v>
      </c>
      <c r="H10" s="77">
        <v>0</v>
      </c>
      <c r="I10" s="77">
        <f t="shared" si="2"/>
        <v>0</v>
      </c>
      <c r="J10" s="76">
        <f>分析係数表!G13</f>
        <v>0.25</v>
      </c>
      <c r="K10" s="78">
        <f t="shared" si="3"/>
        <v>0</v>
      </c>
      <c r="L10" s="79"/>
      <c r="M10" s="80"/>
      <c r="N10" s="81">
        <f>分析係数表!H13</f>
        <v>1.571058414510151E-2</v>
      </c>
      <c r="O10" s="82">
        <f t="shared" si="4"/>
        <v>0.2007049844633281</v>
      </c>
      <c r="P10" s="76">
        <f>分析係数表!C13</f>
        <v>0</v>
      </c>
      <c r="Q10" s="82">
        <f t="shared" si="5"/>
        <v>0</v>
      </c>
      <c r="R10" s="83">
        <v>0</v>
      </c>
      <c r="S10" s="84">
        <f t="shared" si="6"/>
        <v>0</v>
      </c>
      <c r="T10" s="85">
        <f>分析係数表!F13</f>
        <v>0.40476190476190477</v>
      </c>
      <c r="U10" s="86">
        <f t="shared" si="7"/>
        <v>0</v>
      </c>
      <c r="V10" s="87">
        <f>分析係数表!D13</f>
        <v>0.15476190476190477</v>
      </c>
      <c r="W10" s="167">
        <f t="shared" si="8"/>
        <v>0</v>
      </c>
      <c r="X10" s="76">
        <f>分析係数表!E13</f>
        <v>0.11904761904761904</v>
      </c>
      <c r="Y10" s="166">
        <f t="shared" si="9"/>
        <v>0</v>
      </c>
    </row>
    <row r="11" spans="1:25" x14ac:dyDescent="0.2">
      <c r="A11" s="6" t="s">
        <v>224</v>
      </c>
      <c r="B11" s="5" t="s">
        <v>267</v>
      </c>
      <c r="C11" s="90"/>
      <c r="D11" s="76">
        <f>投入係数表!G11</f>
        <v>1.6227180527383367E-2</v>
      </c>
      <c r="E11" s="77">
        <f t="shared" si="0"/>
        <v>1.6227180527383367</v>
      </c>
      <c r="F11" s="76">
        <f>分析係数表!C14</f>
        <v>8.8339222614840951E-2</v>
      </c>
      <c r="G11" s="77">
        <f t="shared" si="1"/>
        <v>0.14334965130197314</v>
      </c>
      <c r="H11" s="77">
        <v>0.21617123169440047</v>
      </c>
      <c r="I11" s="77">
        <f t="shared" si="2"/>
        <v>0.21617123169440047</v>
      </c>
      <c r="J11" s="76">
        <f>分析係数表!G14</f>
        <v>0.19860627177700349</v>
      </c>
      <c r="K11" s="78">
        <f t="shared" si="3"/>
        <v>4.2932962392267689E-2</v>
      </c>
      <c r="L11" s="79"/>
      <c r="M11" s="80"/>
      <c r="N11" s="81">
        <f>分析係数表!H14</f>
        <v>1.3119485716159927E-3</v>
      </c>
      <c r="O11" s="82">
        <f t="shared" si="4"/>
        <v>1.6760332731801931E-2</v>
      </c>
      <c r="P11" s="76">
        <f>分析係数表!C14</f>
        <v>8.8339222614840951E-2</v>
      </c>
      <c r="Q11" s="82">
        <f t="shared" si="5"/>
        <v>1.4805947642934562E-3</v>
      </c>
      <c r="R11" s="83">
        <v>4.0702278008396204E-3</v>
      </c>
      <c r="S11" s="84">
        <f t="shared" si="6"/>
        <v>0.2202414594952401</v>
      </c>
      <c r="T11" s="85">
        <f>分析係数表!F14</f>
        <v>0.38327526132404183</v>
      </c>
      <c r="U11" s="86">
        <f t="shared" si="7"/>
        <v>8.4413102942426516E-2</v>
      </c>
      <c r="V11" s="87">
        <f>分析係数表!D14</f>
        <v>0.14285714285714285</v>
      </c>
      <c r="W11" s="167">
        <f t="shared" si="8"/>
        <v>0</v>
      </c>
      <c r="X11" s="76">
        <f>分析係数表!E14</f>
        <v>8.3623693379790948E-2</v>
      </c>
      <c r="Y11" s="166">
        <f t="shared" si="9"/>
        <v>0</v>
      </c>
    </row>
    <row r="12" spans="1:25" x14ac:dyDescent="0.2">
      <c r="A12" s="6" t="s">
        <v>225</v>
      </c>
      <c r="B12" s="5" t="s">
        <v>29</v>
      </c>
      <c r="C12" s="90"/>
      <c r="D12" s="76">
        <f>投入係数表!G12</f>
        <v>1.0395537525354969E-2</v>
      </c>
      <c r="E12" s="77">
        <f t="shared" si="0"/>
        <v>1.039553752535497</v>
      </c>
      <c r="F12" s="76">
        <f>分析係数表!C15</f>
        <v>0</v>
      </c>
      <c r="G12" s="77">
        <f t="shared" si="1"/>
        <v>0</v>
      </c>
      <c r="H12" s="77">
        <v>0</v>
      </c>
      <c r="I12" s="77">
        <f t="shared" si="2"/>
        <v>0</v>
      </c>
      <c r="J12" s="76">
        <f>分析係数表!G15</f>
        <v>9.5496894409937888E-2</v>
      </c>
      <c r="K12" s="78">
        <f t="shared" si="3"/>
        <v>0</v>
      </c>
      <c r="L12" s="79"/>
      <c r="M12" s="80"/>
      <c r="N12" s="81">
        <f>分析係数表!H15</f>
        <v>9.774016858539146E-3</v>
      </c>
      <c r="O12" s="82">
        <f t="shared" si="4"/>
        <v>0.12486447885192439</v>
      </c>
      <c r="P12" s="76">
        <f>分析係数表!C15</f>
        <v>0</v>
      </c>
      <c r="Q12" s="82">
        <f t="shared" si="5"/>
        <v>0</v>
      </c>
      <c r="R12" s="83">
        <v>0</v>
      </c>
      <c r="S12" s="84">
        <f t="shared" si="6"/>
        <v>0</v>
      </c>
      <c r="T12" s="85">
        <f>分析係数表!F15</f>
        <v>0.30357142857142855</v>
      </c>
      <c r="U12" s="86">
        <f t="shared" si="7"/>
        <v>0</v>
      </c>
      <c r="V12" s="87">
        <f>分析係数表!D15</f>
        <v>3.9596273291925464E-2</v>
      </c>
      <c r="W12" s="167">
        <f t="shared" si="8"/>
        <v>0</v>
      </c>
      <c r="X12" s="76">
        <f>分析係数表!E15</f>
        <v>3.7267080745341616E-2</v>
      </c>
      <c r="Y12" s="166">
        <f t="shared" si="9"/>
        <v>0</v>
      </c>
    </row>
    <row r="13" spans="1:25" x14ac:dyDescent="0.2">
      <c r="A13" s="6" t="s">
        <v>226</v>
      </c>
      <c r="B13" s="5" t="s">
        <v>30</v>
      </c>
      <c r="C13" s="90"/>
      <c r="D13" s="76">
        <f>投入係数表!G13</f>
        <v>4.5638945233265719E-3</v>
      </c>
      <c r="E13" s="77">
        <f t="shared" si="0"/>
        <v>0.45638945233265721</v>
      </c>
      <c r="F13" s="76">
        <f>分析係数表!C16</f>
        <v>0.17911646586345387</v>
      </c>
      <c r="G13" s="77">
        <f t="shared" si="1"/>
        <v>8.1746865759182802E-2</v>
      </c>
      <c r="H13" s="77">
        <v>0.15731842065540427</v>
      </c>
      <c r="I13" s="77">
        <f t="shared" si="2"/>
        <v>0.15731842065540427</v>
      </c>
      <c r="J13" s="76">
        <f>分析係数表!G16</f>
        <v>3.2586558044806514E-2</v>
      </c>
      <c r="K13" s="78">
        <f t="shared" si="3"/>
        <v>5.1264658462046196E-3</v>
      </c>
      <c r="L13" s="79"/>
      <c r="M13" s="80"/>
      <c r="N13" s="81">
        <f>分析係数表!H16</f>
        <v>1.8859260716979895E-2</v>
      </c>
      <c r="O13" s="82">
        <f t="shared" si="4"/>
        <v>0.24092978301965276</v>
      </c>
      <c r="P13" s="76">
        <f>分析係数表!C16</f>
        <v>0.17911646586345387</v>
      </c>
      <c r="Q13" s="82">
        <f t="shared" si="5"/>
        <v>4.3154491255728983E-2</v>
      </c>
      <c r="R13" s="83">
        <v>5.289057243623338E-2</v>
      </c>
      <c r="S13" s="84">
        <f t="shared" si="6"/>
        <v>0.21020899309163765</v>
      </c>
      <c r="T13" s="85">
        <f>分析係数表!F16</f>
        <v>0.28920570264765783</v>
      </c>
      <c r="U13" s="86">
        <f t="shared" si="7"/>
        <v>6.0793639549923714E-2</v>
      </c>
      <c r="V13" s="87">
        <f>分析係数表!D16</f>
        <v>0</v>
      </c>
      <c r="W13" s="167">
        <f t="shared" si="8"/>
        <v>0</v>
      </c>
      <c r="X13" s="76">
        <f>分析係数表!E16</f>
        <v>0</v>
      </c>
      <c r="Y13" s="166">
        <f t="shared" si="9"/>
        <v>0</v>
      </c>
    </row>
    <row r="14" spans="1:25" x14ac:dyDescent="0.2">
      <c r="A14" s="6" t="s">
        <v>2</v>
      </c>
      <c r="B14" s="5" t="s">
        <v>364</v>
      </c>
      <c r="C14" s="90"/>
      <c r="D14" s="76">
        <f>投入係数表!G14</f>
        <v>1.7494929006085194E-2</v>
      </c>
      <c r="E14" s="77">
        <f t="shared" si="0"/>
        <v>1.7494929006085194</v>
      </c>
      <c r="F14" s="76">
        <f>分析係数表!C17</f>
        <v>0.37357512953367877</v>
      </c>
      <c r="G14" s="77">
        <f t="shared" si="1"/>
        <v>0.65356703696307905</v>
      </c>
      <c r="H14" s="77">
        <v>0.86515177375797114</v>
      </c>
      <c r="I14" s="77">
        <f t="shared" si="2"/>
        <v>0.86515177375797114</v>
      </c>
      <c r="J14" s="76">
        <f>分析係数表!G17</f>
        <v>0.21247931930985584</v>
      </c>
      <c r="K14" s="78">
        <f t="shared" si="3"/>
        <v>0.18382685998780809</v>
      </c>
      <c r="L14" s="79"/>
      <c r="M14" s="80"/>
      <c r="N14" s="81">
        <f>分析係数表!H17</f>
        <v>3.1158778575879824E-3</v>
      </c>
      <c r="O14" s="82">
        <f t="shared" si="4"/>
        <v>3.9805790238029583E-2</v>
      </c>
      <c r="P14" s="76">
        <f>分析係数表!C17</f>
        <v>0.37357512953367877</v>
      </c>
      <c r="Q14" s="82">
        <f t="shared" si="5"/>
        <v>1.4870453244362347E-2</v>
      </c>
      <c r="R14" s="83">
        <v>2.8410391205085102E-2</v>
      </c>
      <c r="S14" s="84">
        <f t="shared" si="6"/>
        <v>0.89356216496305629</v>
      </c>
      <c r="T14" s="85">
        <f>分析係数表!F17</f>
        <v>0.32309146773812336</v>
      </c>
      <c r="U14" s="86">
        <f t="shared" si="7"/>
        <v>0.28870231139316899</v>
      </c>
      <c r="V14" s="87">
        <f>分析係数表!D17</f>
        <v>3.8761522098794611E-2</v>
      </c>
      <c r="W14" s="167">
        <f t="shared" si="8"/>
        <v>0</v>
      </c>
      <c r="X14" s="76">
        <f>分析係数表!E17</f>
        <v>3.8761522098794611E-2</v>
      </c>
      <c r="Y14" s="166">
        <f t="shared" si="9"/>
        <v>0</v>
      </c>
    </row>
    <row r="15" spans="1:25" x14ac:dyDescent="0.2">
      <c r="A15" s="6" t="s">
        <v>3</v>
      </c>
      <c r="B15" s="5" t="s">
        <v>31</v>
      </c>
      <c r="C15" s="90"/>
      <c r="D15" s="76">
        <f>投入係数表!G15</f>
        <v>1.2677484787018255E-3</v>
      </c>
      <c r="E15" s="77">
        <f t="shared" si="0"/>
        <v>0.12677484787018256</v>
      </c>
      <c r="F15" s="76">
        <f>分析係数表!C18</f>
        <v>9.0293453724604955E-2</v>
      </c>
      <c r="G15" s="77">
        <f t="shared" si="1"/>
        <v>1.1446938859610163E-2</v>
      </c>
      <c r="H15" s="77">
        <v>1.9634913210876053E-2</v>
      </c>
      <c r="I15" s="77">
        <f t="shared" si="2"/>
        <v>1.9634913210876053E-2</v>
      </c>
      <c r="J15" s="76">
        <f>分析係数表!G18</f>
        <v>0.21491228070175439</v>
      </c>
      <c r="K15" s="78">
        <f t="shared" si="3"/>
        <v>4.2197839795303799E-3</v>
      </c>
      <c r="L15" s="79"/>
      <c r="M15" s="80"/>
      <c r="N15" s="81">
        <f>分析係数表!H18</f>
        <v>4.9198071435599725E-4</v>
      </c>
      <c r="O15" s="82">
        <f t="shared" si="4"/>
        <v>6.2851247744257245E-3</v>
      </c>
      <c r="P15" s="76">
        <f>分析係数表!C18</f>
        <v>9.0293453724604955E-2</v>
      </c>
      <c r="Q15" s="82">
        <f t="shared" si="5"/>
        <v>5.6750562297297729E-4</v>
      </c>
      <c r="R15" s="83">
        <v>1.1275702004269338E-3</v>
      </c>
      <c r="S15" s="84">
        <f t="shared" si="6"/>
        <v>2.0762483411302986E-2</v>
      </c>
      <c r="T15" s="85">
        <f>分析係数表!F18</f>
        <v>0.46052631578947367</v>
      </c>
      <c r="U15" s="86">
        <f t="shared" si="7"/>
        <v>9.5616699920474269E-3</v>
      </c>
      <c r="V15" s="87">
        <f>分析係数表!D18</f>
        <v>2.1929824561403508E-2</v>
      </c>
      <c r="W15" s="167">
        <f t="shared" si="8"/>
        <v>0</v>
      </c>
      <c r="X15" s="76">
        <f>分析係数表!E18</f>
        <v>2.1929824561403508E-2</v>
      </c>
      <c r="Y15" s="166">
        <f t="shared" si="9"/>
        <v>0</v>
      </c>
    </row>
    <row r="16" spans="1:25" x14ac:dyDescent="0.2">
      <c r="A16" s="6" t="s">
        <v>4</v>
      </c>
      <c r="B16" s="5" t="s">
        <v>32</v>
      </c>
      <c r="C16" s="90"/>
      <c r="D16" s="76">
        <f>投入係数表!G16</f>
        <v>0</v>
      </c>
      <c r="E16" s="77">
        <f t="shared" si="0"/>
        <v>0</v>
      </c>
      <c r="F16" s="76">
        <f>分析係数表!C19</f>
        <v>1.9704433497536922E-2</v>
      </c>
      <c r="G16" s="77">
        <f t="shared" si="1"/>
        <v>0</v>
      </c>
      <c r="H16" s="77">
        <v>7.506565301648629E-4</v>
      </c>
      <c r="I16" s="77">
        <f t="shared" si="2"/>
        <v>7.506565301648629E-4</v>
      </c>
      <c r="J16" s="76">
        <f>分析係数表!G19</f>
        <v>6.3291139240506333E-2</v>
      </c>
      <c r="K16" s="78">
        <f t="shared" si="3"/>
        <v>4.7509906972459682E-5</v>
      </c>
      <c r="L16" s="79"/>
      <c r="M16" s="80"/>
      <c r="N16" s="81">
        <f>分析係数表!H19</f>
        <v>-1.3119485716159927E-4</v>
      </c>
      <c r="O16" s="82">
        <f t="shared" si="4"/>
        <v>-1.6760332731801933E-3</v>
      </c>
      <c r="P16" s="76">
        <f>分析係数表!C19</f>
        <v>1.9704433497536922E-2</v>
      </c>
      <c r="Q16" s="82">
        <f t="shared" si="5"/>
        <v>-3.3025286171038251E-5</v>
      </c>
      <c r="R16" s="83">
        <v>1.3423896377761055E-4</v>
      </c>
      <c r="S16" s="84">
        <f t="shared" si="6"/>
        <v>8.8489549394247342E-4</v>
      </c>
      <c r="T16" s="85">
        <f>分析係数表!F19</f>
        <v>0.26582278481012656</v>
      </c>
      <c r="U16" s="86">
        <f t="shared" si="7"/>
        <v>2.3522538446572075E-4</v>
      </c>
      <c r="V16" s="87">
        <f>分析係数表!D19</f>
        <v>3.7974683544303799E-2</v>
      </c>
      <c r="W16" s="167">
        <f t="shared" si="8"/>
        <v>0</v>
      </c>
      <c r="X16" s="76">
        <f>分析係数表!E19</f>
        <v>0</v>
      </c>
      <c r="Y16" s="166">
        <f t="shared" si="9"/>
        <v>0</v>
      </c>
    </row>
    <row r="17" spans="1:25" x14ac:dyDescent="0.2">
      <c r="A17" s="6" t="s">
        <v>5</v>
      </c>
      <c r="B17" s="5" t="s">
        <v>33</v>
      </c>
      <c r="C17" s="90"/>
      <c r="D17" s="76">
        <f>投入係数表!G17</f>
        <v>1.5212981744421906E-3</v>
      </c>
      <c r="E17" s="77">
        <f t="shared" si="0"/>
        <v>0.15212981744421905</v>
      </c>
      <c r="F17" s="76">
        <f>分析係数表!C20</f>
        <v>3.1397174254317317E-3</v>
      </c>
      <c r="G17" s="77">
        <f t="shared" si="1"/>
        <v>4.7764463875736281E-4</v>
      </c>
      <c r="H17" s="77">
        <v>5.3631395992541939E-4</v>
      </c>
      <c r="I17" s="77">
        <f t="shared" si="2"/>
        <v>5.3631395992541939E-4</v>
      </c>
      <c r="J17" s="76">
        <f>分析係数表!G20</f>
        <v>0.11538461538461539</v>
      </c>
      <c r="K17" s="78">
        <f t="shared" si="3"/>
        <v>6.1882379991394553E-5</v>
      </c>
      <c r="L17" s="79"/>
      <c r="M17" s="80"/>
      <c r="N17" s="81">
        <f>分析係数表!H20</f>
        <v>6.231755715175965E-4</v>
      </c>
      <c r="O17" s="82">
        <f t="shared" si="4"/>
        <v>7.9611580476059169E-3</v>
      </c>
      <c r="P17" s="76">
        <f>分析係数表!C20</f>
        <v>3.1397174254317317E-3</v>
      </c>
      <c r="Q17" s="82">
        <f t="shared" si="5"/>
        <v>2.4995786648684361E-5</v>
      </c>
      <c r="R17" s="83">
        <v>5.9838964784294188E-5</v>
      </c>
      <c r="S17" s="84">
        <f t="shared" si="6"/>
        <v>5.9615292470971361E-4</v>
      </c>
      <c r="T17" s="85">
        <f>分析係数表!F20</f>
        <v>0.26923076923076922</v>
      </c>
      <c r="U17" s="86">
        <f t="shared" si="7"/>
        <v>1.6050271049876903E-4</v>
      </c>
      <c r="V17" s="87">
        <f>分析係数表!D20</f>
        <v>0</v>
      </c>
      <c r="W17" s="167">
        <f t="shared" si="8"/>
        <v>0</v>
      </c>
      <c r="X17" s="76">
        <f>分析係数表!E20</f>
        <v>0</v>
      </c>
      <c r="Y17" s="166">
        <f t="shared" si="9"/>
        <v>0</v>
      </c>
    </row>
    <row r="18" spans="1:25" x14ac:dyDescent="0.2">
      <c r="A18" s="6" t="s">
        <v>6</v>
      </c>
      <c r="B18" s="5" t="s">
        <v>34</v>
      </c>
      <c r="C18" s="90"/>
      <c r="D18" s="76">
        <f>投入係数表!G18</f>
        <v>4.5638945233265719E-3</v>
      </c>
      <c r="E18" s="77">
        <f t="shared" si="0"/>
        <v>0.45638945233265721</v>
      </c>
      <c r="F18" s="76">
        <f>分析係数表!C21</f>
        <v>0.20240700218818386</v>
      </c>
      <c r="G18" s="77">
        <f t="shared" si="1"/>
        <v>9.2376420876960186E-2</v>
      </c>
      <c r="H18" s="77">
        <v>0.11152363278831126</v>
      </c>
      <c r="I18" s="77">
        <f t="shared" si="2"/>
        <v>0.11152363278831126</v>
      </c>
      <c r="J18" s="76">
        <f>分析係数表!G21</f>
        <v>0.28486646884272998</v>
      </c>
      <c r="K18" s="78">
        <f t="shared" si="3"/>
        <v>3.1769343464919532E-2</v>
      </c>
      <c r="L18" s="79"/>
      <c r="M18" s="80"/>
      <c r="N18" s="81">
        <f>分析係数表!H21</f>
        <v>1.0495588572927942E-3</v>
      </c>
      <c r="O18" s="82">
        <f t="shared" si="4"/>
        <v>1.3408266185441546E-2</v>
      </c>
      <c r="P18" s="76">
        <f>分析係数表!C21</f>
        <v>0.20240700218818386</v>
      </c>
      <c r="Q18" s="82">
        <f t="shared" si="5"/>
        <v>2.7139269631364185E-3</v>
      </c>
      <c r="R18" s="83">
        <v>5.2012557954319279E-3</v>
      </c>
      <c r="S18" s="84">
        <f t="shared" si="6"/>
        <v>0.11672488858374319</v>
      </c>
      <c r="T18" s="85">
        <f>分析係数表!F21</f>
        <v>0.42507418397626112</v>
      </c>
      <c r="U18" s="86">
        <f t="shared" si="7"/>
        <v>4.9616736764454633E-2</v>
      </c>
      <c r="V18" s="87">
        <f>分析係数表!D21</f>
        <v>6.1572700296735908E-2</v>
      </c>
      <c r="W18" s="167">
        <f t="shared" si="8"/>
        <v>0</v>
      </c>
      <c r="X18" s="76">
        <f>分析係数表!E21</f>
        <v>5.118694362017804E-2</v>
      </c>
      <c r="Y18" s="166">
        <f t="shared" si="9"/>
        <v>0</v>
      </c>
    </row>
    <row r="19" spans="1:25" x14ac:dyDescent="0.2">
      <c r="A19" s="6" t="s">
        <v>7</v>
      </c>
      <c r="B19" s="5" t="s">
        <v>268</v>
      </c>
      <c r="C19" s="90"/>
      <c r="D19" s="76">
        <f>投入係数表!G19</f>
        <v>0</v>
      </c>
      <c r="E19" s="77">
        <f t="shared" si="0"/>
        <v>0</v>
      </c>
      <c r="F19" s="76">
        <f>分析係数表!C22</f>
        <v>1.320132013201325E-2</v>
      </c>
      <c r="G19" s="77">
        <f t="shared" si="1"/>
        <v>0</v>
      </c>
      <c r="H19" s="77">
        <v>1.5820801138795261E-4</v>
      </c>
      <c r="I19" s="77">
        <f t="shared" si="2"/>
        <v>1.5820801138795261E-4</v>
      </c>
      <c r="J19" s="76">
        <f>分析係数表!G22</f>
        <v>0.19444444444444445</v>
      </c>
      <c r="K19" s="78">
        <f t="shared" si="3"/>
        <v>3.0762668880990785E-5</v>
      </c>
      <c r="L19" s="79"/>
      <c r="M19" s="80"/>
      <c r="N19" s="81">
        <f>分析係数表!H22</f>
        <v>6.5597428580799636E-5</v>
      </c>
      <c r="O19" s="82">
        <f t="shared" si="4"/>
        <v>8.3801663659009663E-4</v>
      </c>
      <c r="P19" s="76">
        <f>分析係数表!C22</f>
        <v>1.320132013201325E-2</v>
      </c>
      <c r="Q19" s="82">
        <f t="shared" si="5"/>
        <v>1.1062925895578874E-5</v>
      </c>
      <c r="R19" s="83">
        <v>7.5986290951303578E-5</v>
      </c>
      <c r="S19" s="84">
        <f t="shared" si="6"/>
        <v>2.3419430233925618E-4</v>
      </c>
      <c r="T19" s="85">
        <f>分析係数表!F22</f>
        <v>0.42592592592592593</v>
      </c>
      <c r="U19" s="86">
        <f t="shared" si="7"/>
        <v>9.9749425070423938E-5</v>
      </c>
      <c r="V19" s="87">
        <f>分析係数表!D22</f>
        <v>2.7777777777777776E-2</v>
      </c>
      <c r="W19" s="167">
        <f t="shared" si="8"/>
        <v>0</v>
      </c>
      <c r="X19" s="76">
        <f>分析係数表!E22</f>
        <v>0</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0.21263157894736842</v>
      </c>
      <c r="K20" s="78">
        <f t="shared" si="3"/>
        <v>0</v>
      </c>
      <c r="L20" s="79"/>
      <c r="M20" s="80"/>
      <c r="N20" s="81">
        <f>分析係数表!H23</f>
        <v>3.2798714290399818E-5</v>
      </c>
      <c r="O20" s="82">
        <f t="shared" si="4"/>
        <v>4.1900831829504832E-4</v>
      </c>
      <c r="P20" s="76">
        <f>分析係数表!C23</f>
        <v>0</v>
      </c>
      <c r="Q20" s="82">
        <f t="shared" si="5"/>
        <v>0</v>
      </c>
      <c r="R20" s="83">
        <v>0</v>
      </c>
      <c r="S20" s="84">
        <f t="shared" si="6"/>
        <v>0</v>
      </c>
      <c r="T20" s="85">
        <f>分析係数表!F23</f>
        <v>0.4357894736842105</v>
      </c>
      <c r="U20" s="86">
        <f t="shared" si="7"/>
        <v>0</v>
      </c>
      <c r="V20" s="87">
        <f>分析係数表!D23</f>
        <v>5.2631578947368418E-2</v>
      </c>
      <c r="W20" s="167">
        <f t="shared" si="8"/>
        <v>0</v>
      </c>
      <c r="X20" s="76">
        <f>分析係数表!E23</f>
        <v>4.8421052631578948E-2</v>
      </c>
      <c r="Y20" s="166">
        <f t="shared" si="9"/>
        <v>0</v>
      </c>
    </row>
    <row r="21" spans="1:25" x14ac:dyDescent="0.2">
      <c r="A21" s="6" t="s">
        <v>9</v>
      </c>
      <c r="B21" s="5" t="s">
        <v>270</v>
      </c>
      <c r="C21" s="90"/>
      <c r="D21" s="76">
        <f>投入係数表!G21</f>
        <v>0</v>
      </c>
      <c r="E21" s="77">
        <f t="shared" si="0"/>
        <v>0</v>
      </c>
      <c r="F21" s="76">
        <f>分析係数表!C24</f>
        <v>0.31952662721893488</v>
      </c>
      <c r="G21" s="77">
        <f t="shared" si="1"/>
        <v>0</v>
      </c>
      <c r="H21" s="77">
        <v>5.2610570156942701E-3</v>
      </c>
      <c r="I21" s="77">
        <f t="shared" si="2"/>
        <v>5.2610570156942701E-3</v>
      </c>
      <c r="J21" s="76">
        <f>分析係数表!G24</f>
        <v>0.20786516853932585</v>
      </c>
      <c r="K21" s="78">
        <f t="shared" si="3"/>
        <v>1.0935905032622921E-3</v>
      </c>
      <c r="L21" s="79"/>
      <c r="M21" s="80"/>
      <c r="N21" s="81">
        <f>分析係数表!H24</f>
        <v>4.2638328577519763E-4</v>
      </c>
      <c r="O21" s="82">
        <f t="shared" si="4"/>
        <v>5.4471081378356274E-3</v>
      </c>
      <c r="P21" s="76">
        <f>分析係数表!C24</f>
        <v>0.31952662721893488</v>
      </c>
      <c r="Q21" s="82">
        <f t="shared" si="5"/>
        <v>1.7404960913794312E-3</v>
      </c>
      <c r="R21" s="83">
        <v>3.7549999237049361E-3</v>
      </c>
      <c r="S21" s="84">
        <f t="shared" si="6"/>
        <v>9.0160569393992057E-3</v>
      </c>
      <c r="T21" s="85">
        <f>分析係数表!F24</f>
        <v>0.398876404494382</v>
      </c>
      <c r="U21" s="86">
        <f t="shared" si="7"/>
        <v>3.5962923747041775E-3</v>
      </c>
      <c r="V21" s="87">
        <f>分析係数表!D24</f>
        <v>5.6179775280898875E-2</v>
      </c>
      <c r="W21" s="167">
        <f t="shared" si="8"/>
        <v>0</v>
      </c>
      <c r="X21" s="76">
        <f>分析係数表!E24</f>
        <v>5.0561797752808987E-2</v>
      </c>
      <c r="Y21" s="166">
        <f t="shared" si="9"/>
        <v>0</v>
      </c>
    </row>
    <row r="22" spans="1:25" x14ac:dyDescent="0.2">
      <c r="A22" s="6" t="s">
        <v>10</v>
      </c>
      <c r="B22" s="5" t="s">
        <v>271</v>
      </c>
      <c r="C22" s="90"/>
      <c r="D22" s="76">
        <f>投入係数表!G22</f>
        <v>0</v>
      </c>
      <c r="E22" s="77">
        <f t="shared" si="0"/>
        <v>0</v>
      </c>
      <c r="F22" s="76">
        <f>分析係数表!C25</f>
        <v>1.883239171374762E-2</v>
      </c>
      <c r="G22" s="77">
        <f t="shared" si="1"/>
        <v>0</v>
      </c>
      <c r="H22" s="77">
        <v>3.232877178110233E-4</v>
      </c>
      <c r="I22" s="77">
        <f t="shared" si="2"/>
        <v>3.232877178110233E-4</v>
      </c>
      <c r="J22" s="76">
        <f>分析係数表!G25</f>
        <v>0.19852941176470587</v>
      </c>
      <c r="K22" s="78">
        <f t="shared" si="3"/>
        <v>6.4182120447776688E-5</v>
      </c>
      <c r="L22" s="79"/>
      <c r="M22" s="80"/>
      <c r="N22" s="81">
        <f>分析係数表!H25</f>
        <v>5.9037685722719666E-4</v>
      </c>
      <c r="O22" s="82">
        <f t="shared" si="4"/>
        <v>7.5421497293108684E-3</v>
      </c>
      <c r="P22" s="76">
        <f>分析係数表!C25</f>
        <v>1.883239171374762E-2</v>
      </c>
      <c r="Q22" s="82">
        <f t="shared" si="5"/>
        <v>1.4203671806611786E-4</v>
      </c>
      <c r="R22" s="83">
        <v>6.2367510499573993E-4</v>
      </c>
      <c r="S22" s="84">
        <f t="shared" si="6"/>
        <v>9.4696282280676324E-4</v>
      </c>
      <c r="T22" s="85">
        <f>分析係数表!F25</f>
        <v>0.35294117647058826</v>
      </c>
      <c r="U22" s="86">
        <f t="shared" si="7"/>
        <v>3.3422217275532823E-4</v>
      </c>
      <c r="V22" s="87">
        <f>分析係数表!D25</f>
        <v>6.6176470588235295E-2</v>
      </c>
      <c r="W22" s="167">
        <f t="shared" si="8"/>
        <v>0</v>
      </c>
      <c r="X22" s="76">
        <f>分析係数表!E25</f>
        <v>6.25E-2</v>
      </c>
      <c r="Y22" s="166">
        <f t="shared" si="9"/>
        <v>0</v>
      </c>
    </row>
    <row r="23" spans="1:25" x14ac:dyDescent="0.2">
      <c r="A23" s="6" t="s">
        <v>11</v>
      </c>
      <c r="B23" s="5" t="s">
        <v>35</v>
      </c>
      <c r="C23" s="90"/>
      <c r="D23" s="76">
        <f>投入係数表!G23</f>
        <v>0</v>
      </c>
      <c r="E23" s="77">
        <f t="shared" si="0"/>
        <v>0</v>
      </c>
      <c r="F23" s="76">
        <f>分析係数表!C26</f>
        <v>0.74753173483779967</v>
      </c>
      <c r="G23" s="77">
        <f t="shared" si="1"/>
        <v>0</v>
      </c>
      <c r="H23" s="77">
        <v>6.307539624649118E-3</v>
      </c>
      <c r="I23" s="77">
        <f t="shared" si="2"/>
        <v>6.307539624649118E-3</v>
      </c>
      <c r="J23" s="76">
        <f>分析係数表!G26</f>
        <v>0.19647946353730092</v>
      </c>
      <c r="K23" s="78">
        <f t="shared" si="3"/>
        <v>1.2393020016913271E-3</v>
      </c>
      <c r="L23" s="79"/>
      <c r="M23" s="80"/>
      <c r="N23" s="81">
        <f>分析係数表!H26</f>
        <v>1.2791498573255929E-2</v>
      </c>
      <c r="O23" s="82">
        <f t="shared" si="4"/>
        <v>0.16341324413506883</v>
      </c>
      <c r="P23" s="76">
        <f>分析係数表!C26</f>
        <v>0.74753173483779967</v>
      </c>
      <c r="Q23" s="82">
        <f t="shared" si="5"/>
        <v>0.1221565858837609</v>
      </c>
      <c r="R23" s="83">
        <v>0.13583010984991092</v>
      </c>
      <c r="S23" s="84">
        <f t="shared" si="6"/>
        <v>0.14213764947456003</v>
      </c>
      <c r="T23" s="85">
        <f>分析係数表!F26</f>
        <v>0.33528918692372173</v>
      </c>
      <c r="U23" s="86">
        <f t="shared" si="7"/>
        <v>4.7657216923574199E-2</v>
      </c>
      <c r="V23" s="87">
        <f>分析係数表!D26</f>
        <v>6.119027661357921E-2</v>
      </c>
      <c r="W23" s="167">
        <f t="shared" si="8"/>
        <v>0</v>
      </c>
      <c r="X23" s="76">
        <f>分析係数表!E26</f>
        <v>6.6722548197820614E-2</v>
      </c>
      <c r="Y23" s="166">
        <f t="shared" si="9"/>
        <v>0</v>
      </c>
    </row>
    <row r="24" spans="1:25" x14ac:dyDescent="0.2">
      <c r="A24" s="6" t="s">
        <v>12</v>
      </c>
      <c r="B24" s="5" t="s">
        <v>365</v>
      </c>
      <c r="C24" s="90"/>
      <c r="D24" s="76">
        <f>投入係数表!G24</f>
        <v>0</v>
      </c>
      <c r="E24" s="77">
        <f t="shared" si="0"/>
        <v>0</v>
      </c>
      <c r="F24" s="76">
        <f>分析係数表!C27</f>
        <v>2.5641025641025661E-2</v>
      </c>
      <c r="G24" s="77">
        <f t="shared" si="1"/>
        <v>0</v>
      </c>
      <c r="H24" s="77">
        <v>2.7346750915019522E-5</v>
      </c>
      <c r="I24" s="77">
        <f t="shared" si="2"/>
        <v>2.7346750915019522E-5</v>
      </c>
      <c r="J24" s="76">
        <f>分析係数表!G27</f>
        <v>0.17777777777777778</v>
      </c>
      <c r="K24" s="78">
        <f t="shared" si="3"/>
        <v>4.8616446071145823E-6</v>
      </c>
      <c r="L24" s="79"/>
      <c r="M24" s="80"/>
      <c r="N24" s="81">
        <f>分析係数表!H27</f>
        <v>1.2135524287447932E-2</v>
      </c>
      <c r="O24" s="82">
        <f t="shared" si="4"/>
        <v>0.15503307776916786</v>
      </c>
      <c r="P24" s="76">
        <f>分析係数表!C27</f>
        <v>2.5641025641025661E-2</v>
      </c>
      <c r="Q24" s="82">
        <f t="shared" si="5"/>
        <v>3.9752071222863587E-3</v>
      </c>
      <c r="R24" s="83">
        <v>3.9884117362993538E-3</v>
      </c>
      <c r="S24" s="84">
        <f t="shared" si="6"/>
        <v>4.0157584872143734E-3</v>
      </c>
      <c r="T24" s="85">
        <f>分析係数表!F27</f>
        <v>0.33333333333333331</v>
      </c>
      <c r="U24" s="86">
        <f t="shared" si="7"/>
        <v>1.3385861624047911E-3</v>
      </c>
      <c r="V24" s="87">
        <f>分析係数表!D27</f>
        <v>0</v>
      </c>
      <c r="W24" s="167">
        <f t="shared" si="8"/>
        <v>0</v>
      </c>
      <c r="X24" s="76">
        <f>分析係数表!E27</f>
        <v>0</v>
      </c>
      <c r="Y24" s="166">
        <f t="shared" si="9"/>
        <v>0</v>
      </c>
    </row>
    <row r="25" spans="1:25" x14ac:dyDescent="0.2">
      <c r="A25" s="6" t="s">
        <v>13</v>
      </c>
      <c r="B25" s="5" t="s">
        <v>191</v>
      </c>
      <c r="C25" s="90"/>
      <c r="D25" s="76">
        <f>投入係数表!G25</f>
        <v>0</v>
      </c>
      <c r="E25" s="77">
        <f t="shared" si="0"/>
        <v>0</v>
      </c>
      <c r="F25" s="76">
        <f>分析係数表!C28</f>
        <v>7.5250836120401843E-3</v>
      </c>
      <c r="G25" s="77">
        <f t="shared" si="1"/>
        <v>0</v>
      </c>
      <c r="H25" s="77">
        <v>3.266166228954389E-4</v>
      </c>
      <c r="I25" s="77">
        <f t="shared" si="2"/>
        <v>3.266166228954389E-4</v>
      </c>
      <c r="J25" s="76">
        <f>分析係数表!G28</f>
        <v>0.13043478260869565</v>
      </c>
      <c r="K25" s="78">
        <f t="shared" si="3"/>
        <v>4.2602168203752897E-5</v>
      </c>
      <c r="L25" s="79"/>
      <c r="M25" s="80"/>
      <c r="N25" s="81">
        <f>分析係数表!H28</f>
        <v>2.325428843189347E-2</v>
      </c>
      <c r="O25" s="82">
        <f t="shared" si="4"/>
        <v>0.29707689767118922</v>
      </c>
      <c r="P25" s="76">
        <f>分析係数表!C28</f>
        <v>7.5250836120401843E-3</v>
      </c>
      <c r="Q25" s="82">
        <f t="shared" si="5"/>
        <v>2.2355284941812047E-3</v>
      </c>
      <c r="R25" s="83">
        <v>2.3152663579075572E-3</v>
      </c>
      <c r="S25" s="84">
        <f t="shared" si="6"/>
        <v>2.641882980802996E-3</v>
      </c>
      <c r="T25" s="85">
        <f>分析係数表!F28</f>
        <v>0.21739130434782608</v>
      </c>
      <c r="U25" s="86">
        <f t="shared" si="7"/>
        <v>5.7432238713108603E-4</v>
      </c>
      <c r="V25" s="87">
        <f>分析係数表!D28</f>
        <v>0</v>
      </c>
      <c r="W25" s="167">
        <f t="shared" si="8"/>
        <v>0</v>
      </c>
      <c r="X25" s="76">
        <f>分析係数表!E28</f>
        <v>0</v>
      </c>
      <c r="Y25" s="166">
        <f t="shared" si="9"/>
        <v>0</v>
      </c>
    </row>
    <row r="26" spans="1:25" x14ac:dyDescent="0.2">
      <c r="A26" s="6" t="s">
        <v>14</v>
      </c>
      <c r="B26" s="5" t="s">
        <v>50</v>
      </c>
      <c r="C26" s="90"/>
      <c r="D26" s="76">
        <f>投入係数表!G26</f>
        <v>1.0141987829614604E-2</v>
      </c>
      <c r="E26" s="77">
        <f t="shared" si="0"/>
        <v>1.0141987829614605</v>
      </c>
      <c r="F26" s="76">
        <f>分析係数表!C29</f>
        <v>5.2565707133917394E-2</v>
      </c>
      <c r="G26" s="77">
        <f t="shared" si="1"/>
        <v>5.331207620072758E-2</v>
      </c>
      <c r="H26" s="77">
        <v>5.9556687819641511E-2</v>
      </c>
      <c r="I26" s="77">
        <f t="shared" si="2"/>
        <v>5.9556687819641511E-2</v>
      </c>
      <c r="J26" s="76">
        <f>分析係数表!G29</f>
        <v>0.23652173913043478</v>
      </c>
      <c r="K26" s="78">
        <f t="shared" si="3"/>
        <v>1.4086451379949991E-2</v>
      </c>
      <c r="L26" s="79"/>
      <c r="M26" s="80"/>
      <c r="N26" s="81">
        <f>分析係数表!H29</f>
        <v>1.0889173144412739E-2</v>
      </c>
      <c r="O26" s="82">
        <f t="shared" si="4"/>
        <v>0.13911076167395603</v>
      </c>
      <c r="P26" s="76">
        <f>分析係数表!C29</f>
        <v>5.2565707133917394E-2</v>
      </c>
      <c r="Q26" s="82">
        <f t="shared" si="5"/>
        <v>7.3124555573293526E-3</v>
      </c>
      <c r="R26" s="83">
        <v>8.8463941489286112E-3</v>
      </c>
      <c r="S26" s="84">
        <f t="shared" si="6"/>
        <v>6.8403081968570117E-2</v>
      </c>
      <c r="T26" s="85">
        <f>分析係数表!F29</f>
        <v>0.37217391304347824</v>
      </c>
      <c r="U26" s="86">
        <f t="shared" si="7"/>
        <v>2.5457842680476531E-2</v>
      </c>
      <c r="V26" s="87">
        <f>分析係数表!D29</f>
        <v>0.13217391304347825</v>
      </c>
      <c r="W26" s="167">
        <f t="shared" si="8"/>
        <v>0</v>
      </c>
      <c r="X26" s="76">
        <f>分析係数表!E29</f>
        <v>0.10086956521739131</v>
      </c>
      <c r="Y26" s="166">
        <f t="shared" si="9"/>
        <v>0</v>
      </c>
    </row>
    <row r="27" spans="1:25" x14ac:dyDescent="0.2">
      <c r="A27" s="6" t="s">
        <v>15</v>
      </c>
      <c r="B27" s="5" t="s">
        <v>36</v>
      </c>
      <c r="C27" s="90"/>
      <c r="D27" s="76">
        <f>投入係数表!G27</f>
        <v>5.0709939148073022E-4</v>
      </c>
      <c r="E27" s="77">
        <f t="shared" si="0"/>
        <v>5.0709939148073022E-2</v>
      </c>
      <c r="F27" s="76">
        <f>分析係数表!C30</f>
        <v>1</v>
      </c>
      <c r="G27" s="77">
        <f t="shared" si="1"/>
        <v>5.0709939148073022E-2</v>
      </c>
      <c r="H27" s="77">
        <v>0.1709986516397651</v>
      </c>
      <c r="I27" s="77">
        <f t="shared" si="2"/>
        <v>0.1709986516397651</v>
      </c>
      <c r="J27" s="76">
        <f>分析係数表!G30</f>
        <v>0.34479678427869587</v>
      </c>
      <c r="K27" s="78">
        <f t="shared" si="3"/>
        <v>5.8959785201383952E-2</v>
      </c>
      <c r="L27" s="79"/>
      <c r="M27" s="80"/>
      <c r="N27" s="81">
        <f>分析係数表!H30</f>
        <v>0</v>
      </c>
      <c r="O27" s="82">
        <f t="shared" si="4"/>
        <v>0</v>
      </c>
      <c r="P27" s="76">
        <f>分析係数表!C30</f>
        <v>1</v>
      </c>
      <c r="Q27" s="82">
        <f t="shared" si="5"/>
        <v>0</v>
      </c>
      <c r="R27" s="83">
        <v>2.2767718256861511E-2</v>
      </c>
      <c r="S27" s="84">
        <f t="shared" si="6"/>
        <v>0.1937663698966266</v>
      </c>
      <c r="T27" s="85">
        <f>分析係数表!F30</f>
        <v>0.44149173738276015</v>
      </c>
      <c r="U27" s="86">
        <f t="shared" si="7"/>
        <v>8.5546251292012238E-2</v>
      </c>
      <c r="V27" s="87">
        <f>分析係数表!D30</f>
        <v>9.0218847699866017E-2</v>
      </c>
      <c r="W27" s="167">
        <f t="shared" si="8"/>
        <v>0</v>
      </c>
      <c r="X27" s="76">
        <f>分析係数表!E30</f>
        <v>4.6225993747208573E-2</v>
      </c>
      <c r="Y27" s="166">
        <f t="shared" si="9"/>
        <v>0</v>
      </c>
    </row>
    <row r="28" spans="1:25" x14ac:dyDescent="0.2">
      <c r="A28" s="6" t="s">
        <v>16</v>
      </c>
      <c r="B28" s="5" t="s">
        <v>192</v>
      </c>
      <c r="C28" s="90"/>
      <c r="D28" s="76">
        <f>投入係数表!G28</f>
        <v>1.4959432048681541E-2</v>
      </c>
      <c r="E28" s="77">
        <f t="shared" si="0"/>
        <v>1.4959432048681542</v>
      </c>
      <c r="F28" s="76">
        <f>分析係数表!C31</f>
        <v>0.84592145015105746</v>
      </c>
      <c r="G28" s="77">
        <f t="shared" si="1"/>
        <v>1.2654504452056894</v>
      </c>
      <c r="H28" s="77">
        <v>1.771017025188468</v>
      </c>
      <c r="I28" s="77">
        <f t="shared" si="2"/>
        <v>1.771017025188468</v>
      </c>
      <c r="J28" s="76">
        <f>分析係数表!G31</f>
        <v>7.1042791857083509E-2</v>
      </c>
      <c r="K28" s="78">
        <f t="shared" si="3"/>
        <v>0.12581799389581555</v>
      </c>
      <c r="L28" s="79"/>
      <c r="M28" s="80"/>
      <c r="N28" s="81">
        <f>分析係数表!H31</f>
        <v>2.6304568860900653E-2</v>
      </c>
      <c r="O28" s="82">
        <f t="shared" si="4"/>
        <v>0.33604467127262871</v>
      </c>
      <c r="P28" s="76">
        <f>分析係数表!C31</f>
        <v>0.84592145015105746</v>
      </c>
      <c r="Q28" s="82">
        <f t="shared" si="5"/>
        <v>0.28426739563847747</v>
      </c>
      <c r="R28" s="83">
        <v>0.37008580095323584</v>
      </c>
      <c r="S28" s="84">
        <f t="shared" si="6"/>
        <v>2.141102826141704</v>
      </c>
      <c r="T28" s="85">
        <f>分析係数表!F31</f>
        <v>0.3444121312837557</v>
      </c>
      <c r="U28" s="86">
        <f t="shared" si="7"/>
        <v>0.73742178764913691</v>
      </c>
      <c r="V28" s="87">
        <f>分析係数表!D31</f>
        <v>0</v>
      </c>
      <c r="W28" s="167">
        <f t="shared" si="8"/>
        <v>0</v>
      </c>
      <c r="X28" s="76">
        <f>分析係数表!E31</f>
        <v>0</v>
      </c>
      <c r="Y28" s="166">
        <f t="shared" si="9"/>
        <v>0</v>
      </c>
    </row>
    <row r="29" spans="1:25" x14ac:dyDescent="0.2">
      <c r="A29" s="6" t="s">
        <v>17</v>
      </c>
      <c r="B29" s="5" t="s">
        <v>272</v>
      </c>
      <c r="C29" s="90"/>
      <c r="D29" s="76">
        <f>投入係数表!G29</f>
        <v>1.7748478701825558E-3</v>
      </c>
      <c r="E29" s="77">
        <f t="shared" si="0"/>
        <v>0.17748478701825557</v>
      </c>
      <c r="F29" s="76">
        <f>分析係数表!C32</f>
        <v>1</v>
      </c>
      <c r="G29" s="77">
        <f t="shared" si="1"/>
        <v>0.17748478701825557</v>
      </c>
      <c r="H29" s="77">
        <v>0.22983256717953368</v>
      </c>
      <c r="I29" s="77">
        <f t="shared" si="2"/>
        <v>0.22983256717953368</v>
      </c>
      <c r="J29" s="76">
        <f>分析係数表!G32</f>
        <v>0.14030064423765212</v>
      </c>
      <c r="K29" s="78">
        <f t="shared" si="3"/>
        <v>3.2245657242082039E-2</v>
      </c>
      <c r="L29" s="79"/>
      <c r="M29" s="80"/>
      <c r="N29" s="81">
        <f>分析係数表!H32</f>
        <v>7.5437042867919574E-3</v>
      </c>
      <c r="O29" s="82">
        <f t="shared" si="4"/>
        <v>9.6371913207861093E-2</v>
      </c>
      <c r="P29" s="76">
        <f>分析係数表!C32</f>
        <v>1</v>
      </c>
      <c r="Q29" s="82">
        <f t="shared" si="5"/>
        <v>9.6371913207861093E-2</v>
      </c>
      <c r="R29" s="83">
        <v>0.11997659121391115</v>
      </c>
      <c r="S29" s="84">
        <f t="shared" si="6"/>
        <v>0.34980915839344484</v>
      </c>
      <c r="T29" s="85">
        <f>分析係数表!F32</f>
        <v>0.4831782390837509</v>
      </c>
      <c r="U29" s="86">
        <f t="shared" si="7"/>
        <v>0.16902017316791357</v>
      </c>
      <c r="V29" s="87">
        <f>分析係数表!D32</f>
        <v>2.7916964924838941E-2</v>
      </c>
      <c r="W29" s="167">
        <f t="shared" si="8"/>
        <v>0</v>
      </c>
      <c r="X29" s="76">
        <f>分析係数表!E32</f>
        <v>4.2233357193987117E-2</v>
      </c>
      <c r="Y29" s="166">
        <f t="shared" si="9"/>
        <v>0</v>
      </c>
    </row>
    <row r="30" spans="1:25" x14ac:dyDescent="0.2">
      <c r="A30" s="6" t="s">
        <v>18</v>
      </c>
      <c r="B30" s="5" t="s">
        <v>273</v>
      </c>
      <c r="C30" s="90"/>
      <c r="D30" s="76">
        <f>投入係数表!G30</f>
        <v>1.0141987829614604E-3</v>
      </c>
      <c r="E30" s="77">
        <f t="shared" si="0"/>
        <v>0.10141987829614604</v>
      </c>
      <c r="F30" s="76">
        <f>分析係数表!C33</f>
        <v>0.837092731829574</v>
      </c>
      <c r="G30" s="77">
        <f t="shared" si="1"/>
        <v>8.4897842984743815E-2</v>
      </c>
      <c r="H30" s="77">
        <v>0.12917937178489627</v>
      </c>
      <c r="I30" s="77">
        <f t="shared" si="2"/>
        <v>0.12917937178489627</v>
      </c>
      <c r="J30" s="76">
        <f>分析係数表!G33</f>
        <v>0.5074626865671642</v>
      </c>
      <c r="K30" s="78">
        <f t="shared" si="3"/>
        <v>6.5553711055021988E-2</v>
      </c>
      <c r="L30" s="79"/>
      <c r="M30" s="80"/>
      <c r="N30" s="81">
        <f>分析係数表!H33</f>
        <v>1.0823575715831939E-3</v>
      </c>
      <c r="O30" s="82">
        <f t="shared" si="4"/>
        <v>1.3827274503736593E-2</v>
      </c>
      <c r="P30" s="76">
        <f>分析係数表!C33</f>
        <v>0.837092731829574</v>
      </c>
      <c r="Q30" s="82">
        <f t="shared" si="5"/>
        <v>1.1574710988090282E-2</v>
      </c>
      <c r="R30" s="83">
        <v>3.0076919290822936E-2</v>
      </c>
      <c r="S30" s="84">
        <f t="shared" si="6"/>
        <v>0.1592562910757192</v>
      </c>
      <c r="T30" s="85">
        <f>分析係数表!F33</f>
        <v>0.64477611940298507</v>
      </c>
      <c r="U30" s="86">
        <f t="shared" si="7"/>
        <v>0.10268465335031447</v>
      </c>
      <c r="V30" s="87">
        <f>分析係数表!D33</f>
        <v>0.1044776119402985</v>
      </c>
      <c r="W30" s="167">
        <f t="shared" si="8"/>
        <v>0</v>
      </c>
      <c r="X30" s="76">
        <f>分析係数表!E33</f>
        <v>0.10746268656716418</v>
      </c>
      <c r="Y30" s="166">
        <f t="shared" si="9"/>
        <v>0</v>
      </c>
    </row>
    <row r="31" spans="1:25" x14ac:dyDescent="0.2">
      <c r="A31" s="6" t="s">
        <v>19</v>
      </c>
      <c r="B31" s="5" t="s">
        <v>274</v>
      </c>
      <c r="C31" s="90"/>
      <c r="D31" s="76">
        <f>投入係数表!G31</f>
        <v>8.3417849898580115E-2</v>
      </c>
      <c r="E31" s="77">
        <f t="shared" si="0"/>
        <v>8.3417849898580112</v>
      </c>
      <c r="F31" s="76">
        <f>分析係数表!C34</f>
        <v>0.15171777726539082</v>
      </c>
      <c r="G31" s="77">
        <f t="shared" si="1"/>
        <v>1.2655970770870582</v>
      </c>
      <c r="H31" s="77">
        <v>1.611550963166297</v>
      </c>
      <c r="I31" s="77">
        <f t="shared" si="2"/>
        <v>1.611550963166297</v>
      </c>
      <c r="J31" s="76">
        <f>分析係数表!G34</f>
        <v>0.4256007393715342</v>
      </c>
      <c r="K31" s="78">
        <f t="shared" si="3"/>
        <v>0.68587728145848403</v>
      </c>
      <c r="L31" s="79"/>
      <c r="M31" s="80"/>
      <c r="N31" s="81">
        <f>分析係数表!H34</f>
        <v>0.18524713831217815</v>
      </c>
      <c r="O31" s="82">
        <f t="shared" si="4"/>
        <v>2.3665589817304324</v>
      </c>
      <c r="P31" s="76">
        <f>分析係数表!C34</f>
        <v>0.15171777726539082</v>
      </c>
      <c r="Q31" s="82">
        <f t="shared" si="5"/>
        <v>0.35904906847558787</v>
      </c>
      <c r="R31" s="83">
        <v>0.37896137090837484</v>
      </c>
      <c r="S31" s="84">
        <f t="shared" si="6"/>
        <v>1.9905123340746718</v>
      </c>
      <c r="T31" s="85">
        <f>分析係数表!F34</f>
        <v>0.70194085027726427</v>
      </c>
      <c r="U31" s="86">
        <f t="shared" si="7"/>
        <v>1.3972219202677569</v>
      </c>
      <c r="V31" s="87">
        <f>分析係数表!D34</f>
        <v>0.41728280961182995</v>
      </c>
      <c r="W31" s="167">
        <f t="shared" si="8"/>
        <v>1</v>
      </c>
      <c r="X31" s="76">
        <f>分析係数表!E34</f>
        <v>0.28927911275415896</v>
      </c>
      <c r="Y31" s="166">
        <f t="shared" si="9"/>
        <v>1</v>
      </c>
    </row>
    <row r="32" spans="1:25" x14ac:dyDescent="0.2">
      <c r="A32" s="6" t="s">
        <v>20</v>
      </c>
      <c r="B32" s="5" t="s">
        <v>37</v>
      </c>
      <c r="C32" s="90"/>
      <c r="D32" s="76">
        <f>投入係数表!G32</f>
        <v>4.3103448275862068E-3</v>
      </c>
      <c r="E32" s="77">
        <f t="shared" si="0"/>
        <v>0.43103448275862066</v>
      </c>
      <c r="F32" s="76">
        <f>分析係数表!C35</f>
        <v>0.24573021958870689</v>
      </c>
      <c r="G32" s="77">
        <f t="shared" si="1"/>
        <v>0.10591819809858055</v>
      </c>
      <c r="H32" s="77">
        <v>0.17422719900668243</v>
      </c>
      <c r="I32" s="77">
        <f t="shared" si="2"/>
        <v>0.17422719900668243</v>
      </c>
      <c r="J32" s="76">
        <f>分析係数表!G35</f>
        <v>0.31648936170212766</v>
      </c>
      <c r="K32" s="78">
        <f t="shared" si="3"/>
        <v>5.5141055004774495E-2</v>
      </c>
      <c r="L32" s="79"/>
      <c r="M32" s="80"/>
      <c r="N32" s="81">
        <f>分析係数表!H35</f>
        <v>7.0287644724326803E-2</v>
      </c>
      <c r="O32" s="82">
        <f t="shared" si="4"/>
        <v>0.89793482610628839</v>
      </c>
      <c r="P32" s="76">
        <f>分析係数表!C35</f>
        <v>0.24573021958870689</v>
      </c>
      <c r="Q32" s="82">
        <f t="shared" si="5"/>
        <v>0.22064972199544558</v>
      </c>
      <c r="R32" s="83">
        <v>0.24387964757226185</v>
      </c>
      <c r="S32" s="84">
        <f t="shared" si="6"/>
        <v>0.41810684657894426</v>
      </c>
      <c r="T32" s="85">
        <f>分析係数表!F35</f>
        <v>0.65026595744680848</v>
      </c>
      <c r="U32" s="86">
        <f t="shared" si="7"/>
        <v>0.27188064890572305</v>
      </c>
      <c r="V32" s="87">
        <f>分析係数表!D35</f>
        <v>8.2446808510638292E-2</v>
      </c>
      <c r="W32" s="167">
        <f t="shared" si="8"/>
        <v>0</v>
      </c>
      <c r="X32" s="76">
        <f>分析係数表!E35</f>
        <v>6.3829787234042548E-2</v>
      </c>
      <c r="Y32" s="166">
        <f t="shared" si="9"/>
        <v>0</v>
      </c>
    </row>
    <row r="33" spans="1:25" x14ac:dyDescent="0.2">
      <c r="A33" s="6" t="s">
        <v>21</v>
      </c>
      <c r="B33" s="5" t="s">
        <v>38</v>
      </c>
      <c r="C33" s="90"/>
      <c r="D33" s="76">
        <f>投入係数表!G33</f>
        <v>1.5212981744421906E-3</v>
      </c>
      <c r="E33" s="77">
        <f t="shared" si="0"/>
        <v>0.15212981744421905</v>
      </c>
      <c r="F33" s="76">
        <f>分析係数表!C36</f>
        <v>0.58821233411397345</v>
      </c>
      <c r="G33" s="77">
        <f t="shared" si="1"/>
        <v>8.9484635007196764E-2</v>
      </c>
      <c r="H33" s="77">
        <v>0.17222738709771584</v>
      </c>
      <c r="I33" s="77">
        <f t="shared" si="2"/>
        <v>0.17222738709771584</v>
      </c>
      <c r="J33" s="76">
        <f>分析係数表!G36</f>
        <v>4.6988749172733289E-2</v>
      </c>
      <c r="K33" s="78">
        <f t="shared" si="3"/>
        <v>8.0927494930098116E-3</v>
      </c>
      <c r="L33" s="79"/>
      <c r="M33" s="80"/>
      <c r="N33" s="81">
        <f>分析係数表!H36</f>
        <v>7.2517957296073993E-2</v>
      </c>
      <c r="O33" s="82">
        <f t="shared" si="4"/>
        <v>0.92642739175035171</v>
      </c>
      <c r="P33" s="76">
        <f>分析係数表!C36</f>
        <v>0.58821233411397345</v>
      </c>
      <c r="Q33" s="82">
        <f t="shared" si="5"/>
        <v>0.54493601848859485</v>
      </c>
      <c r="R33" s="83">
        <v>0.57526471837972015</v>
      </c>
      <c r="S33" s="84">
        <f t="shared" si="6"/>
        <v>0.74749210547743594</v>
      </c>
      <c r="T33" s="85">
        <f>分析係数表!F36</f>
        <v>0.85903375248180014</v>
      </c>
      <c r="U33" s="86">
        <f t="shared" si="7"/>
        <v>0.6421209483188034</v>
      </c>
      <c r="V33" s="87">
        <f>分析係数表!D36</f>
        <v>3.6399735274652546E-2</v>
      </c>
      <c r="W33" s="167">
        <f t="shared" si="8"/>
        <v>0</v>
      </c>
      <c r="X33" s="76">
        <f>分析係数表!E36</f>
        <v>1.1912640635340834E-2</v>
      </c>
      <c r="Y33" s="166">
        <f t="shared" si="9"/>
        <v>0</v>
      </c>
    </row>
    <row r="34" spans="1:25" x14ac:dyDescent="0.2">
      <c r="A34" s="6" t="s">
        <v>22</v>
      </c>
      <c r="B34" s="5" t="s">
        <v>377</v>
      </c>
      <c r="C34" s="90"/>
      <c r="D34" s="76">
        <f>投入係数表!G34</f>
        <v>2.7890466531440162E-2</v>
      </c>
      <c r="E34" s="77">
        <f t="shared" si="0"/>
        <v>2.7890466531440161</v>
      </c>
      <c r="F34" s="76">
        <f>分析係数表!C37</f>
        <v>0.50371087447563734</v>
      </c>
      <c r="G34" s="77">
        <f t="shared" si="1"/>
        <v>1.4048731286085219</v>
      </c>
      <c r="H34" s="77">
        <v>1.9587404323322386</v>
      </c>
      <c r="I34" s="77">
        <f t="shared" si="2"/>
        <v>1.9587404323322386</v>
      </c>
      <c r="J34" s="76">
        <f>分析係数表!G37</f>
        <v>0.46674537583628495</v>
      </c>
      <c r="K34" s="78">
        <f t="shared" si="3"/>
        <v>0.91423303925463795</v>
      </c>
      <c r="L34" s="79"/>
      <c r="M34" s="80"/>
      <c r="N34" s="81">
        <f>分析係数表!H37</f>
        <v>5.4544261864934891E-2</v>
      </c>
      <c r="O34" s="82">
        <f t="shared" si="4"/>
        <v>0.6968108333246652</v>
      </c>
      <c r="P34" s="76">
        <f>分析係数表!C37</f>
        <v>0.50371087447563734</v>
      </c>
      <c r="Q34" s="82">
        <f t="shared" si="5"/>
        <v>0.35099119419806468</v>
      </c>
      <c r="R34" s="83">
        <v>0.39664917414645001</v>
      </c>
      <c r="S34" s="84">
        <f t="shared" si="6"/>
        <v>2.3553896064786888</v>
      </c>
      <c r="T34" s="85">
        <f>分析係数表!F37</f>
        <v>0.71979535615899248</v>
      </c>
      <c r="U34" s="86">
        <f t="shared" si="7"/>
        <v>1.6953985006885168</v>
      </c>
      <c r="V34" s="87">
        <f>分析係数表!D37</f>
        <v>7.0838252656434481E-2</v>
      </c>
      <c r="W34" s="167">
        <f t="shared" si="8"/>
        <v>0</v>
      </c>
      <c r="X34" s="76">
        <f>分析係数表!E37</f>
        <v>5.5489964580873671E-2</v>
      </c>
      <c r="Y34" s="166">
        <f t="shared" si="9"/>
        <v>0</v>
      </c>
    </row>
    <row r="35" spans="1:25" x14ac:dyDescent="0.2">
      <c r="A35" s="6" t="s">
        <v>23</v>
      </c>
      <c r="B35" s="5" t="s">
        <v>193</v>
      </c>
      <c r="C35" s="90"/>
      <c r="D35" s="76">
        <f>投入係数表!G35</f>
        <v>4.0567951318458417E-3</v>
      </c>
      <c r="E35" s="77">
        <f t="shared" si="0"/>
        <v>0.40567951318458417</v>
      </c>
      <c r="F35" s="76">
        <f>分析係数表!C38</f>
        <v>2.603198214949809E-3</v>
      </c>
      <c r="G35" s="77">
        <f t="shared" si="1"/>
        <v>1.0560641845638169E-3</v>
      </c>
      <c r="H35" s="77">
        <v>1.7011999744987875E-3</v>
      </c>
      <c r="I35" s="77">
        <f t="shared" si="2"/>
        <v>1.7011999744987875E-3</v>
      </c>
      <c r="J35" s="76">
        <f>分析係数表!G38</f>
        <v>0.5</v>
      </c>
      <c r="K35" s="78">
        <f t="shared" si="3"/>
        <v>8.5059998724939373E-4</v>
      </c>
      <c r="L35" s="79"/>
      <c r="M35" s="80"/>
      <c r="N35" s="81">
        <f>分析係数表!H38</f>
        <v>4.7820525435402932E-2</v>
      </c>
      <c r="O35" s="82">
        <f t="shared" si="4"/>
        <v>0.61091412807418033</v>
      </c>
      <c r="P35" s="76">
        <f>分析係数表!C38</f>
        <v>2.603198214949809E-3</v>
      </c>
      <c r="Q35" s="82">
        <f t="shared" si="5"/>
        <v>1.5903305676903251E-3</v>
      </c>
      <c r="R35" s="83">
        <v>1.7881329908254757E-3</v>
      </c>
      <c r="S35" s="84">
        <f t="shared" si="6"/>
        <v>3.4893329653242632E-3</v>
      </c>
      <c r="T35" s="85">
        <f>分析係数表!F38</f>
        <v>0.66666666666666663</v>
      </c>
      <c r="U35" s="86">
        <f t="shared" si="7"/>
        <v>2.3262219768828418E-3</v>
      </c>
      <c r="V35" s="87">
        <f>分析係数表!D38</f>
        <v>1.0833333333333333</v>
      </c>
      <c r="W35" s="167">
        <f t="shared" si="8"/>
        <v>0</v>
      </c>
      <c r="X35" s="76">
        <f>分析係数表!E38</f>
        <v>0</v>
      </c>
      <c r="Y35" s="166">
        <f t="shared" si="9"/>
        <v>0</v>
      </c>
    </row>
    <row r="36" spans="1:25" x14ac:dyDescent="0.2">
      <c r="A36" s="6" t="s">
        <v>24</v>
      </c>
      <c r="B36" s="5" t="s">
        <v>39</v>
      </c>
      <c r="C36" s="90"/>
      <c r="D36" s="76">
        <f>投入係数表!G36</f>
        <v>0</v>
      </c>
      <c r="E36" s="77">
        <f t="shared" si="0"/>
        <v>0</v>
      </c>
      <c r="F36" s="76">
        <f>分析係数表!C39</f>
        <v>1</v>
      </c>
      <c r="G36" s="77">
        <f t="shared" si="1"/>
        <v>0</v>
      </c>
      <c r="H36" s="77">
        <v>7.0216782932715875E-3</v>
      </c>
      <c r="I36" s="77">
        <f t="shared" si="2"/>
        <v>7.0216782932715875E-3</v>
      </c>
      <c r="J36" s="76">
        <f>分析係数表!G39</f>
        <v>0.35424286759326995</v>
      </c>
      <c r="K36" s="78">
        <f t="shared" si="3"/>
        <v>2.4873794539259446E-3</v>
      </c>
      <c r="L36" s="79"/>
      <c r="M36" s="80"/>
      <c r="N36" s="81">
        <f>分析係数表!H39</f>
        <v>4.3622290006231756E-3</v>
      </c>
      <c r="O36" s="82">
        <f t="shared" si="4"/>
        <v>5.572810633324142E-2</v>
      </c>
      <c r="P36" s="76">
        <f>分析係数表!C39</f>
        <v>1</v>
      </c>
      <c r="Q36" s="82">
        <f t="shared" si="5"/>
        <v>5.572810633324142E-2</v>
      </c>
      <c r="R36" s="83">
        <v>5.8784453638018805E-2</v>
      </c>
      <c r="S36" s="84">
        <f t="shared" si="6"/>
        <v>6.5806131931290396E-2</v>
      </c>
      <c r="T36" s="85">
        <f>分析係数表!F39</f>
        <v>0.70501097293343085</v>
      </c>
      <c r="U36" s="86">
        <f t="shared" si="7"/>
        <v>4.6394045097864753E-2</v>
      </c>
      <c r="V36" s="87">
        <f>分析係数表!D39</f>
        <v>6.4008778346744691E-2</v>
      </c>
      <c r="W36" s="167">
        <f t="shared" si="8"/>
        <v>0</v>
      </c>
      <c r="X36" s="76">
        <f>分析係数表!E39</f>
        <v>8.1199707388441844E-2</v>
      </c>
      <c r="Y36" s="166">
        <f t="shared" si="9"/>
        <v>0</v>
      </c>
    </row>
    <row r="37" spans="1:25" x14ac:dyDescent="0.2">
      <c r="A37" s="6" t="s">
        <v>25</v>
      </c>
      <c r="B37" s="5" t="s">
        <v>40</v>
      </c>
      <c r="C37" s="90"/>
      <c r="D37" s="76">
        <f>投入係数表!G37</f>
        <v>0</v>
      </c>
      <c r="E37" s="77">
        <f t="shared" si="0"/>
        <v>0</v>
      </c>
      <c r="F37" s="76">
        <f>分析係数表!C40</f>
        <v>0.80741531074953321</v>
      </c>
      <c r="G37" s="77">
        <f t="shared" si="1"/>
        <v>0</v>
      </c>
      <c r="H37" s="77">
        <v>1.4460366149217411E-3</v>
      </c>
      <c r="I37" s="77">
        <f t="shared" si="2"/>
        <v>1.4460366149217411E-3</v>
      </c>
      <c r="J37" s="76">
        <f>分析係数表!G40</f>
        <v>0.58044960848699167</v>
      </c>
      <c r="K37" s="78">
        <f t="shared" si="3"/>
        <v>8.3935138698917932E-4</v>
      </c>
      <c r="L37" s="79"/>
      <c r="M37" s="80"/>
      <c r="N37" s="81">
        <f>分析係数表!H40</f>
        <v>3.1486765718783824E-2</v>
      </c>
      <c r="O37" s="82">
        <f t="shared" si="4"/>
        <v>0.40224798556324637</v>
      </c>
      <c r="P37" s="76">
        <f>分析係数表!C40</f>
        <v>0.80741531074953321</v>
      </c>
      <c r="Q37" s="82">
        <f t="shared" si="5"/>
        <v>0.32478118226192232</v>
      </c>
      <c r="R37" s="83">
        <v>0.32514339279729715</v>
      </c>
      <c r="S37" s="84">
        <f t="shared" si="6"/>
        <v>0.32658942941221891</v>
      </c>
      <c r="T37" s="85">
        <f>分析係数表!F40</f>
        <v>0.7794897701439758</v>
      </c>
      <c r="U37" s="86">
        <f t="shared" si="7"/>
        <v>0.25457311926398274</v>
      </c>
      <c r="V37" s="87">
        <f>分析係数表!D40</f>
        <v>0.16393028542561253</v>
      </c>
      <c r="W37" s="167">
        <f t="shared" si="8"/>
        <v>0</v>
      </c>
      <c r="X37" s="76">
        <f>分析係数表!E40</f>
        <v>9.8509724677948982E-2</v>
      </c>
      <c r="Y37" s="166">
        <f t="shared" si="9"/>
        <v>0</v>
      </c>
    </row>
    <row r="38" spans="1:25" x14ac:dyDescent="0.2">
      <c r="A38" s="6" t="s">
        <v>26</v>
      </c>
      <c r="B38" s="5" t="s">
        <v>276</v>
      </c>
      <c r="C38" s="90"/>
      <c r="D38" s="76">
        <f>投入係数表!G38</f>
        <v>0</v>
      </c>
      <c r="E38" s="77">
        <f t="shared" si="0"/>
        <v>0</v>
      </c>
      <c r="F38" s="76">
        <f>分析係数表!C41</f>
        <v>0.45201238390092879</v>
      </c>
      <c r="G38" s="77">
        <f t="shared" si="1"/>
        <v>0</v>
      </c>
      <c r="H38" s="77">
        <v>5.3587700059795334E-3</v>
      </c>
      <c r="I38" s="77">
        <f t="shared" si="2"/>
        <v>5.3587700059795334E-3</v>
      </c>
      <c r="J38" s="76">
        <f>分析係数表!G41</f>
        <v>0.48819421350182907</v>
      </c>
      <c r="K38" s="78">
        <f t="shared" si="3"/>
        <v>2.6161205084063699E-3</v>
      </c>
      <c r="L38" s="79"/>
      <c r="M38" s="80"/>
      <c r="N38" s="81">
        <f>分析係数表!H41</f>
        <v>5.5823411722260484E-2</v>
      </c>
      <c r="O38" s="82">
        <f t="shared" si="4"/>
        <v>0.71315215773817209</v>
      </c>
      <c r="P38" s="76">
        <f>分析係数表!C41</f>
        <v>0.45201238390092879</v>
      </c>
      <c r="Q38" s="82">
        <f t="shared" si="5"/>
        <v>0.32235360690332238</v>
      </c>
      <c r="R38" s="83">
        <v>0.32519448858864175</v>
      </c>
      <c r="S38" s="84">
        <f t="shared" si="6"/>
        <v>0.33055325859462126</v>
      </c>
      <c r="T38" s="85">
        <f>分析係数表!F41</f>
        <v>0.58829398071167271</v>
      </c>
      <c r="U38" s="86">
        <f t="shared" si="7"/>
        <v>0.19446249233584467</v>
      </c>
      <c r="V38" s="87">
        <f>分析係数表!D41</f>
        <v>0.2361157299634187</v>
      </c>
      <c r="W38" s="167">
        <f t="shared" si="8"/>
        <v>0</v>
      </c>
      <c r="X38" s="76">
        <f>分析係数表!E41</f>
        <v>0.23478550049883604</v>
      </c>
      <c r="Y38" s="166">
        <f t="shared" si="9"/>
        <v>0</v>
      </c>
    </row>
    <row r="39" spans="1:25" x14ac:dyDescent="0.2">
      <c r="A39" s="6" t="s">
        <v>51</v>
      </c>
      <c r="B39" s="5" t="s">
        <v>367</v>
      </c>
      <c r="C39" s="90"/>
      <c r="D39" s="76">
        <f>投入係数表!G39</f>
        <v>2.5354969574036511E-4</v>
      </c>
      <c r="E39" s="77">
        <f>$C$9*D39</f>
        <v>2.5354969574036511E-2</v>
      </c>
      <c r="F39" s="76">
        <f>分析係数表!C42</f>
        <v>0.22977941176470584</v>
      </c>
      <c r="G39" s="77">
        <f>E39*F39</f>
        <v>5.8260499940341239E-3</v>
      </c>
      <c r="H39" s="77">
        <v>8.4344141359958182E-3</v>
      </c>
      <c r="I39" s="77">
        <f>C39+H39</f>
        <v>8.4344141359958182E-3</v>
      </c>
      <c r="J39" s="76">
        <f>分析係数表!G42</f>
        <v>0.5</v>
      </c>
      <c r="K39" s="78">
        <f>I39*J39</f>
        <v>4.2172070679979091E-3</v>
      </c>
      <c r="L39" s="79"/>
      <c r="M39" s="80"/>
      <c r="N39" s="81">
        <f>分析係数表!H42</f>
        <v>1.6268162288038308E-2</v>
      </c>
      <c r="O39" s="82">
        <f t="shared" si="4"/>
        <v>0.20782812587434393</v>
      </c>
      <c r="P39" s="76">
        <f>分析係数表!C42</f>
        <v>0.22977941176470584</v>
      </c>
      <c r="Q39" s="82">
        <f>O39*P39</f>
        <v>4.7754624511567992E-2</v>
      </c>
      <c r="R39" s="83">
        <v>4.8964668647779576E-2</v>
      </c>
      <c r="S39" s="84">
        <f>I39+R39</f>
        <v>5.7399082783775396E-2</v>
      </c>
      <c r="T39" s="85">
        <f>分析係数表!F42</f>
        <v>0.56349206349206349</v>
      </c>
      <c r="U39" s="86">
        <f t="shared" si="7"/>
        <v>3.2343927600381371E-2</v>
      </c>
      <c r="V39" s="87">
        <f>分析係数表!D42</f>
        <v>0.8571428571428571</v>
      </c>
      <c r="W39" s="167">
        <f t="shared" si="8"/>
        <v>0</v>
      </c>
      <c r="X39" s="76">
        <f>分析係数表!E42</f>
        <v>0.72222222222222221</v>
      </c>
      <c r="Y39" s="166">
        <f t="shared" si="9"/>
        <v>0</v>
      </c>
    </row>
    <row r="40" spans="1:25" x14ac:dyDescent="0.2">
      <c r="A40" s="6" t="s">
        <v>194</v>
      </c>
      <c r="B40" s="5" t="s">
        <v>41</v>
      </c>
      <c r="C40" s="90"/>
      <c r="D40" s="76">
        <f>投入係数表!G40</f>
        <v>2.4847870182555781E-2</v>
      </c>
      <c r="E40" s="77">
        <f>$C$9*D40</f>
        <v>2.4847870182555782</v>
      </c>
      <c r="F40" s="76">
        <f>分析係数表!C43</f>
        <v>0.15755839576906128</v>
      </c>
      <c r="G40" s="77">
        <f>E40*F40</f>
        <v>0.39149905642413807</v>
      </c>
      <c r="H40" s="77">
        <v>0.57142698194403496</v>
      </c>
      <c r="I40" s="77">
        <f>C40+H40</f>
        <v>0.57142698194403496</v>
      </c>
      <c r="J40" s="76">
        <f>分析係数表!G43</f>
        <v>0.37795275590551181</v>
      </c>
      <c r="K40" s="78">
        <f>I40*J40</f>
        <v>0.21597240262451714</v>
      </c>
      <c r="L40" s="79"/>
      <c r="M40" s="80"/>
      <c r="N40" s="81">
        <f>分析係数表!H43</f>
        <v>4.3425497720489356E-2</v>
      </c>
      <c r="O40" s="82">
        <f t="shared" si="4"/>
        <v>0.5547670134226439</v>
      </c>
      <c r="P40" s="76">
        <f>分析係数表!C43</f>
        <v>0.15755839576906128</v>
      </c>
      <c r="Q40" s="82">
        <f>O40*P40</f>
        <v>8.7408200660465063E-2</v>
      </c>
      <c r="R40" s="83">
        <v>0.1242516751609949</v>
      </c>
      <c r="S40" s="84">
        <f>I40+R40</f>
        <v>0.69567865710502985</v>
      </c>
      <c r="T40" s="85">
        <f>分析係数表!F43</f>
        <v>0.59317585301837272</v>
      </c>
      <c r="U40" s="86">
        <f t="shared" si="7"/>
        <v>0.41265978085495209</v>
      </c>
      <c r="V40" s="87">
        <f>分析係数表!D43</f>
        <v>0.81889763779527558</v>
      </c>
      <c r="W40" s="167">
        <f t="shared" si="8"/>
        <v>1</v>
      </c>
      <c r="X40" s="76">
        <f>分析係数表!E43</f>
        <v>0.67322834645669294</v>
      </c>
      <c r="Y40" s="166">
        <f t="shared" si="9"/>
        <v>0</v>
      </c>
    </row>
    <row r="41" spans="1:25" x14ac:dyDescent="0.2">
      <c r="A41" s="6" t="s">
        <v>340</v>
      </c>
      <c r="B41" s="5" t="s">
        <v>42</v>
      </c>
      <c r="C41" s="90"/>
      <c r="D41" s="76">
        <f>投入係数表!G41</f>
        <v>0</v>
      </c>
      <c r="E41" s="77">
        <f>$C$9*D41</f>
        <v>0</v>
      </c>
      <c r="F41" s="76">
        <f>分析係数表!C44</f>
        <v>0.3172445048719692</v>
      </c>
      <c r="G41" s="77">
        <f>E41*F41</f>
        <v>0</v>
      </c>
      <c r="H41" s="77">
        <v>1.6951615132038123E-3</v>
      </c>
      <c r="I41" s="77">
        <f>C41+H41</f>
        <v>1.6951615132038123E-3</v>
      </c>
      <c r="J41" s="76">
        <f>分析係数表!G44</f>
        <v>0.27070707070707073</v>
      </c>
      <c r="K41" s="78">
        <f>I41*J41</f>
        <v>4.5889220761476942E-4</v>
      </c>
      <c r="L41" s="79"/>
      <c r="M41" s="80"/>
      <c r="N41" s="81">
        <f>分析係数表!H44</f>
        <v>0.1249959001607137</v>
      </c>
      <c r="O41" s="82">
        <f t="shared" si="4"/>
        <v>1.596840701022429</v>
      </c>
      <c r="P41" s="76">
        <f>分析係数表!C44</f>
        <v>0.3172445048719692</v>
      </c>
      <c r="Q41" s="82">
        <f>O41*P41</f>
        <v>0.50658893755526868</v>
      </c>
      <c r="R41" s="83">
        <v>0.511205507798282</v>
      </c>
      <c r="S41" s="84">
        <f>I41+R41</f>
        <v>0.51290066931148581</v>
      </c>
      <c r="T41" s="85">
        <f>分析係数表!F44</f>
        <v>0.56111111111111112</v>
      </c>
      <c r="U41" s="86">
        <f t="shared" si="7"/>
        <v>0.2877942644470004</v>
      </c>
      <c r="V41" s="87">
        <f>分析係数表!D44</f>
        <v>0.3292929292929293</v>
      </c>
      <c r="W41" s="167">
        <f t="shared" si="8"/>
        <v>0</v>
      </c>
      <c r="X41" s="76">
        <f>分析係数表!E44</f>
        <v>0.21363636363636362</v>
      </c>
      <c r="Y41" s="166">
        <f t="shared" si="9"/>
        <v>0</v>
      </c>
    </row>
    <row r="42" spans="1:25" x14ac:dyDescent="0.2">
      <c r="A42" s="6" t="s">
        <v>341</v>
      </c>
      <c r="B42" s="5" t="s">
        <v>278</v>
      </c>
      <c r="C42" s="90"/>
      <c r="D42" s="76">
        <f>投入係数表!G42</f>
        <v>7.6064908722109532E-4</v>
      </c>
      <c r="E42" s="77">
        <f>$C$9*D42</f>
        <v>7.6064908722109525E-2</v>
      </c>
      <c r="F42" s="76">
        <f>分析係数表!C45</f>
        <v>1</v>
      </c>
      <c r="G42" s="77">
        <f>E42*F42</f>
        <v>7.6064908722109525E-2</v>
      </c>
      <c r="H42" s="77">
        <v>9.3883618290075785E-2</v>
      </c>
      <c r="I42" s="77">
        <f>C42+H42</f>
        <v>9.3883618290075785E-2</v>
      </c>
      <c r="J42" s="76">
        <f>分析係数表!G45</f>
        <v>0</v>
      </c>
      <c r="K42" s="78">
        <f>I42*J42</f>
        <v>0</v>
      </c>
      <c r="L42" s="79"/>
      <c r="M42" s="80"/>
      <c r="N42" s="81">
        <f>分析係数表!H45</f>
        <v>0</v>
      </c>
      <c r="O42" s="82">
        <f t="shared" si="4"/>
        <v>0</v>
      </c>
      <c r="P42" s="76">
        <f>分析係数表!C45</f>
        <v>1</v>
      </c>
      <c r="Q42" s="82">
        <f>O42*P42</f>
        <v>0</v>
      </c>
      <c r="R42" s="83">
        <v>4.4431605374520029E-3</v>
      </c>
      <c r="S42" s="84">
        <f>I42+R42</f>
        <v>9.8326778827527786E-2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6.3387423935091277E-3</v>
      </c>
      <c r="E43" s="77">
        <f>$C$9*D43</f>
        <v>0.6338742393509128</v>
      </c>
      <c r="F43" s="76">
        <f>分析係数表!C46</f>
        <v>4.6672428694900625E-2</v>
      </c>
      <c r="G43" s="77">
        <f>E43*F43</f>
        <v>2.958445023763985E-2</v>
      </c>
      <c r="H43" s="77">
        <v>3.7917062783666584E-2</v>
      </c>
      <c r="I43" s="77">
        <f>C43+H43</f>
        <v>3.7917062783666584E-2</v>
      </c>
      <c r="J43" s="76">
        <f>分析係数表!G46</f>
        <v>1.8518518518518517E-2</v>
      </c>
      <c r="K43" s="78">
        <f>I43*J43</f>
        <v>7.0216782932715888E-4</v>
      </c>
      <c r="L43" s="79"/>
      <c r="M43" s="80"/>
      <c r="N43" s="81">
        <f>分析係数表!H46</f>
        <v>2.5582997146511858E-2</v>
      </c>
      <c r="O43" s="82">
        <f t="shared" si="4"/>
        <v>0.32682648827013766</v>
      </c>
      <c r="P43" s="76">
        <f>分析係数表!C46</f>
        <v>4.6672428694900625E-2</v>
      </c>
      <c r="Q43" s="82">
        <f>O43*P43</f>
        <v>1.5253785969392775E-2</v>
      </c>
      <c r="R43" s="83">
        <v>1.6504275445797904E-2</v>
      </c>
      <c r="S43" s="84">
        <f>I43+R43</f>
        <v>5.4421338229464489E-2</v>
      </c>
      <c r="T43" s="85">
        <f>分析係数表!F46</f>
        <v>0.35185185185185186</v>
      </c>
      <c r="U43" s="86">
        <f t="shared" si="7"/>
        <v>1.914824863629306E-2</v>
      </c>
      <c r="V43" s="87">
        <f>分析係数表!D46</f>
        <v>3.7037037037037035E-2</v>
      </c>
      <c r="W43" s="167">
        <f t="shared" si="8"/>
        <v>0</v>
      </c>
      <c r="X43" s="76">
        <f>分析係数表!E46</f>
        <v>9.2592592592592587E-2</v>
      </c>
      <c r="Y43" s="166">
        <f t="shared" si="9"/>
        <v>0</v>
      </c>
    </row>
    <row r="44" spans="1:25" x14ac:dyDescent="0.2">
      <c r="A44" s="192">
        <v>40</v>
      </c>
      <c r="B44" s="14" t="s">
        <v>150</v>
      </c>
      <c r="C44" s="197">
        <f>SUM(C5:C43)</f>
        <v>100</v>
      </c>
      <c r="D44" s="92">
        <f>投入係数表!G44</f>
        <v>0.70537525354969577</v>
      </c>
      <c r="E44" s="91">
        <f>SUM(E5:E43)</f>
        <v>70.537525354969546</v>
      </c>
      <c r="F44" s="92">
        <f>分析係数表!C47</f>
        <v>0.39611399613657461</v>
      </c>
      <c r="G44" s="91">
        <f>SUM(G5:G43)</f>
        <v>29.55959028982976</v>
      </c>
      <c r="H44" s="91">
        <f>SUM(H5:H43)</f>
        <v>36.560824435124459</v>
      </c>
      <c r="I44" s="91">
        <f>SUM(I5:I43)</f>
        <v>136.56082443512435</v>
      </c>
      <c r="J44" s="92">
        <f>分析係数表!G47</f>
        <v>0.26621430495689657</v>
      </c>
      <c r="K44" s="93">
        <f>SUM(K5:K43)</f>
        <v>20.375031286280265</v>
      </c>
      <c r="L44" s="94">
        <f>最終需要_まとめ!$L$33</f>
        <v>0.627</v>
      </c>
      <c r="M44" s="91">
        <f>K44*L44</f>
        <v>12.775144616497727</v>
      </c>
      <c r="N44" s="95">
        <f>分析係数表!H47</f>
        <v>1</v>
      </c>
      <c r="O44" s="96">
        <f>SUM(O5:O43)</f>
        <v>12.775144616497725</v>
      </c>
      <c r="P44" s="92">
        <f>分析係数表!C47</f>
        <v>0.39611399613657461</v>
      </c>
      <c r="Q44" s="96">
        <f>SUM(Q5:Q43)</f>
        <v>3.7623883669795402</v>
      </c>
      <c r="R44" s="91">
        <f>SUM(R5:R43)</f>
        <v>4.2300655389238608</v>
      </c>
      <c r="S44" s="97">
        <f>SUM(S5:S43)</f>
        <v>140.79088997404833</v>
      </c>
      <c r="T44" s="98">
        <f>分析係数表!F47</f>
        <v>0.49986530172413796</v>
      </c>
      <c r="U44" s="99">
        <f>SUM(U5:U43)</f>
        <v>47.972912049773768</v>
      </c>
      <c r="V44" s="100">
        <f>分析係数表!D47</f>
        <v>0.10482893318965517</v>
      </c>
      <c r="W44" s="164">
        <f>SUM(W5:W43)</f>
        <v>8</v>
      </c>
      <c r="X44" s="92">
        <f>分析係数表!E47</f>
        <v>8.4725215517241381E-2</v>
      </c>
      <c r="Y44" s="165">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2023-08-19T07:28:22Z</dcterms:modified>
</cp:coreProperties>
</file>